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11/relationships/webextensiontaskpanes" Target="xl/webextensions/taskpanes.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stonehavenassociates.sharepoint.com/sites/Dropbox-PolicyandResearchTeam/Shared Documents/Polling/Client Tables/AI in education/"/>
    </mc:Choice>
  </mc:AlternateContent>
  <xr:revisionPtr revIDLastSave="830" documentId="8_{AAB89738-F2E3-45DF-8C70-26BECB76B51B}" xr6:coauthVersionLast="47" xr6:coauthVersionMax="47" xr10:uidLastSave="{541E5AF6-E0D7-49A7-B783-B45433768650}"/>
  <bookViews>
    <workbookView minimized="1" xWindow="0" yWindow="3195" windowWidth="17280" windowHeight="10695" firstSheet="2"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8" i="153" l="1"/>
  <c r="B18" i="152"/>
  <c r="B16" i="151"/>
  <c r="B16" i="150"/>
  <c r="B51" i="149"/>
  <c r="B16" i="148"/>
  <c r="B16" i="147"/>
  <c r="B16" i="146"/>
  <c r="B16" i="145"/>
  <c r="B16" i="144"/>
  <c r="B16" i="143"/>
  <c r="B16" i="142"/>
  <c r="B16" i="141"/>
  <c r="B16" i="140"/>
  <c r="B18" i="139"/>
  <c r="B18" i="138"/>
  <c r="B18" i="137"/>
  <c r="B18" i="136"/>
  <c r="B18" i="135"/>
  <c r="B18" i="134"/>
  <c r="B18" i="133"/>
  <c r="B18" i="132"/>
  <c r="B18" i="131"/>
  <c r="B18" i="130"/>
  <c r="B27" i="129"/>
  <c r="B16" i="128"/>
  <c r="B16" i="127"/>
  <c r="B24" i="126"/>
  <c r="B28" i="125"/>
  <c r="B21" i="124"/>
  <c r="B18" i="123"/>
  <c r="B18" i="122"/>
  <c r="B18" i="121"/>
  <c r="B18" i="120"/>
  <c r="B18" i="119"/>
  <c r="B18" i="118"/>
  <c r="B18" i="117"/>
  <c r="B18" i="116"/>
  <c r="B18" i="115"/>
  <c r="B19" i="114"/>
  <c r="B19" i="113"/>
  <c r="B19" i="112"/>
  <c r="B19" i="111"/>
  <c r="B19" i="110"/>
  <c r="B19" i="109"/>
  <c r="B19" i="108"/>
  <c r="B19" i="107"/>
  <c r="B19" i="106"/>
  <c r="B19" i="105"/>
  <c r="B19" i="104"/>
  <c r="B19" i="103"/>
  <c r="B19" i="102"/>
  <c r="B19" i="101"/>
  <c r="B19" i="100"/>
  <c r="B19" i="99"/>
  <c r="B16" i="98"/>
  <c r="B16" i="97"/>
  <c r="B16" i="96"/>
  <c r="B16" i="95"/>
  <c r="B16" i="94"/>
  <c r="B16" i="93"/>
  <c r="B16" i="92"/>
  <c r="B16" i="91"/>
  <c r="B16" i="90"/>
  <c r="B16" i="89"/>
  <c r="B16" i="88"/>
  <c r="B16" i="87"/>
  <c r="B16" i="86"/>
  <c r="B16" i="85"/>
  <c r="B16" i="84"/>
  <c r="B16" i="83"/>
  <c r="B16" i="82"/>
  <c r="B17" i="81"/>
  <c r="B17" i="80"/>
  <c r="B17" i="79"/>
  <c r="B17" i="78"/>
  <c r="B17" i="77"/>
  <c r="B17" i="76"/>
  <c r="B17" i="75"/>
  <c r="B17" i="74"/>
  <c r="B17" i="73"/>
  <c r="B17" i="72"/>
  <c r="B17" i="71"/>
  <c r="B17" i="70"/>
  <c r="B18" i="69"/>
  <c r="B18" i="68"/>
  <c r="B18" i="67"/>
  <c r="B18" i="66"/>
  <c r="B18" i="65"/>
  <c r="B18" i="64"/>
  <c r="B18" i="63"/>
  <c r="B18" i="62"/>
  <c r="B18" i="61"/>
  <c r="B18" i="60"/>
  <c r="B18" i="59"/>
  <c r="B18" i="58"/>
  <c r="B18" i="57"/>
  <c r="B18" i="56"/>
  <c r="B18" i="55"/>
  <c r="B18" i="54"/>
  <c r="B18" i="53"/>
  <c r="B18" i="52"/>
  <c r="B18" i="51"/>
  <c r="B18" i="50"/>
  <c r="B18" i="49"/>
  <c r="B24" i="48"/>
  <c r="B21" i="47"/>
  <c r="B16" i="46"/>
  <c r="B16" i="45"/>
  <c r="B16" i="44"/>
  <c r="B16" i="43"/>
  <c r="B16" i="42"/>
  <c r="B16" i="41"/>
  <c r="B16" i="40"/>
  <c r="B16" i="39"/>
  <c r="B16" i="38"/>
  <c r="B16" i="37"/>
  <c r="B16" i="36"/>
  <c r="B16" i="35"/>
  <c r="B16" i="34"/>
  <c r="B16" i="33"/>
  <c r="B16" i="32"/>
  <c r="B16" i="31"/>
  <c r="B16" i="30"/>
  <c r="B16" i="29"/>
  <c r="B16" i="28"/>
  <c r="B16" i="27"/>
  <c r="B16" i="26"/>
  <c r="B16" i="25"/>
  <c r="B16" i="24"/>
  <c r="B16" i="23"/>
  <c r="B16" i="22"/>
  <c r="B16" i="21"/>
  <c r="B27" i="20"/>
  <c r="B27" i="19"/>
  <c r="B28" i="18"/>
  <c r="B23" i="17"/>
  <c r="B23" i="16"/>
  <c r="B23" i="15"/>
  <c r="B23" i="14"/>
  <c r="B29" i="13"/>
  <c r="B20" i="12"/>
  <c r="B16" i="11"/>
  <c r="B17" i="10"/>
  <c r="B27" i="9"/>
  <c r="B27" i="8"/>
  <c r="B27" i="7"/>
  <c r="B27" i="6"/>
  <c r="B23" i="5"/>
  <c r="B27" i="4"/>
  <c r="E158" i="2"/>
  <c r="D158" i="2"/>
  <c r="E157" i="2"/>
  <c r="D157" i="2"/>
  <c r="E156" i="2"/>
  <c r="D156" i="2"/>
  <c r="E155" i="2"/>
  <c r="D155" i="2"/>
  <c r="E154" i="2"/>
  <c r="D154" i="2"/>
  <c r="E153" i="2"/>
  <c r="D153" i="2"/>
  <c r="E152" i="2"/>
  <c r="D152" i="2"/>
  <c r="E151" i="2"/>
  <c r="D151" i="2"/>
  <c r="E150" i="2"/>
  <c r="D150" i="2"/>
  <c r="E149" i="2"/>
  <c r="D149" i="2"/>
  <c r="E148" i="2"/>
  <c r="D148" i="2"/>
  <c r="E147" i="2"/>
  <c r="D147" i="2"/>
  <c r="E146" i="2"/>
  <c r="D146" i="2"/>
  <c r="E145" i="2"/>
  <c r="D145" i="2"/>
  <c r="E144"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E128" i="2"/>
  <c r="D128" i="2"/>
  <c r="E127" i="2"/>
  <c r="D127" i="2"/>
  <c r="E126" i="2"/>
  <c r="D126" i="2"/>
  <c r="E125" i="2"/>
  <c r="D125" i="2"/>
  <c r="E124" i="2"/>
  <c r="D124" i="2"/>
  <c r="E123" i="2"/>
  <c r="D123" i="2"/>
  <c r="E122"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E101"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E64" i="2"/>
  <c r="D64" i="2"/>
  <c r="E63" i="2"/>
  <c r="D63" i="2"/>
  <c r="E62" i="2"/>
  <c r="D62" i="2"/>
  <c r="E61" i="2"/>
  <c r="D61" i="2"/>
  <c r="E60" i="2"/>
  <c r="D60" i="2"/>
  <c r="E59" i="2"/>
  <c r="D59" i="2"/>
  <c r="E58" i="2"/>
  <c r="D58" i="2"/>
  <c r="E57" i="2"/>
  <c r="D57" i="2"/>
  <c r="E56"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E30" i="2"/>
  <c r="D30" i="2"/>
  <c r="E29" i="2"/>
  <c r="D29" i="2"/>
  <c r="E28" i="2"/>
  <c r="D28" i="2"/>
  <c r="E27" i="2"/>
  <c r="D27" i="2"/>
  <c r="E26" i="2"/>
  <c r="D26" i="2"/>
  <c r="E25" i="2"/>
  <c r="D25" i="2"/>
  <c r="E24" i="2"/>
  <c r="D24" i="2"/>
  <c r="E23"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<sst xmlns="http://schemas.openxmlformats.org/spreadsheetml/2006/main" count="11133" uniqueCount="586">
  <si>
    <t>Public First - AI in Education</t>
  </si>
  <si>
    <t>Fieldwork:</t>
  </si>
  <si>
    <t>18 Aug 2026 - 27 Aug 2026</t>
  </si>
  <si>
    <t>Interview Method:</t>
  </si>
  <si>
    <t>Online Survey</t>
  </si>
  <si>
    <t>Population represented:</t>
  </si>
  <si>
    <t xml:space="preserve">4021 people aged 11-24 in England </t>
  </si>
  <si>
    <t>Sample size:</t>
  </si>
  <si>
    <t>Row order:</t>
  </si>
  <si>
    <t>Ordered by Total % (multiselect questions)</t>
  </si>
  <si>
    <t>Methodology:</t>
  </si>
  <si>
    <t>Weighted by age and gender interlocked and region</t>
  </si>
  <si>
    <t>Public First is a member of the BPC and abides by its rules. For more information please contact the Public First polling team:</t>
  </si>
  <si>
    <t>Table of Contents</t>
  </si>
  <si>
    <t>Table #</t>
  </si>
  <si>
    <t>Individual Tables</t>
  </si>
  <si>
    <t>Full Result Row</t>
  </si>
  <si>
    <t>Question Base</t>
  </si>
  <si>
    <t>BASE: Respondents answering this question (4,019 of 4,021)</t>
  </si>
  <si>
    <t>BASE: Respondents answering this question (4,011 of 4,021)</t>
  </si>
  <si>
    <t>BASE: All Respondents</t>
  </si>
  <si>
    <t>BASE: Respondents answering this question (3,485 of 4,021)</t>
  </si>
  <si>
    <t>BASE: Respondents answering this question (3,482 of 4,021)</t>
  </si>
  <si>
    <t>BASE: Respondents answering "Personal reasons (outside of school, homework, or work)" (3,485 of 4,021)</t>
  </si>
  <si>
    <t>BASE: Respondents answering "For work related to school, college, university, or in the workplace" (3,485 of 4,021)</t>
  </si>
  <si>
    <t>BASE: Respondents answering "While at school, college, university or in class" (2,547 of 4,021)</t>
  </si>
  <si>
    <t>BASE: Respondents answering this question (3,474 of 4,021)</t>
  </si>
  <si>
    <t>BASE: Respondents who answered this question (222 of 4,021)</t>
  </si>
  <si>
    <t>BASE: Respondents who answered "Have you ever used an AI chatbot or AI tool (e.g. ChatGPT, Google Gemini, Snapchat's My AI, Meta AI or Character.ai)?" = "No" (487 of 4,021)</t>
  </si>
  <si>
    <t>BASE: Respondents answering "Revising for exams or tests, including making flashcards" (4,020 of 4,021)</t>
  </si>
  <si>
    <t>BASE: Respondents answering this question (3,472 of 4,021)</t>
  </si>
  <si>
    <t>BASE: Respondents who answered this question (2,004 of 4,021)</t>
  </si>
  <si>
    <t>BASE: Respondents who answered this question (2,017 of 4,021)</t>
  </si>
  <si>
    <t>BASE: Respondents who answered this question (2,912 of 4,021)</t>
  </si>
  <si>
    <t>BASE: Respondents who answered this question (2,256 of 4,021)</t>
  </si>
  <si>
    <t>BASE: Respondents answering "If my teachers or tutors knew exactly how I use AI for my work, I’d be worried about getting in trouble" (2,912 of 4,021)</t>
  </si>
  <si>
    <t>BASE: Respondents answering "My school/university is preparing me well for a world with AI" (2,912 of 4,021)</t>
  </si>
  <si>
    <t>BASE: Respondents answering "The homework I am given is pointless because I can just use AI to do it" (2,912 of 4,021)</t>
  </si>
  <si>
    <t>BASE: Respondents answering "I am better at using AI than my teachers/lecturers" (2,912 of 4,021)</t>
  </si>
  <si>
    <t>BASE: Respondents answering this question (4,007 of 4,021)</t>
  </si>
  <si>
    <t>BASE: Respondents answering this question (4,018 of 4,021)</t>
  </si>
  <si>
    <t>BASE: Respondents answering this question (3,998 of 4,021)</t>
  </si>
  <si>
    <t>BASE: Respondents who answered this question (2,038 of 4,021)</t>
  </si>
  <si>
    <t>BASE: Respondents who answered this question (1,983 of 4,021)</t>
  </si>
  <si>
    <t>Full Results</t>
  </si>
  <si>
    <t>Gender</t>
  </si>
  <si>
    <t>Region</t>
  </si>
  <si>
    <t>Social Grade</t>
  </si>
  <si>
    <t>Age group</t>
  </si>
  <si>
    <t>Urban/Rural</t>
  </si>
  <si>
    <t>Expected Maths GCSE grade</t>
  </si>
  <si>
    <t>Education stage reached (post-18)</t>
  </si>
  <si>
    <t>AI user</t>
  </si>
  <si>
    <t>Life/School Stage</t>
  </si>
  <si>
    <t>Total</t>
  </si>
  <si>
    <t>Male</t>
  </si>
  <si>
    <t>Female</t>
  </si>
  <si>
    <t>North East</t>
  </si>
  <si>
    <t>North West</t>
  </si>
  <si>
    <t>Yorkshire and the Humber</t>
  </si>
  <si>
    <t>East Midlands</t>
  </si>
  <si>
    <t>West Midlands</t>
  </si>
  <si>
    <t>East of England</t>
  </si>
  <si>
    <t>London</t>
  </si>
  <si>
    <t>South East</t>
  </si>
  <si>
    <t>South West</t>
  </si>
  <si>
    <t>AB</t>
  </si>
  <si>
    <t>C1</t>
  </si>
  <si>
    <t>C2</t>
  </si>
  <si>
    <t>DE</t>
  </si>
  <si>
    <t>11-12</t>
  </si>
  <si>
    <t>13-14</t>
  </si>
  <si>
    <t>15-16</t>
  </si>
  <si>
    <t>17-18</t>
  </si>
  <si>
    <t>19-20</t>
  </si>
  <si>
    <t>21-22</t>
  </si>
  <si>
    <t>23-24</t>
  </si>
  <si>
    <t>Urban/City Centre</t>
  </si>
  <si>
    <t>Suburbs</t>
  </si>
  <si>
    <t>Small Town</t>
  </si>
  <si>
    <t>Rural Area</t>
  </si>
  <si>
    <t>Large Town</t>
  </si>
  <si>
    <t>Village</t>
  </si>
  <si>
    <t>Other</t>
  </si>
  <si>
    <t>8-9</t>
  </si>
  <si>
    <t>5-7</t>
  </si>
  <si>
    <t>U-4</t>
  </si>
  <si>
    <t>University Undergraduate Degree (BA/BSc)</t>
  </si>
  <si>
    <t>GCSE or equivalent (Scottish/National/O Level)</t>
  </si>
  <si>
    <t>University Postgraduate Degree (MA/MSc/MPhil)</t>
  </si>
  <si>
    <t>A Level or equivalent (GCE/Higher/Advanced Higher)</t>
  </si>
  <si>
    <t>Level 4/5 or equivalent (HND/HNC/Higher Apprenticeship)</t>
  </si>
  <si>
    <t>Doctorate (PhD/DPHil)</t>
  </si>
  <si>
    <t>Yes</t>
  </si>
  <si>
    <t>No</t>
  </si>
  <si>
    <t>At secondary school (Year 7-11)</t>
  </si>
  <si>
    <t>At college/school sixth form</t>
  </si>
  <si>
    <t>Working, having finished full-time education</t>
  </si>
  <si>
    <t>At university (undergraduate)</t>
  </si>
  <si>
    <t>At university (postgraduate)</t>
  </si>
  <si>
    <t>Doing an apprenticeship or traineeship</t>
  </si>
  <si>
    <t>NEET</t>
  </si>
  <si>
    <t>Total sample (unweighted)</t>
  </si>
  <si>
    <t>Total sample (weighted)</t>
  </si>
  <si>
    <t>What are the biggest problems in schools today? Please choose up to three</t>
  </si>
  <si>
    <t>Unweighted</t>
  </si>
  <si>
    <t>Weighted</t>
  </si>
  <si>
    <t>Bullying</t>
  </si>
  <si>
    <t>Too much pressure from tests</t>
  </si>
  <si>
    <t>Students struggling with mental health</t>
  </si>
  <si>
    <t>Poor behaviour</t>
  </si>
  <si>
    <t>Not enough help for students who need extra support</t>
  </si>
  <si>
    <t>Students using AI too much for their schoolwork or homework</t>
  </si>
  <si>
    <t>Poor mental health</t>
  </si>
  <si>
    <t>Poor quality teaching</t>
  </si>
  <si>
    <t>Classes have too many students</t>
  </si>
  <si>
    <t>Poor attendance rates</t>
  </si>
  <si>
    <t>School buildings in bad condition</t>
  </si>
  <si>
    <t>Schools not being ready for emergencies or extreme weather</t>
  </si>
  <si>
    <t>Don’t know</t>
  </si>
  <si>
    <t>Other (please specify)</t>
  </si>
  <si>
    <t>What is the main purpose of school education? Please choose up to three</t>
  </si>
  <si>
    <t>To prepare young people for the world of work</t>
  </si>
  <si>
    <t>To provide good qualifications</t>
  </si>
  <si>
    <t>To teach life skills (e.g. managing money, relationships)</t>
  </si>
  <si>
    <t>To teach young people structure and routine</t>
  </si>
  <si>
    <t>To broaden young people’s horizons and understanding of the world</t>
  </si>
  <si>
    <t>To help young people find their passion</t>
  </si>
  <si>
    <t>To teach young people about great and influential works (e.g. literature, science, art)</t>
  </si>
  <si>
    <t>To teach young people how to socialise and make friends</t>
  </si>
  <si>
    <t>Please choose the industry that best applies to the following statements.: The industry I would be most interested in going into</t>
  </si>
  <si>
    <t>AI</t>
  </si>
  <si>
    <t>Technology (not including AI)</t>
  </si>
  <si>
    <t>Healthcare</t>
  </si>
  <si>
    <t>Fashion or beauty</t>
  </si>
  <si>
    <t>Food and Drink</t>
  </si>
  <si>
    <t>Finance</t>
  </si>
  <si>
    <t>Education</t>
  </si>
  <si>
    <t>Energy</t>
  </si>
  <si>
    <t>Law</t>
  </si>
  <si>
    <t>Engineering</t>
  </si>
  <si>
    <t>Government or public service</t>
  </si>
  <si>
    <t>Travel and tourism</t>
  </si>
  <si>
    <t>Property and construction</t>
  </si>
  <si>
    <t>Don’t Know</t>
  </si>
  <si>
    <t>Please choose the industry that best applies to the following statements.: The best industry for earning a lot of money</t>
  </si>
  <si>
    <t>Please choose the industry that best applies to the following statements.: The best industry to start a business in</t>
  </si>
  <si>
    <t>How much do you know about artificial intelligence or AI?</t>
  </si>
  <si>
    <t>A lot</t>
  </si>
  <si>
    <t>A little</t>
  </si>
  <si>
    <t>Nothing</t>
  </si>
  <si>
    <t>Don't Know</t>
  </si>
  <si>
    <t>Have you ever used an AI chatbot or AI tool (e.g. ChatGPT, Google Gemini, Snapchat's My AI, Meta AI or Character.ai)?</t>
  </si>
  <si>
    <t>How old were you when you first used an AI tool like this?</t>
  </si>
  <si>
    <t>Under 10</t>
  </si>
  <si>
    <t>10-11</t>
  </si>
  <si>
    <t>12-13</t>
  </si>
  <si>
    <t>14-15</t>
  </si>
  <si>
    <t>16-17</t>
  </si>
  <si>
    <t>18 or older</t>
  </si>
  <si>
    <t>Which of the following AI tools have you used? Select all that apply.</t>
  </si>
  <si>
    <t>ChatGPT</t>
  </si>
  <si>
    <t>Google Gemini</t>
  </si>
  <si>
    <t>Siri</t>
  </si>
  <si>
    <t>Snapchat's My AI</t>
  </si>
  <si>
    <t>Meta AI</t>
  </si>
  <si>
    <t>Microsoft Copilot</t>
  </si>
  <si>
    <t>Grammarly</t>
  </si>
  <si>
    <t>Claude</t>
  </si>
  <si>
    <t>Character.ai</t>
  </si>
  <si>
    <t>DeepSeek</t>
  </si>
  <si>
    <t>Quillbot</t>
  </si>
  <si>
    <t>Perplexity</t>
  </si>
  <si>
    <t>Photomath</t>
  </si>
  <si>
    <t>Another AI tool not listed (please specify)</t>
  </si>
  <si>
    <t>Wolfram Alpha</t>
  </si>
  <si>
    <t>Don't know</t>
  </si>
  <si>
    <t>How often do you use AI for personal reasons (outside of school, homework, or work)?: Personal reasons (outside of school, homework, or work)</t>
  </si>
  <si>
    <t>Multiple times a day</t>
  </si>
  <si>
    <t>Once a day</t>
  </si>
  <si>
    <t>Multiple times a week</t>
  </si>
  <si>
    <t>Once a week</t>
  </si>
  <si>
    <t>Multiple times a month</t>
  </si>
  <si>
    <t>Once a month</t>
  </si>
  <si>
    <t>Multiple times a year</t>
  </si>
  <si>
    <t>Once a year</t>
  </si>
  <si>
    <t>Less often</t>
  </si>
  <si>
    <t>Never – I have never used AI for this</t>
  </si>
  <si>
    <t>How often do you use AI for personal reasons (outside of school, homework, or work)?: For work related to school, college, university, or in the workplace</t>
  </si>
  <si>
    <t>How often do you use AI for personal reasons (outside of school, homework, or work)?: While at school, college, university or in class</t>
  </si>
  <si>
    <t>Why do you use AI tools? Select all that apply</t>
  </si>
  <si>
    <t>They help me find information quickly, like a search engine</t>
  </si>
  <si>
    <t>They help me when I don’t know how to do something</t>
  </si>
  <si>
    <t>They help me save time</t>
  </si>
  <si>
    <t>They help me find an easier way to do things</t>
  </si>
  <si>
    <t>They help me understand things from school or work better</t>
  </si>
  <si>
    <t>They help me be more creative</t>
  </si>
  <si>
    <t>They are fun or entertaining to use</t>
  </si>
  <si>
    <t>I like trying new technology</t>
  </si>
  <si>
    <t>I need to use them for school, college or work</t>
  </si>
  <si>
    <t>They help me solve real-world problems like friendship, mental health, or relationship issues</t>
  </si>
  <si>
    <t>It is nice to chat to them</t>
  </si>
  <si>
    <t>My school, college or workplace encourages me to use them</t>
  </si>
  <si>
    <t>Other people I know use them</t>
  </si>
  <si>
    <t>Why do you not use AI tools? Select all that apply</t>
  </si>
  <si>
    <t>BASE: Respondents who answered this question (5% of total)</t>
  </si>
  <si>
    <t>My parents don’t let me</t>
  </si>
  <si>
    <t>I’m just not interested in it</t>
  </si>
  <si>
    <t>I prefer to do things myself</t>
  </si>
  <si>
    <t>I am worried about cheating</t>
  </si>
  <si>
    <t>I don’t trust the answers that AI gives</t>
  </si>
  <si>
    <t>I’m worried about my personal information</t>
  </si>
  <si>
    <t>I wouldn’t know which tools to use</t>
  </si>
  <si>
    <t>My school or teachers don’t let me</t>
  </si>
  <si>
    <t>I am worried about not learning how to do things on my own</t>
  </si>
  <si>
    <t>I am worried about the environmental damage it causes</t>
  </si>
  <si>
    <t>I don’t have access to the devices or internet I would need</t>
  </si>
  <si>
    <t>I don’t know how to use them</t>
  </si>
  <si>
    <t>BASE: Respondents who answered "Have you ever used an AI chatbot or AI tool (e.g. ChatGPT, Google Gemini, Snapchat's My AI, Meta AI or Character.ai)?" = "No"</t>
  </si>
  <si>
    <t>I am worried about how my data might be used</t>
  </si>
  <si>
    <t>I am worried about becoming over-reliant on it</t>
  </si>
  <si>
    <t>My work/university discourages it</t>
  </si>
  <si>
    <t>AI tools cost too much</t>
  </si>
  <si>
    <t>Have you used AI tools to do any of the following? Please think about all your past and current AI use: Helping on homework or schoolwork</t>
  </si>
  <si>
    <t>I have used AI for this</t>
  </si>
  <si>
    <t>I have not used AI for this</t>
  </si>
  <si>
    <t>Have you used AI tools to do any of the following? Please think about all your past and current AI use: Revising for exams or tests, including making flashcards</t>
  </si>
  <si>
    <t>Have you used AI tools to do any of the following? Please think about all your past and current AI use: Writing a first draft of an essay or assignment</t>
  </si>
  <si>
    <t>Have you used AI tools to do any of the following? Please think about all your past and current AI use: Doing creative tasks e.g. writing, art, design, music or video</t>
  </si>
  <si>
    <t>Have you used AI tools to do any of the following? Please think about all your past and current AI use: Coding or building things</t>
  </si>
  <si>
    <t>Have you used AI tools to do any of the following? Please think about all your past and current AI use: Talking through problems, or how I'm feeling</t>
  </si>
  <si>
    <t>Have you used AI tools to do any of the following? Please think about all your past and current AI use: Understanding things I am stuck on</t>
  </si>
  <si>
    <t>Have you used AI tools to do any of the following? Please think about all your past and current AI use: Proofreading or checking work</t>
  </si>
  <si>
    <t>Have you used AI tools to do any of the following? Please think about all your past and current AI use: Having someone to talk to</t>
  </si>
  <si>
    <t>Have you used AI tools to do any of the following? Please think about all your past and current AI use: Researching or looking things up</t>
  </si>
  <si>
    <t>Have you used AI tools to do any of the following? Please think about all your past and current AI use: Summarising notes, meetings or documents</t>
  </si>
  <si>
    <t>Have you used AI tools to do any of the following? Please think about all your past and current AI use: Writing emails, texts or other messages</t>
  </si>
  <si>
    <t>Have you used AI tools to do any of the following? Please think about all your past and current AI use: Analysing data</t>
  </si>
  <si>
    <t>Have you used AI tools to do any of the following? Please think about all your past and current AI use: Predicting exam questions</t>
  </si>
  <si>
    <t>Have you used AI tools to do any of the following? Please think about all your past and current AI use: Getting health advice</t>
  </si>
  <si>
    <t>Have you used AI tools to do any of the following? Please think about all your past and current AI use: Teaching myself a subject without help from a teacher</t>
  </si>
  <si>
    <t>Have you used AI tools to do any of the following? Please think about all your past and current AI use: Translating</t>
  </si>
  <si>
    <t>Have you used AI tools to do any of the following? Please think about all your past and current AI use: Applying for jobs, courses or apprenticeships (e.g. CVs, cover letters)</t>
  </si>
  <si>
    <t>Have you used AI tools to do any of the following? Please think about all your past and current AI use: Writing messages on dating sites</t>
  </si>
  <si>
    <t>Have you used AI tools to do any of the following? Please think about all your past and current AI use: Helping me break up with someone</t>
  </si>
  <si>
    <t>Have you used AI tools to do any of the following? Please think about all your past and current AI use: Organising a night out with friends</t>
  </si>
  <si>
    <t>Have you used AI tools to do any of the following? Please think about all your past and current AI use: Organising a holiday</t>
  </si>
  <si>
    <t>Have you used AI tools to do any of the following? Please think about all your past and current AI use: Answering questions in a pub quiz</t>
  </si>
  <si>
    <t>You said you use AI. How did you learn how to use it? Please select all that apply</t>
  </si>
  <si>
    <t>Taught myself through using the AI tools (trial and error)</t>
  </si>
  <si>
    <t>Friends or people my age</t>
  </si>
  <si>
    <t>I taught myself through online tutorials, YouTube etc</t>
  </si>
  <si>
    <t>Family</t>
  </si>
  <si>
    <t>Teachers, or my school, college or university</t>
  </si>
  <si>
    <t>I haven't really learned much about it</t>
  </si>
  <si>
    <t>A job or work experience</t>
  </si>
  <si>
    <t>As far as you are aware, how does AI work? Please select all of the following which you think are true</t>
  </si>
  <si>
    <t>AI can make mistakes, even when it sounds confident</t>
  </si>
  <si>
    <t>AI searches the entire internet every time you ask a question</t>
  </si>
  <si>
    <t>AI learns patterns from lots of information such as words, pictures, or numbers</t>
  </si>
  <si>
    <t>Some AI tools learn from information created by people</t>
  </si>
  <si>
    <t>AI needs computers and computer programs to work</t>
  </si>
  <si>
    <t>AI remembers everything that every user has ever told it</t>
  </si>
  <si>
    <t>AI does not think or understand information the way that people do</t>
  </si>
  <si>
    <t>AI uses patterns to make guesses</t>
  </si>
  <si>
    <t>AI can only give an answer if a person is controlling it at that moment</t>
  </si>
  <si>
    <t>None of these are true</t>
  </si>
  <si>
    <t>Would you trust AI or a person more with each of the following?: Advice about a problem with a friend or family member</t>
  </si>
  <si>
    <t>BASE: Respondents who answered this question (50% of total)</t>
  </si>
  <si>
    <t>A person</t>
  </si>
  <si>
    <t>Both equally</t>
  </si>
  <si>
    <t>Neither</t>
  </si>
  <si>
    <t>Would you trust AI or a person more with each of the following?: Help writing something like an essay or a message</t>
  </si>
  <si>
    <t>Would you trust AI or a person more with each of the following?: Help when I am feeling upset or worried</t>
  </si>
  <si>
    <t>Would you trust AI or a person more with each of the following?: Advice about my health</t>
  </si>
  <si>
    <t>Would you trust AI or a person more with each of the following?: Support with my emotions</t>
  </si>
  <si>
    <t>Would you trust AI or a person more with each of the following?: Checking a fact</t>
  </si>
  <si>
    <t>Would you trust AI or a person more with each of the following?: Explaining something I don’t understand</t>
  </si>
  <si>
    <t>Would you trust AI or a person more with each of the following?: Advice about money</t>
  </si>
  <si>
    <t>Would you trust AI or a person more with each of the following?: Advice about my future</t>
  </si>
  <si>
    <t>Would you feel more comfortable with asking AI or a person the following?: Advice about money</t>
  </si>
  <si>
    <t>BASE: Respondents who answered this question (49% of total)</t>
  </si>
  <si>
    <t>Would you feel more comfortable with asking AI or a person the following?: Help writing something like an essay or a message</t>
  </si>
  <si>
    <t>Would you feel more comfortable with asking AI or a person the following?: Help when I am feeling upset or worried</t>
  </si>
  <si>
    <t>Would you feel more comfortable with asking AI or a person the following?: Advice about my health</t>
  </si>
  <si>
    <t>Would you feel more comfortable with asking AI or a person the following?: Advice about my future</t>
  </si>
  <si>
    <t>Would you feel more comfortable with asking AI or a person the following?: Checking a fact</t>
  </si>
  <si>
    <t>Would you feel more comfortable with asking AI or a person the following?: Support with my emotions</t>
  </si>
  <si>
    <t>Would you feel more comfortable with asking AI or a person the following?: Advice about a problem with a friend or family member</t>
  </si>
  <si>
    <t>Would you feel more comfortable with asking AI or a person the following?: Explaining something I don’t understand</t>
  </si>
  <si>
    <t>Do you think your teachers or lecturers use AI to plan their lessons?</t>
  </si>
  <si>
    <t>BASE: Respondents who answered this question (73% of total)</t>
  </si>
  <si>
    <t>Definitely</t>
  </si>
  <si>
    <t>Probably</t>
  </si>
  <si>
    <t>Probably not</t>
  </si>
  <si>
    <t>Definitely not</t>
  </si>
  <si>
    <t>As far as you know, does your school, college or university have clear rules or guidelines about when and how you’re allowed and not allowed to use AI tools?</t>
  </si>
  <si>
    <t>Yes, there are rules and I could explain them to someone else</t>
  </si>
  <si>
    <t>Yes, there are rules, but I probably couldn’t explain them to someone else</t>
  </si>
  <si>
    <t>No, there are no rules</t>
  </si>
  <si>
    <t>Has your school, college or university encouraged or banned AI for the following?: Helping on homework or schoolwork</t>
  </si>
  <si>
    <t>We are encouraged to use AI for this</t>
  </si>
  <si>
    <t>We are not encouraged to use AI for this, but it has not been banned</t>
  </si>
  <si>
    <t>We are banned from using AI for this</t>
  </si>
  <si>
    <t>Has your school, college or university encouraged or banned AI for the following?: Revising for exams or tests, including making flashcards</t>
  </si>
  <si>
    <t>Has your school, college or university encouraged or banned AI for the following?: Writing a first draft of an essay or assignment</t>
  </si>
  <si>
    <t>Has your school, college or university encouraged or banned AI for the following?: Predicting exam questions</t>
  </si>
  <si>
    <t>Has your school, college or university encouraged or banned AI for the following?: Creative writing, art, music or video</t>
  </si>
  <si>
    <t>Has your school, college or university encouraged or banned AI for the following?: Proofreading or checking work</t>
  </si>
  <si>
    <t>Has your school, college or university encouraged or banned AI for the following?: Summarising notes, meetings or documents</t>
  </si>
  <si>
    <t>Has your school, college or university encouraged or banned AI for the following?: Translating</t>
  </si>
  <si>
    <t>Has your school, college or university encouraged or banned AI for the following?: Research or looking things up</t>
  </si>
  <si>
    <t>Has your school, college or university encouraged or banned AI for the following?: Understanding things I am stuck on</t>
  </si>
  <si>
    <t>Have you noticed the following changes with regards to your education in the past year?: My homework/coursework is harder than it used to be</t>
  </si>
  <si>
    <t>Have you noticed the following changes with regards to your education in the past year?: I am asked to show my drafts, notes or working, not just the final piece</t>
  </si>
  <si>
    <t>Have you noticed the following changes with regards to your education in the past year?: I do more group work</t>
  </si>
  <si>
    <t>Have you noticed the following changes with regards to your education in the past year?: I have more presentations or spoken assessments</t>
  </si>
  <si>
    <t>Have you noticed the following changes with regards to your education in the past year?: I have more in-class tests or exams instead of homework</t>
  </si>
  <si>
    <t>Have you noticed the following changes with regards to your education in the past year?: I do more work by hand / on paper rather than on a computer</t>
  </si>
  <si>
    <t>Have you noticed the following changes with regards to your education in the past year?: I have to declare whether I used AI</t>
  </si>
  <si>
    <t>Have you noticed the following changes with regards to your education in the past year?: My teacher/lecturer has wrongly accused me of using AI when I hadn’t</t>
  </si>
  <si>
    <t>Have you noticed the following changes with regards to your education in the past year?: I am given more homework</t>
  </si>
  <si>
    <t>Have you noticed the following changes with regards to your education in the past year?: I am given less homework</t>
  </si>
  <si>
    <t>Have you noticed the following changes with regards to your education in the past year?: I am given more writing-based tasks</t>
  </si>
  <si>
    <t>Have you noticed the following changes with regards to your education in the past year?: My homework/coursework is graded more strictly</t>
  </si>
  <si>
    <t>Have you noticed the following changes with regards to your education in the past year?: My teacher/lecturer puts my homework/coursework through an AI checker</t>
  </si>
  <si>
    <t>Have you noticed the following changes with regards to your education in the past year?: My homework/coursework asks more for my own opinions or personal experiences</t>
  </si>
  <si>
    <t>Have you noticed the following changes with regards to your education in the past year?: My homework/coursework is more about very recent events or things happening locally</t>
  </si>
  <si>
    <t>How often do your parents use AI to help you with your homework?</t>
  </si>
  <si>
    <t>BASE: Respondents who answered this question (57% of total)</t>
  </si>
  <si>
    <t>Almost always</t>
  </si>
  <si>
    <t>Often</t>
  </si>
  <si>
    <t>Sometimes</t>
  </si>
  <si>
    <t>Rarely</t>
  </si>
  <si>
    <t>Never</t>
  </si>
  <si>
    <t>How often do your teachers or lecturers use AI for teaching lessons or coursework instead of teaching themselves?</t>
  </si>
  <si>
    <t>To what extent, if any, do you agree or disagree with the following statements?: If my teachers or tutors knew exactly how I use AI for my work, I’d be worried about getting in trouble</t>
  </si>
  <si>
    <t>Strongly agree</t>
  </si>
  <si>
    <t>Somewhat agree</t>
  </si>
  <si>
    <t>Neither agree nor disagree</t>
  </si>
  <si>
    <t>Somewhat disagree</t>
  </si>
  <si>
    <t>Strongly disagree</t>
  </si>
  <si>
    <t>To what extent, if any, do you agree or disagree with the following statements?: Using AI for schoolwork is cheating</t>
  </si>
  <si>
    <t>To what extent, if any, do you agree or disagree with the following statements?: Using AI for homework is cheating</t>
  </si>
  <si>
    <t>To what extent, if any, do you agree or disagree with the following statements?: Young people need to be taught how to use AI</t>
  </si>
  <si>
    <t>To what extent, if any, do you agree or disagree with the following statements?: AI has made university degrees useless</t>
  </si>
  <si>
    <t>To what extent, if any, do you agree or disagree with the following statements?: My school/university is preparing me well for a world with AI</t>
  </si>
  <si>
    <t>To what extent, if any, do you agree or disagree with the following statements?: The homework I am given is pointless because I can just use AI to do it</t>
  </si>
  <si>
    <t>To what extent, if any, do you agree or disagree with the following statements?: I can’t tell what’s AI-generated and what isn’t</t>
  </si>
  <si>
    <t>To what extent, if any, do you agree or disagree with the following statements?: AI could replace most teachers in the next ten years</t>
  </si>
  <si>
    <t>To what extent, if any, do you agree or disagree with the following statements?: I will never be as smart as AI</t>
  </si>
  <si>
    <t>To what extent, if any, do you agree or disagree with the following statements?: AI has made school too easy</t>
  </si>
  <si>
    <t>To what extent, if any, do you agree or disagree with the following statements?: AI is making me think that I may go and work or live abroad</t>
  </si>
  <si>
    <t>To what extent, if any, do you agree or disagree with the following statements?: I am better at using AI than my teachers/lecturers</t>
  </si>
  <si>
    <t>Which of the following comes closest to your view?: AI has made school education more important | AI has made school education less important</t>
  </si>
  <si>
    <t>-2</t>
  </si>
  <si>
    <t>-1</t>
  </si>
  <si>
    <t>0</t>
  </si>
  <si>
    <t>1</t>
  </si>
  <si>
    <t>2</t>
  </si>
  <si>
    <t>Which of the following comes closest to your view?: AI has made university education more important | AI has made university education less important</t>
  </si>
  <si>
    <t>Which of the following comes closest to your view?: I am excited about the impact AI could have on education | I am worried about the impact AI could have on education</t>
  </si>
  <si>
    <t>Which of the following comes closest to your view?: AI has ruined my generation | AI has saved my generation</t>
  </si>
  <si>
    <t>Which of the following comes closest to your view?: I am more comfortable sharing my feelings with an AI chatbot | I am more comfortable about sharing my feelings with a person</t>
  </si>
  <si>
    <t>Which of the following comes closest to your view?: There are some personal questions I would rather ask AI than a person | There are no questions I would rather ask AI than a person</t>
  </si>
  <si>
    <t>Which of the following comes closest to your view?: Because of AI, I read physical books more than I used to | Because of AI, I read physical books less than I used to</t>
  </si>
  <si>
    <t>Which of the following comes closest to your view?: AI is having a positive impact on the world | AI is having a negative impact on the world</t>
  </si>
  <si>
    <t>Who do you think should be responsible for helping young people learn how to use AI tools responsibly? Please choose up to three</t>
  </si>
  <si>
    <t>Schools/Universities</t>
  </si>
  <si>
    <t>Their parents or family</t>
  </si>
  <si>
    <t>AI or technology companies</t>
  </si>
  <si>
    <t>The young person themselves</t>
  </si>
  <si>
    <t>The government</t>
  </si>
  <si>
    <t>Employers</t>
  </si>
  <si>
    <t>Do you have any worries or concerns about AI? Select all that apply</t>
  </si>
  <si>
    <t>People might start to rely on AI too much</t>
  </si>
  <si>
    <t>People could use it to make fake pictures, videos, or news</t>
  </si>
  <si>
    <t>It will become harder to know what is real and what is fake</t>
  </si>
  <si>
    <t>It could give people wrong or misleading information</t>
  </si>
  <si>
    <t>People could use it to cheat at school or work</t>
  </si>
  <si>
    <t>It might use people’s personal information without them knowing</t>
  </si>
  <si>
    <t>It could be used to bully or trick people</t>
  </si>
  <si>
    <t>It will be harder to get a first job</t>
  </si>
  <si>
    <t>It is developing too quickly</t>
  </si>
  <si>
    <t>It could cause environmental damage</t>
  </si>
  <si>
    <t>AI is unfair or biased to some people</t>
  </si>
  <si>
    <t>I don’t feel prepared enough to use AI</t>
  </si>
  <si>
    <t>N/A – I have no concerns</t>
  </si>
  <si>
    <t>As AI tools improve, which of the following, if any, do you think education (schools, colleges, university) should place more emphasis on? Please select all that apply</t>
  </si>
  <si>
    <t>Thinking critically and judging information</t>
  </si>
  <si>
    <t>Communication and working with people</t>
  </si>
  <si>
    <t>Reading, writing and maths skills</t>
  </si>
  <si>
    <t>Knowledge and understanding of traditional subjects like Maths, English, Science and History</t>
  </si>
  <si>
    <t>Developing character, confidence and independence</t>
  </si>
  <si>
    <t>Following your own interests and curiosity</t>
  </si>
  <si>
    <t>Understanding, using and building AI tools</t>
  </si>
  <si>
    <t>Understanding different subjects and how they connect</t>
  </si>
  <si>
    <t>None of the above, education should remain as it is now</t>
  </si>
  <si>
    <t>Which of the following comes closest to your view?</t>
  </si>
  <si>
    <t>AI has made it more important to learn skills like communication, teamwork, hands-on skills and creativity</t>
  </si>
  <si>
    <t>AI has made it more important to learn skills like using AI and other technologies</t>
  </si>
  <si>
    <t>The schooling system should be changed because it focuses on teaching us things that AI can calculate very quickly</t>
  </si>
  <si>
    <t>The school system should stay the same because humans need to understand how things work in order to work alongside AI</t>
  </si>
  <si>
    <t>Thinking about the impact of AI, which school subjects do you think will be most useful to learn? Select up to three</t>
  </si>
  <si>
    <t>Maths</t>
  </si>
  <si>
    <t>English</t>
  </si>
  <si>
    <t>History</t>
  </si>
  <si>
    <t>Physics</t>
  </si>
  <si>
    <t>Biology</t>
  </si>
  <si>
    <t>Chemistry</t>
  </si>
  <si>
    <t>Food and Health</t>
  </si>
  <si>
    <t>Philosophy</t>
  </si>
  <si>
    <t>Art / Drama</t>
  </si>
  <si>
    <t>Geography</t>
  </si>
  <si>
    <t>Music</t>
  </si>
  <si>
    <t>PE</t>
  </si>
  <si>
    <t>How do you think AI will impact work and employment?: There will be more jobs available | There will be fewer jobs available</t>
  </si>
  <si>
    <t>How do you think AI will impact work and employment?: People will have less work to do during the day | People will have more work to do during the day</t>
  </si>
  <si>
    <t>How do you think AI will impact work and employment?: People will work shorter hours | People will work longer hours</t>
  </si>
  <si>
    <t>How do you think AI will impact work and employment?: People will earn more money than previous generations | People will earn less money than previous generations</t>
  </si>
  <si>
    <t>How do you think AI will impact work and employment?: People will need more technical skills | People will need more interpersonal skills</t>
  </si>
  <si>
    <t>How do you think AI will impact work and employment?: It will make work more boring | It will make work more interesting</t>
  </si>
  <si>
    <t>How do you think AI will impact work and employment?: I am worried about getting a job because of AI | I am not worried about getting a job because of AI</t>
  </si>
  <si>
    <t>How do you think AI will impact work and employment?: People in the UK will be more impacted by AI than young people in other countries | People in the UK will be less impacted by AI than young people in other countries</t>
  </si>
  <si>
    <t>How do you think AI will impact work and employment?: Using AI in school makes young people better prepared for work | Using AI in school makes young people less prepared for work</t>
  </si>
  <si>
    <t>For each of the following, please indicate whether you think they are an acceptable or unacceptable use of AI: Having AI write a first draft of coursework, school essay or university dissertation</t>
  </si>
  <si>
    <t>This is acceptable</t>
  </si>
  <si>
    <t>This is not acceptable</t>
  </si>
  <si>
    <t>For each of the following, please indicate whether you think they are an acceptable or unacceptable use of AI: Having AI talk to my friends about their day and summarising it for me</t>
  </si>
  <si>
    <t>For each of the following, please indicate whether you think they are an acceptable or unacceptable use of AI: Having AI advise me on which medicines I should be taking for an illness, so I don’t have to go to a doctor</t>
  </si>
  <si>
    <t>For each of the following, please indicate whether you think they are an acceptable or unacceptable use of AI: Writing messages on dating sites</t>
  </si>
  <si>
    <t>For each of the following, please indicate whether you think they are an acceptable or unacceptable use of AI: Answering questions in a pub quiz</t>
  </si>
  <si>
    <t>For each of the following, please indicate whether you think they are an acceptable or unacceptable use of AI: Giving relationship advice</t>
  </si>
  <si>
    <t>For each of the following, please indicate whether you think they are an acceptable or unacceptable use of AI: Writing emails, texts or other messages</t>
  </si>
  <si>
    <t>For each of the following, please indicate whether you think they are an acceptable or unacceptable use of AI: Talking through my problems, or how I'm feeling</t>
  </si>
  <si>
    <t>At what age should people be allowed to use AI? If you do not think people should be allowed to use AI, please write in '0'.</t>
  </si>
  <si>
    <t>3</t>
  </si>
  <si>
    <t>4</t>
  </si>
  <si>
    <t>5</t>
  </si>
  <si>
    <t>6</t>
  </si>
  <si>
    <t>7</t>
  </si>
  <si>
    <t>8</t>
  </si>
  <si>
    <t>9</t>
  </si>
  <si>
    <t>10</t>
  </si>
  <si>
    <t>11</t>
  </si>
  <si>
    <t>12</t>
  </si>
  <si>
    <t>13</t>
  </si>
  <si>
    <t>14</t>
  </si>
  <si>
    <t>15</t>
  </si>
  <si>
    <t>16</t>
  </si>
  <si>
    <t>17</t>
  </si>
  <si>
    <t>18</t>
  </si>
  <si>
    <t>19</t>
  </si>
  <si>
    <t>20</t>
  </si>
  <si>
    <t>21</t>
  </si>
  <si>
    <t>22</t>
  </si>
  <si>
    <t>23</t>
  </si>
  <si>
    <t>24</t>
  </si>
  <si>
    <t>25</t>
  </si>
  <si>
    <t>26</t>
  </si>
  <si>
    <t>28</t>
  </si>
  <si>
    <t>29</t>
  </si>
  <si>
    <t>30</t>
  </si>
  <si>
    <t>40</t>
  </si>
  <si>
    <t>50</t>
  </si>
  <si>
    <t>55</t>
  </si>
  <si>
    <t>65</t>
  </si>
  <si>
    <t>67</t>
  </si>
  <si>
    <t>99</t>
  </si>
  <si>
    <t>100</t>
  </si>
  <si>
    <t>1615</t>
  </si>
  <si>
    <t>Do you think young people should be allowed to use AI to help with their schoolwork? Please consider schoolwork to refer to work completed during school hours</t>
  </si>
  <si>
    <t>Do you think young people should be allowed to use AI to help with their homework? Please consider homework to refer to work that is completed outside of school hours</t>
  </si>
  <si>
    <t>How well do you think schools, colleges and universities are preparing young people for the future?</t>
  </si>
  <si>
    <t>Very well</t>
  </si>
  <si>
    <t>Somewhat well</t>
  </si>
  <si>
    <t>Not very well</t>
  </si>
  <si>
    <t>Not well at all</t>
  </si>
  <si>
    <t>Which would you prefer for a future school structure?</t>
  </si>
  <si>
    <t>Most lessons are taught by AI with a teacher to help</t>
  </si>
  <si>
    <t>Most lessons are taught by a teacher with AI to help</t>
  </si>
  <si>
    <t>Lessons are only taught by a teacher</t>
  </si>
  <si>
    <t>Lessons are only taught by AI</t>
  </si>
  <si>
    <t>Fieldwork: 18 Aug 2026 - 27 Aug 2026</t>
  </si>
  <si>
    <t>Grid Summary: Please choose the industry that best applies to the following statements.</t>
  </si>
  <si>
    <t>The best industry to start a business in</t>
  </si>
  <si>
    <t>The industry I would be most interested in going into</t>
  </si>
  <si>
    <t>The best industry for earning a lot of money</t>
  </si>
  <si>
    <t>Grid Summary: How often do you use AI for personal reasons (outside of school, homework, or work)?</t>
  </si>
  <si>
    <t>Personal reasons (outside of school, homework, or work)</t>
  </si>
  <si>
    <t>For work related to school, college, university, or in the workplace</t>
  </si>
  <si>
    <t>While at school, college, university or in class</t>
  </si>
  <si>
    <t>Grid Summary: Have you used AI tools to do any of the following? Please think about all your past and current AI use</t>
  </si>
  <si>
    <t>Helping on homework or schoolwork</t>
  </si>
  <si>
    <t>Revising for exams or tests, including making flashcards</t>
  </si>
  <si>
    <t>Writing a first draft of an essay or assignment</t>
  </si>
  <si>
    <t>Doing creative tasks e.g. writing, art, design, music or video</t>
  </si>
  <si>
    <t>Coding or building things</t>
  </si>
  <si>
    <t>Talking through problems, or how I'm feeling</t>
  </si>
  <si>
    <t>Understanding things I am stuck on</t>
  </si>
  <si>
    <t>Proofreading or checking work</t>
  </si>
  <si>
    <t>Having someone to talk to</t>
  </si>
  <si>
    <t>Researching or looking things up</t>
  </si>
  <si>
    <t>Summarising notes, meetings or documents</t>
  </si>
  <si>
    <t>Writing emails, texts or other messages</t>
  </si>
  <si>
    <t>Analysing data</t>
  </si>
  <si>
    <t>Predicting exam questions</t>
  </si>
  <si>
    <t>Getting health advice</t>
  </si>
  <si>
    <t>Teaching myself a subject without help from a teacher</t>
  </si>
  <si>
    <t>Translating</t>
  </si>
  <si>
    <t>Applying for jobs, courses or apprenticeships (e.g. CVs, cover letters)</t>
  </si>
  <si>
    <t>Writing messages on dating sites</t>
  </si>
  <si>
    <t>Helping me break up with someone</t>
  </si>
  <si>
    <t>Organising a night out with friends</t>
  </si>
  <si>
    <t>Organising a holiday</t>
  </si>
  <si>
    <t>Answering questions in a pub quiz</t>
  </si>
  <si>
    <t>Grid Summary: Would you trust AI or a person more with each of the following?</t>
  </si>
  <si>
    <t>Advice about a problem with a friend or family member</t>
  </si>
  <si>
    <t>Help writing something like an essay or a message</t>
  </si>
  <si>
    <t>Help when I am feeling upset or worried</t>
  </si>
  <si>
    <t>Advice about my health</t>
  </si>
  <si>
    <t>Support with my emotions</t>
  </si>
  <si>
    <t>Checking a fact</t>
  </si>
  <si>
    <t>Explaining something I don’t understand</t>
  </si>
  <si>
    <t>Advice about money</t>
  </si>
  <si>
    <t>Advice about my future</t>
  </si>
  <si>
    <t>Grid Summary: Would you feel more comfortable with asking AI or a person the following?</t>
  </si>
  <si>
    <t>Grid Summary: Has your school, college or university encouraged or banned AI for the following?</t>
  </si>
  <si>
    <t>Creative writing, art, music or video</t>
  </si>
  <si>
    <t>Research or looking things up</t>
  </si>
  <si>
    <t>Grid Summary: Have you noticed the following changes with regards to your education in the past year?</t>
  </si>
  <si>
    <t>My homework/coursework is harder than it used to be</t>
  </si>
  <si>
    <t>I am asked to show my drafts, notes or working, not just the final piece</t>
  </si>
  <si>
    <t>I do more group work</t>
  </si>
  <si>
    <t>I have more presentations or spoken assessments</t>
  </si>
  <si>
    <t>I have more in-class tests or exams instead of homework</t>
  </si>
  <si>
    <t>I do more work by hand / on paper rather than on a computer</t>
  </si>
  <si>
    <t>I have to declare whether I used AI</t>
  </si>
  <si>
    <t>My teacher/lecturer has wrongly accused me of using AI when I hadn’t</t>
  </si>
  <si>
    <t>I am given more homework</t>
  </si>
  <si>
    <t>I am given less homework</t>
  </si>
  <si>
    <t>I am given more writing-based tasks</t>
  </si>
  <si>
    <t>My homework/coursework is graded more strictly</t>
  </si>
  <si>
    <t>My teacher/lecturer puts my homework/coursework through an AI checker</t>
  </si>
  <si>
    <t>My homework/coursework asks more for my own opinions or personal experiences</t>
  </si>
  <si>
    <t>My homework/coursework is more about very recent events or things happening locally</t>
  </si>
  <si>
    <t>Grid Summary: To what extent, if any, do you agree or disagree with the following statements?</t>
  </si>
  <si>
    <t>If my teachers or tutors knew exactly how I use AI for my work, I’d be worried about getting in trouble</t>
  </si>
  <si>
    <t>Using AI for schoolwork is cheating</t>
  </si>
  <si>
    <t>Using AI for homework is cheating</t>
  </si>
  <si>
    <t>Young people need to be taught how to use AI</t>
  </si>
  <si>
    <t>AI has made university degrees useless</t>
  </si>
  <si>
    <t>My school/university is preparing me well for a world with AI</t>
  </si>
  <si>
    <t>The homework I am given is pointless because I can just use AI to do it</t>
  </si>
  <si>
    <t>I can’t tell what’s AI-generated and what isn’t</t>
  </si>
  <si>
    <t>AI could replace most teachers in the next ten years</t>
  </si>
  <si>
    <t>I will never be as smart as AI</t>
  </si>
  <si>
    <t>AI has made school too easy</t>
  </si>
  <si>
    <t>AI is making me think that I may go and work or live abroad</t>
  </si>
  <si>
    <t>I am better at using AI than my teachers/lecturers</t>
  </si>
  <si>
    <t>Grid Summary: Which of the following comes closest to your view?</t>
  </si>
  <si>
    <t>AI has made school education more important | AI has made school education less important</t>
  </si>
  <si>
    <t>AI has made university education more important | AI has made university education less important</t>
  </si>
  <si>
    <t>I am excited about the impact AI could have on education | I am worried about the impact AI could have on education</t>
  </si>
  <si>
    <t>AI has ruined my generation | AI has saved my generation</t>
  </si>
  <si>
    <t>I am more comfortable sharing my feelings with an AI chatbot | I am more comfortable about sharing my feelings with a person</t>
  </si>
  <si>
    <t>There are some personal questions I would rather ask AI than a person | There are no questions I would rather ask AI than a person</t>
  </si>
  <si>
    <t>Because of AI, I read physical books more than I used to | Because of AI, I read physical books less than I used to</t>
  </si>
  <si>
    <t>AI is having a positive impact on the world | AI is having a negative impact on the world</t>
  </si>
  <si>
    <t>Grid Summary: How do you think AI will impact work and employment?</t>
  </si>
  <si>
    <t>There will be more jobs available | There will be fewer jobs available</t>
  </si>
  <si>
    <t>People will have less work to do during the day | People will have more work to do during the day</t>
  </si>
  <si>
    <t>People will work shorter hours | People will work longer hours</t>
  </si>
  <si>
    <t>People will earn more money than previous generations | People will earn less money than previous generations</t>
  </si>
  <si>
    <t>It will make work more boring | It will make work more interesting</t>
  </si>
  <si>
    <t>I am worried about getting a job because of AI | I am not worried about getting a job because of AI</t>
  </si>
  <si>
    <t>People in the UK will be more impacted by AI than young people in other countries | People in the UK will be less impacted by AI than young people in other countries</t>
  </si>
  <si>
    <t>Using AI in school makes young people better prepared for work | Using AI in school makes young people less prepared for work</t>
  </si>
  <si>
    <t>People will need more technical skills | People will need more interpersonal skills</t>
  </si>
  <si>
    <t>None of the above</t>
  </si>
  <si>
    <t>Grid Summary: For each of the following, please indicate whether you think they are an acceptable or unacceptable use of AI</t>
  </si>
  <si>
    <t>Having AI write a first draft of coursework, school essay or university dissertation</t>
  </si>
  <si>
    <t>Having AI talk to my friends about their day and summarising it for me</t>
  </si>
  <si>
    <t>Having AI advise me on which medicines I should be taking for an illness, so I don’t have to go to a doctor</t>
  </si>
  <si>
    <t>Giving relationship advice</t>
  </si>
  <si>
    <t>Talking through my problems, or how I'm feeling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</si>
</sst>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b/>
      <sz val="12"/>
      <color rgb="FF000000"/>
      <name val="Calibri"/>
    </font>
    <font>
      <b/>
      <sz val="18"/>
      <color rgb="FF000000"/>
      <name val="Calibri"/>
    </font>
    <font>
      <sz val="11"/>
      <name val="Calibri"/>
    </font>
    <font>
      <b/>
      <sz val="11"/>
      <name val="Calibri"/>
    </font>
    <font>
      <b/>
      <sz val="14"/>
      <name val="Calibri"/>
    </font>
    <font>
      <sz val="14"/>
      <name val="Calibri"/>
    </font>
    <font>
      <sz val="13"/>
      <name val="Calibri"/>
    </font>
    <font>
      <i/>
      <sz val="13"/>
      <name val="Calibri"/>
    </font>
    <font>
      <b/>
      <i/>
      <sz val="11"/>
      <name val="Calibri"/>
    </font>
    <font>
      <u/>
      <sz val="11"/>
      <color rgb="FF0563C1"/>
      <name val="Calibri"/>
    </font>
  </fonts>
  <fills count="2">
    <fill>
      <patternFill patternType="none"/>
    </fill>
    <fill>
      <patternFill patternType="gray125"/>
    </fill>
  </fills>
  <borders count="5">
    <border>
      <left/>
      <right/>
      <top/>
      <bottom/>
      <diagonal/>
    </border>
    <border>
      <left/>
      <right/>
      <top/>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s>
  <cellStyleXfs count="2">
    <xf numFmtId="0" fontId="0" fillId="0" borderId="0"/>
    <xf numFmtId="0" fontId="3" fillId="0" borderId="1">
      <alignment horizontal="center" vertical="center" wrapText="1"/>
    </xf>
  </cellStyleXfs>
  <cellXfs count="34">
    <xf numFmtId="0" fontId="0" fillId="0" borderId="0" xfId="0"/>
    <xf numFmtId="0" fontId="5" fillId="0" borderId="0" xfId="0" applyFont="1"/>
    <xf numFmtId="0" fontId="6" fillId="0" borderId="0" xfId="0" applyFont="1" applyAlignment="1">
      <alignment horizontal="left" vertical="center"/>
    </xf>
    <xf numFmtId="0" fontId="8" fillId="0" borderId="0" xfId="0" applyFont="1" applyAlignment="1">
      <alignment horizontal="left" vertical="top"/>
    </xf>
    <xf numFmtId="0" fontId="2" fillId="0" borderId="0" xfId="0" applyFont="1"/>
    <xf numFmtId="0" fontId="10" fillId="0" borderId="0" xfId="0" applyFont="1"/>
    <xf numFmtId="0" fontId="4"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10" fillId="0" borderId="0" xfId="0" applyFont="1" applyAlignment="1">
      <alignment horizontal="center" vertical="center"/>
    </xf>
    <xf numFmtId="0" fontId="3" fillId="0" borderId="0" xfId="0" applyFont="1"/>
    <xf numFmtId="0" fontId="3" fillId="0" borderId="0" xfId="0" applyFont="1" applyAlignment="1">
      <alignment horizontal="left" vertical="center"/>
    </xf>
    <xf numFmtId="0" fontId="4" fillId="0" borderId="0" xfId="0" applyFont="1" applyAlignment="1">
      <alignment horizontal="left" vertical="center"/>
    </xf>
    <xf numFmtId="1" fontId="0" fillId="0" borderId="3" xfId="0" applyNumberFormat="1" applyBorder="1" applyAlignment="1">
      <alignment horizontal="center" vertical="center"/>
    </xf>
    <xf numFmtId="0" fontId="4" fillId="0" borderId="0" xfId="0" applyFont="1" applyAlignment="1">
      <alignment horizontal="left" vertical="top" wrapText="1"/>
    </xf>
    <xf numFmtId="0" fontId="9" fillId="0" borderId="0" xfId="0" applyFont="1" applyAlignment="1">
      <alignment horizontal="left" vertical="top" wrapText="1"/>
    </xf>
    <xf numFmtId="1" fontId="0" fillId="0" borderId="0" xfId="0" applyNumberFormat="1" applyAlignment="1">
      <alignment horizontal="center" vertical="center"/>
    </xf>
    <xf numFmtId="0" fontId="3" fillId="0" borderId="0" xfId="0" applyFont="1" applyAlignment="1">
      <alignment horizontal="left" vertical="top" wrapText="1"/>
    </xf>
    <xf numFmtId="9" fontId="0" fillId="0" borderId="0" xfId="0" applyNumberFormat="1" applyAlignment="1">
      <alignment horizontal="center" vertical="center"/>
    </xf>
    <xf numFmtId="0" fontId="1" fillId="0" borderId="0" xfId="0" applyFont="1"/>
    <xf numFmtId="0" fontId="3" fillId="0" borderId="0" xfId="0" applyFont="1" applyAlignment="1">
      <alignment horizontal="center" vertical="center" wrapText="1"/>
    </xf>
    <xf numFmtId="0" fontId="9" fillId="0" borderId="0" xfId="0" applyFont="1"/>
    <xf numFmtId="0" fontId="4" fillId="0" borderId="2" xfId="0" applyFont="1" applyBorder="1" applyAlignment="1">
      <alignment horizontal="center" vertical="center" wrapText="1"/>
    </xf>
    <xf numFmtId="9" fontId="0" fillId="0" borderId="0" xfId="0" applyNumberFormat="1"/>
    <xf numFmtId="0" fontId="4" fillId="0" borderId="4" xfId="0" applyFont="1" applyBorder="1" applyAlignment="1">
      <alignment horizontal="center" vertical="center"/>
    </xf>
    <xf numFmtId="0" fontId="3" fillId="0" borderId="4" xfId="0" applyFont="1" applyBorder="1" applyAlignment="1">
      <alignment horizontal="center" vertical="center" wrapText="1"/>
    </xf>
    <xf numFmtId="49" fontId="3" fillId="0" borderId="4" xfId="0" applyNumberFormat="1" applyFont="1" applyBorder="1" applyAlignment="1">
      <alignment horizontal="center" vertical="center" wrapText="1"/>
    </xf>
    <xf numFmtId="1" fontId="0" fillId="0" borderId="4" xfId="0" applyNumberFormat="1" applyBorder="1" applyAlignment="1">
      <alignment horizontal="center" vertical="center"/>
    </xf>
    <xf numFmtId="0" fontId="4" fillId="0" borderId="4" xfId="0" applyFont="1" applyBorder="1" applyAlignment="1">
      <alignment horizontal="center" vertical="center"/>
    </xf>
    <xf numFmtId="0" fontId="7" fillId="0" borderId="0" xfId="0" applyFont="1" applyAlignment="1">
      <alignment horizontal="left" vertical="top" wrapText="1"/>
    </xf>
    <xf numFmtId="0" fontId="2" fillId="0" borderId="0" xfId="0" applyFont="1" applyAlignment="1">
      <alignment horizontal="center" vertical="top" wrapText="1"/>
    </xf>
    <xf numFmtId="0" fontId="0" fillId="0" borderId="0" xfId="0" applyAlignment="1"/>
    <xf numFmtId="0" fontId="0" fillId="0" borderId="4" xfId="0" applyBorder="1" applyAlignment="1"/>
    <xf numFmtId="0" fontId="1" fillId="0" borderId="0" xfId="0" applyFont="1" applyAlignment="1"/>
  </cellXfs>
  <cellStyles count="2">
    <cellStyle name="Normal" xfId="0" builtinId="0"/>
    <cellStyle name="style_answers" xfId="1" xr:uid="{00000000-0005-0000-0000-00001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customXml" Target="../customXml/item2.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customXml" Target="../customXml/item3.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styles" Target="styles.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sharedStrings" Target="sharedString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calcChain" Target="calcChain.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theme" Target="theme/theme1.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1" Type="http://schemas.openxmlformats.org/officeDocument/2006/relationships/image" Target="../media/image1.png"/></Relationships>
</file>

<file path=xl/drawings/_rels/drawing78.xml.rels><?xml version="1.0" encoding="UTF-8" standalone="yes"?>
<Relationships xmlns="http://schemas.openxmlformats.org/package/2006/relationships"><Relationship Id="rId1" Type="http://schemas.openxmlformats.org/officeDocument/2006/relationships/image" Target="../media/image1.png"/></Relationships>
</file>

<file path=xl/drawings/_rels/drawing79.xml.rels><?xml version="1.0" encoding="UTF-8" standalone="yes"?>
<Relationships xmlns="http://schemas.openxmlformats.org/package/2006/relationships"><Relationship Id="rId1" Type="http://schemas.openxmlformats.org/officeDocument/2006/relationships/image" Target="../media/image1.png"/></Relationships>
</file>

<file path=xl/drawings/_rels/drawing80.xml.rels><?xml version="1.0" encoding="UTF-8" standalone="yes"?>
<Relationships xmlns="http://schemas.openxmlformats.org/package/2006/relationships"><Relationship Id="rId1" Type="http://schemas.openxmlformats.org/officeDocument/2006/relationships/image" Target="../media/image1.png"/></Relationships>
</file>

<file path=xl/drawings/_rels/drawing81.xml.rels><?xml version="1.0" encoding="UTF-8" standalone="yes"?>
<Relationships xmlns="http://schemas.openxmlformats.org/package/2006/relationships"><Relationship Id="rId1" Type="http://schemas.openxmlformats.org/officeDocument/2006/relationships/image" Target="../media/image1.png"/></Relationships>
</file>

<file path=xl/drawings/_rels/drawing82.xml.rels><?xml version="1.0" encoding="UTF-8" standalone="yes"?>
<Relationships xmlns="http://schemas.openxmlformats.org/package/2006/relationships"><Relationship Id="rId1" Type="http://schemas.openxmlformats.org/officeDocument/2006/relationships/image" Target="../media/image1.png"/></Relationships>
</file>

<file path=xl/drawings/_rels/drawing83.xml.rels><?xml version="1.0" encoding="UTF-8" standalone="yes"?>
<Relationships xmlns="http://schemas.openxmlformats.org/package/2006/relationships"><Relationship Id="rId1" Type="http://schemas.openxmlformats.org/officeDocument/2006/relationships/image" Target="../media/image1.png"/></Relationships>
</file>

<file path=xl/drawings/_rels/drawing84.xml.rels><?xml version="1.0" encoding="UTF-8" standalone="yes"?>
<Relationships xmlns="http://schemas.openxmlformats.org/package/2006/relationships"><Relationship Id="rId1" Type="http://schemas.openxmlformats.org/officeDocument/2006/relationships/image" Target="../media/image1.png"/></Relationships>
</file>

<file path=xl/drawings/_rels/drawing85.xml.rels><?xml version="1.0" encoding="UTF-8" standalone="yes"?>
<Relationships xmlns="http://schemas.openxmlformats.org/package/2006/relationships"><Relationship Id="rId1" Type="http://schemas.openxmlformats.org/officeDocument/2006/relationships/image" Target="../media/image1.png"/></Relationships>
</file>

<file path=xl/drawings/_rels/drawing86.xml.rels><?xml version="1.0" encoding="UTF-8" standalone="yes"?>
<Relationships xmlns="http://schemas.openxmlformats.org/package/2006/relationships"><Relationship Id="rId1" Type="http://schemas.openxmlformats.org/officeDocument/2006/relationships/image" Target="../media/image1.png"/></Relationships>
</file>

<file path=xl/drawings/_rels/drawing8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8.xml.rels><?xml version="1.0" encoding="UTF-8" standalone="yes"?>
<Relationships xmlns="http://schemas.openxmlformats.org/package/2006/relationships"><Relationship Id="rId1" Type="http://schemas.openxmlformats.org/officeDocument/2006/relationships/image" Target="../media/image1.png"/></Relationships>
</file>

<file path=xl/drawings/_rels/drawing89.xml.rels><?xml version="1.0" encoding="UTF-8" standalone="yes"?>
<Relationships xmlns="http://schemas.openxmlformats.org/package/2006/relationships"><Relationship Id="rId1" Type="http://schemas.openxmlformats.org/officeDocument/2006/relationships/image" Target="../media/image1.png"/></Relationships>
</file>

<file path=xl/drawings/_rels/drawing90.xml.rels><?xml version="1.0" encoding="UTF-8" standalone="yes"?>
<Relationships xmlns="http://schemas.openxmlformats.org/package/2006/relationships"><Relationship Id="rId1" Type="http://schemas.openxmlformats.org/officeDocument/2006/relationships/image" Target="../media/image1.png"/></Relationships>
</file>

<file path=xl/drawings/_rels/drawing91.xml.rels><?xml version="1.0" encoding="UTF-8" standalone="yes"?>
<Relationships xmlns="http://schemas.openxmlformats.org/package/2006/relationships"><Relationship Id="rId1" Type="http://schemas.openxmlformats.org/officeDocument/2006/relationships/image" Target="../media/image1.png"/></Relationships>
</file>

<file path=xl/drawings/_rels/drawing92.xml.rels><?xml version="1.0" encoding="UTF-8" standalone="yes"?>
<Relationships xmlns="http://schemas.openxmlformats.org/package/2006/relationships"><Relationship Id="rId1" Type="http://schemas.openxmlformats.org/officeDocument/2006/relationships/image" Target="../media/image1.png"/></Relationships>
</file>

<file path=xl/drawings/_rels/drawing93.xml.rels><?xml version="1.0" encoding="UTF-8" standalone="yes"?>
<Relationships xmlns="http://schemas.openxmlformats.org/package/2006/relationships"><Relationship Id="rId1" Type="http://schemas.openxmlformats.org/officeDocument/2006/relationships/image" Target="../media/image1.png"/></Relationships>
</file>

<file path=xl/drawings/_rels/drawing94.xml.rels><?xml version="1.0" encoding="UTF-8" standalone="yes"?>
<Relationships xmlns="http://schemas.openxmlformats.org/package/2006/relationships"><Relationship Id="rId1" Type="http://schemas.openxmlformats.org/officeDocument/2006/relationships/image" Target="../media/image1.png"/></Relationships>
</file>

<file path=xl/drawings/_rels/drawing95.xml.rels><?xml version="1.0" encoding="UTF-8" standalone="yes"?>
<Relationships xmlns="http://schemas.openxmlformats.org/package/2006/relationships"><Relationship Id="rId1" Type="http://schemas.openxmlformats.org/officeDocument/2006/relationships/image" Target="../media/image1.png"/></Relationships>
</file>

<file path=xl/drawings/_rels/drawing96.xml.rels><?xml version="1.0" encoding="UTF-8" standalone="yes"?>
<Relationships xmlns="http://schemas.openxmlformats.org/package/2006/relationships"><Relationship Id="rId1" Type="http://schemas.openxmlformats.org/officeDocument/2006/relationships/image" Target="../media/image1.png"/></Relationships>
</file>

<file path=xl/drawings/_rels/drawing97.xml.rels><?xml version="1.0" encoding="UTF-8" standalone="yes"?>
<Relationships xmlns="http://schemas.openxmlformats.org/package/2006/relationships"><Relationship Id="rId1" Type="http://schemas.openxmlformats.org/officeDocument/2006/relationships/image" Target="../media/image1.png"/></Relationships>
</file>

<file path=xl/drawings/_rels/drawing9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2">
    <wetp:webextensionref xmlns:r="http://schemas.openxmlformats.org/officeDocument/2006/relationships" r:id="rId1"/>
  </wetp:taskpane>
  <wetp:taskpane dockstate="right" visibility="0" width="525" row="3">
    <wetp:webextensionref xmlns:r="http://schemas.openxmlformats.org/officeDocument/2006/relationships" r:id="rId2"/>
  </wetp:taskpane>
</wetp:taskpanes>
</file>

<file path=xl/webextensions/webextension1.xml><?xml version="1.0" encoding="utf-8"?>
<we:webextension xmlns:we="http://schemas.microsoft.com/office/webextensions/webextension/2010/11" id="{ABFA3EB4-5F23-4C57-9424-AA9494515140}">
  <we:reference id="11d7cf85-ae5a-43b8-bc58-1e1a151cce24" version="1.0.0.1" store="EXCatalog" storeType="EXCatalog"/>
  <we:alternateReferences>
    <we:reference id="WA200010725" version="1.0.0.1" store="en-GB" storeType="OMEX"/>
  </we:alternateReferences>
  <we:properties>
    <we:property name="claude.fileId" value="&quot;aec182b9-b5c4-45ea-817e-3a465620239f&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1732D45E-DF9A-4F2C-9EF1-A47EC6ABA265}">
  <we:reference id="29673e3c-d826-4f00-92ee-162334a52b1a" version="1.0.0.8" store="EXCatalog" storeType="EXCatalog"/>
  <we:alternateReferences>
    <we:reference id="WA200009404" version="1.0.0.8" store="en-GB" storeType="OMEX"/>
  </we:alternateReferences>
  <we:properties>
    <we:property name="claude.fileId" value="&quot;cf9c92ea-b6e7-444a-98b7-a0c6e291c576&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topLeftCell="F1" workbookViewId="0">
      <selection activeCell="K13" sqref="K13"/>
    </sheetView>
  </sheetViews>
  <sheetFormatPr defaultRowHeight="14.45"/>
  <cols>
    <col min="6" max="6" width="25" customWidth="1"/>
    <col min="11" max="11" width="40" customWidth="1"/>
  </cols>
  <sheetData>
    <row r="7" spans="6:12" ht="39.950000000000003" customHeight="1">
      <c r="F7" s="30" t="s">
        <v>0</v>
      </c>
      <c r="G7" s="31"/>
      <c r="H7" s="31"/>
      <c r="I7" s="31"/>
      <c r="J7" s="31"/>
      <c r="K7" s="31"/>
      <c r="L7" s="31"/>
    </row>
    <row r="10" spans="6:12" ht="20.100000000000001" customHeight="1">
      <c r="F10" s="1" t="s">
        <v>1</v>
      </c>
      <c r="K10" s="2" t="s">
        <v>2</v>
      </c>
    </row>
    <row r="11" spans="6:12" ht="20.100000000000001" customHeight="1">
      <c r="F11" s="1" t="s">
        <v>3</v>
      </c>
      <c r="K11" s="2" t="s">
        <v>4</v>
      </c>
    </row>
    <row r="12" spans="6:12" ht="20.100000000000001" customHeight="1">
      <c r="F12" s="1" t="s">
        <v>5</v>
      </c>
      <c r="K12" s="2" t="s">
        <v>6</v>
      </c>
    </row>
    <row r="13" spans="6:12" ht="20.100000000000001" customHeight="1">
      <c r="F13" s="1" t="s">
        <v>7</v>
      </c>
      <c r="K13" s="2">
        <v>4021</v>
      </c>
    </row>
    <row r="14" spans="6:12" ht="20.100000000000001" customHeight="1">
      <c r="F14" s="1" t="s">
        <v>8</v>
      </c>
      <c r="K14" s="2" t="s">
        <v>9</v>
      </c>
    </row>
    <row r="16" spans="6:12" ht="18.600000000000001">
      <c r="F16" s="1" t="s">
        <v>10</v>
      </c>
    </row>
    <row r="17" spans="6:13" ht="50.1" customHeight="1">
      <c r="F17" s="29" t="s">
        <v>11</v>
      </c>
      <c r="G17" s="31"/>
      <c r="H17" s="31"/>
      <c r="I17" s="31"/>
      <c r="J17" s="31"/>
      <c r="K17" s="31"/>
      <c r="L17" s="31"/>
      <c r="M17" s="31"/>
    </row>
    <row r="19" spans="6:13" ht="30" customHeight="1">
      <c r="F19" s="3" t="s">
        <v>12</v>
      </c>
    </row>
    <row r="20" spans="6:13" ht="17.100000000000001">
      <c r="F20" s="3" t="str">
        <f>HYPERLINK("mailto:polling@publicfirst.co.uk?subject=" &amp; F7, "polling@publicfirst.co.uk")</f>
        <v>polling@publicfirst.co.uk</v>
      </c>
    </row>
  </sheetData>
  <mergeCells count="2">
    <mergeCell ref="F17:M17"/>
    <mergeCell ref="F7:L7"/>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58"/>
  <sheetViews>
    <sheetView showGridLines="0" workbookViewId="0"/>
  </sheetViews>
  <sheetFormatPr defaultRowHeight="14.45"/>
  <cols>
    <col min="1" max="2" width="5" customWidth="1"/>
    <col min="3" max="3" width="10" customWidth="1"/>
    <col min="4" max="4" width="100" customWidth="1"/>
    <col min="5" max="5" width="20" customWidth="1"/>
    <col min="6" max="6" width="50" customWidth="1"/>
  </cols>
  <sheetData>
    <row r="2" spans="3:6" ht="39.950000000000003" customHeight="1">
      <c r="D2" s="4" t="s">
        <v>13</v>
      </c>
    </row>
    <row r="6" spans="3:6">
      <c r="D6" s="5" t="str">
        <f>HYPERLINK("#'Full Results'!A1", "Full Results")</f>
        <v>Full Results</v>
      </c>
    </row>
    <row r="8" spans="3:6">
      <c r="C8" s="6" t="s">
        <v>14</v>
      </c>
      <c r="D8" s="7" t="s">
        <v>15</v>
      </c>
      <c r="E8" s="6" t="s">
        <v>16</v>
      </c>
      <c r="F8" s="7" t="s">
        <v>17</v>
      </c>
    </row>
    <row r="9" spans="3:6">
      <c r="C9" s="8">
        <v>1</v>
      </c>
      <c r="D9" s="5" t="str">
        <f>HYPERLINK("#'Table 1'!A1", "What are the biggest problems in schools today? Please choose up to three")</f>
        <v>What are the biggest problems in schools today? Please choose up to three</v>
      </c>
      <c r="E9" s="9">
        <f>HYPERLINK("#'Full Results'!A9", 9)</f>
        <v>9</v>
      </c>
      <c r="F9" s="10" t="s">
        <v>18</v>
      </c>
    </row>
    <row r="10" spans="3:6">
      <c r="C10" s="8">
        <v>2</v>
      </c>
      <c r="D10" s="5" t="str">
        <f>HYPERLINK("#'Table 2'!A1", "What is the main purpose of school education? Please choose up to three")</f>
        <v>What is the main purpose of school education? Please choose up to three</v>
      </c>
      <c r="E10" s="9">
        <f>HYPERLINK("#'Full Results'!A28", 28)</f>
        <v>28</v>
      </c>
      <c r="F10" s="10" t="s">
        <v>19</v>
      </c>
    </row>
    <row r="11" spans="3:6">
      <c r="C11" s="8">
        <v>3</v>
      </c>
      <c r="D11" s="5" t="str">
        <f>HYPERLINK("#'Table 3'!A1", "Grid Summary: Please choose the industry that best applies to the following statements.")</f>
        <v>Grid Summary: Please choose the industry that best applies to the following statements.</v>
      </c>
      <c r="E11" s="9">
        <f>HYPERLINK("#'Full Results'!A43", 43)</f>
        <v>43</v>
      </c>
      <c r="F11" s="10"/>
    </row>
    <row r="12" spans="3:6">
      <c r="C12" s="8">
        <v>4</v>
      </c>
      <c r="D12" s="5" t="str">
        <f>HYPERLINK("#'Table 4'!A1", "Please choose the industry that best applies to the following statements.: The industry I would be most interested in going into")</f>
        <v>Please choose the industry that best applies to the following statements.: The industry I would be most interested in going into</v>
      </c>
      <c r="E12" s="9">
        <f>HYPERLINK("#'Full Results'!A43", 43)</f>
        <v>43</v>
      </c>
      <c r="F12" s="10" t="s">
        <v>20</v>
      </c>
    </row>
    <row r="13" spans="3:6">
      <c r="C13" s="8">
        <v>5</v>
      </c>
      <c r="D13" s="5" t="str">
        <f>HYPERLINK("#'Table 5'!A1", "Please choose the industry that best applies to the following statements.: The best industry for earning a lot of money")</f>
        <v>Please choose the industry that best applies to the following statements.: The best industry for earning a lot of money</v>
      </c>
      <c r="E13" s="9">
        <f>HYPERLINK("#'Full Results'!A62", 62)</f>
        <v>62</v>
      </c>
      <c r="F13" s="10" t="s">
        <v>20</v>
      </c>
    </row>
    <row r="14" spans="3:6">
      <c r="C14" s="8">
        <v>6</v>
      </c>
      <c r="D14" s="5" t="str">
        <f>HYPERLINK("#'Table 6'!A1", "Please choose the industry that best applies to the following statements.: The best industry to start a business in")</f>
        <v>Please choose the industry that best applies to the following statements.: The best industry to start a business in</v>
      </c>
      <c r="E14" s="9">
        <f>HYPERLINK("#'Full Results'!A81", 81)</f>
        <v>81</v>
      </c>
      <c r="F14" s="10" t="s">
        <v>20</v>
      </c>
    </row>
    <row r="15" spans="3:6">
      <c r="C15" s="8">
        <v>7</v>
      </c>
      <c r="D15" s="5" t="str">
        <f>HYPERLINK("#'Table 7'!A1", "How much do you know about artificial intelligence or AI?")</f>
        <v>How much do you know about artificial intelligence or AI?</v>
      </c>
      <c r="E15" s="9">
        <f>HYPERLINK("#'Full Results'!A100", 100)</f>
        <v>100</v>
      </c>
      <c r="F15" s="10" t="s">
        <v>20</v>
      </c>
    </row>
    <row r="16" spans="3:6">
      <c r="C16" s="8">
        <v>8</v>
      </c>
      <c r="D16" s="5" t="str">
        <f>HYPERLINK("#'Table 8'!A1", "Have you ever used an AI chatbot or AI tool (e.g. ChatGPT, Google Gemini, Snapchat's My AI, Meta AI or Character.ai)?")</f>
        <v>Have you ever used an AI chatbot or AI tool (e.g. ChatGPT, Google Gemini, Snapchat's My AI, Meta AI or Character.ai)?</v>
      </c>
      <c r="E16" s="9">
        <f>HYPERLINK("#'Full Results'!A109", 109)</f>
        <v>109</v>
      </c>
      <c r="F16" s="10" t="s">
        <v>20</v>
      </c>
    </row>
    <row r="17" spans="3:6">
      <c r="C17" s="8">
        <v>9</v>
      </c>
      <c r="D17" s="5" t="str">
        <f>HYPERLINK("#'Table 9'!A1", "How old were you when you first used an AI tool like this?")</f>
        <v>How old were you when you first used an AI tool like this?</v>
      </c>
      <c r="E17" s="9">
        <f>HYPERLINK("#'Full Results'!A117", 117)</f>
        <v>117</v>
      </c>
      <c r="F17" s="10" t="s">
        <v>21</v>
      </c>
    </row>
    <row r="18" spans="3:6">
      <c r="C18" s="8">
        <v>10</v>
      </c>
      <c r="D18" s="5" t="str">
        <f>HYPERLINK("#'Table 10'!A1", "Which of the following AI tools have you used? Select all that apply.")</f>
        <v>Which of the following AI tools have you used? Select all that apply.</v>
      </c>
      <c r="E18" s="9">
        <f>HYPERLINK("#'Full Results'!A129", 129)</f>
        <v>129</v>
      </c>
      <c r="F18" s="10" t="s">
        <v>22</v>
      </c>
    </row>
    <row r="19" spans="3:6">
      <c r="C19" s="8">
        <v>11</v>
      </c>
      <c r="D19" s="5" t="str">
        <f>HYPERLINK("#'Table 11'!A1", "Grid Summary: How often do you use AI for personal reasons (outside of school, homework, or work)?")</f>
        <v>Grid Summary: How often do you use AI for personal reasons (outside of school, homework, or work)?</v>
      </c>
      <c r="E19" s="9">
        <f>HYPERLINK("#'Full Results'!A150", 150)</f>
        <v>150</v>
      </c>
      <c r="F19" s="10"/>
    </row>
    <row r="20" spans="3:6">
      <c r="C20" s="8">
        <v>12</v>
      </c>
      <c r="D20" s="5" t="str">
        <f>HYPERLINK("#'Table 12'!A1", "How often do you use AI for personal reasons (outside of school, homework, or work)?: Personal reasons (outside of school, homework, or work)")</f>
        <v>How often do you use AI for personal reasons (outside of school, homework, or work)?: Personal reasons (outside of school, homework, or work)</v>
      </c>
      <c r="E20" s="9">
        <f>HYPERLINK("#'Full Results'!A150", 150)</f>
        <v>150</v>
      </c>
      <c r="F20" s="10" t="s">
        <v>23</v>
      </c>
    </row>
    <row r="21" spans="3:6">
      <c r="C21" s="8">
        <v>13</v>
      </c>
      <c r="D21" s="5" t="str">
        <f>HYPERLINK("#'Table 13'!A1", "How often do you use AI for personal reasons (outside of school, homework, or work)?: For work related to school, college, university, or in the workplace")</f>
        <v>How often do you use AI for personal reasons (outside of school, homework, or work)?: For work related to school, college, university, or in the workplace</v>
      </c>
      <c r="E21" s="9">
        <f>HYPERLINK("#'Full Results'!A165", 165)</f>
        <v>165</v>
      </c>
      <c r="F21" s="10" t="s">
        <v>24</v>
      </c>
    </row>
    <row r="22" spans="3:6">
      <c r="C22" s="8">
        <v>14</v>
      </c>
      <c r="D22" s="5" t="str">
        <f>HYPERLINK("#'Table 14'!A1", "How often do you use AI for personal reasons (outside of school, homework, or work)?: While at school, college, university or in class")</f>
        <v>How often do you use AI for personal reasons (outside of school, homework, or work)?: While at school, college, university or in class</v>
      </c>
      <c r="E22" s="9">
        <f>HYPERLINK("#'Full Results'!A180", 180)</f>
        <v>180</v>
      </c>
      <c r="F22" s="10" t="s">
        <v>25</v>
      </c>
    </row>
    <row r="23" spans="3:6">
      <c r="C23" s="8">
        <v>15</v>
      </c>
      <c r="D23" s="5" t="str">
        <f>HYPERLINK("#'Table 15'!A1", "Why do you use AI tools? Select all that apply")</f>
        <v>Why do you use AI tools? Select all that apply</v>
      </c>
      <c r="E23" s="9">
        <f>HYPERLINK("#'Full Results'!A195", 195)</f>
        <v>195</v>
      </c>
      <c r="F23" s="10" t="s">
        <v>26</v>
      </c>
    </row>
    <row r="24" spans="3:6">
      <c r="C24" s="8">
        <v>16</v>
      </c>
      <c r="D24" s="5" t="str">
        <f>HYPERLINK("#'Table 16'!A1", "Why do you not use AI tools? Select all that apply")</f>
        <v>Why do you not use AI tools? Select all that apply</v>
      </c>
      <c r="E24" s="9">
        <f>HYPERLINK("#'Full Results'!A215", 215)</f>
        <v>215</v>
      </c>
      <c r="F24" s="10" t="s">
        <v>27</v>
      </c>
    </row>
    <row r="25" spans="3:6">
      <c r="C25" s="8">
        <v>17</v>
      </c>
      <c r="D25" s="5" t="str">
        <f>HYPERLINK("#'Table 17'!A1", "Why do you not use AI tools? Select all that apply")</f>
        <v>Why do you not use AI tools? Select all that apply</v>
      </c>
      <c r="E25" s="9">
        <f>HYPERLINK("#'Full Results'!A234", 234)</f>
        <v>234</v>
      </c>
      <c r="F25" s="10" t="s">
        <v>28</v>
      </c>
    </row>
    <row r="26" spans="3:6">
      <c r="C26" s="8">
        <v>18</v>
      </c>
      <c r="D26" s="5" t="str">
        <f>HYPERLINK("#'Table 18'!A1", "Grid Summary: Have you used AI tools to do any of the following? Please think about all your past and current AI use")</f>
        <v>Grid Summary: Have you used AI tools to do any of the following? Please think about all your past and current AI use</v>
      </c>
      <c r="E26" s="9">
        <f>HYPERLINK("#'Full Results'!A253", 253)</f>
        <v>253</v>
      </c>
      <c r="F26" s="10"/>
    </row>
    <row r="27" spans="3:6">
      <c r="C27" s="8">
        <v>19</v>
      </c>
      <c r="D27" s="5" t="str">
        <f>HYPERLINK("#'Table 19'!A1", "Have you used AI tools to do any of the following? Please think about all your past and current AI use: Helping on homework or schoolwork")</f>
        <v>Have you used AI tools to do any of the following? Please think about all your past and current AI use: Helping on homework or schoolwork</v>
      </c>
      <c r="E27" s="9">
        <f>HYPERLINK("#'Full Results'!A253", 253)</f>
        <v>253</v>
      </c>
      <c r="F27" s="10" t="s">
        <v>20</v>
      </c>
    </row>
    <row r="28" spans="3:6">
      <c r="C28" s="8">
        <v>20</v>
      </c>
      <c r="D28" s="5" t="str">
        <f>HYPERLINK("#'Table 20'!A1", "Have you used AI tools to do any of the following? Please think about all your past and current AI use: Revising for exams or tests, including making flashcards")</f>
        <v>Have you used AI tools to do any of the following? Please think about all your past and current AI use: Revising for exams or tests, including making flashcards</v>
      </c>
      <c r="E28" s="9">
        <f>HYPERLINK("#'Full Results'!A261", 261)</f>
        <v>261</v>
      </c>
      <c r="F28" s="10" t="s">
        <v>29</v>
      </c>
    </row>
    <row r="29" spans="3:6">
      <c r="C29" s="8">
        <v>21</v>
      </c>
      <c r="D29" s="5" t="str">
        <f>HYPERLINK("#'Table 21'!A1", "Have you used AI tools to do any of the following? Please think about all your past and current AI use: Writing a first draft of an essay or assignment")</f>
        <v>Have you used AI tools to do any of the following? Please think about all your past and current AI use: Writing a first draft of an essay or assignment</v>
      </c>
      <c r="E29" s="9">
        <f>HYPERLINK("#'Full Results'!A269", 269)</f>
        <v>269</v>
      </c>
      <c r="F29" s="10" t="s">
        <v>20</v>
      </c>
    </row>
    <row r="30" spans="3:6">
      <c r="C30" s="8">
        <v>22</v>
      </c>
      <c r="D30" s="5" t="str">
        <f>HYPERLINK("#'Table 22'!A1", "Have you used AI tools to do any of the following? Please think about all your past and current AI use: Doing creative tasks e.g. writing, art, design, music or video")</f>
        <v>Have you used AI tools to do any of the following? Please think about all your past and current AI use: Doing creative tasks e.g. writing, art, design, music or video</v>
      </c>
      <c r="E30" s="9">
        <f>HYPERLINK("#'Full Results'!A277", 277)</f>
        <v>277</v>
      </c>
      <c r="F30" s="10" t="s">
        <v>20</v>
      </c>
    </row>
    <row r="31" spans="3:6">
      <c r="C31" s="8">
        <v>23</v>
      </c>
      <c r="D31" s="5" t="str">
        <f>HYPERLINK("#'Table 23'!A1", "Have you used AI tools to do any of the following? Please think about all your past and current AI use: Coding or building things")</f>
        <v>Have you used AI tools to do any of the following? Please think about all your past and current AI use: Coding or building things</v>
      </c>
      <c r="E31" s="9">
        <f>HYPERLINK("#'Full Results'!A285", 285)</f>
        <v>285</v>
      </c>
      <c r="F31" s="10" t="s">
        <v>20</v>
      </c>
    </row>
    <row r="32" spans="3:6">
      <c r="C32" s="8">
        <v>24</v>
      </c>
      <c r="D32" s="5" t="str">
        <f>HYPERLINK("#'Table 24'!A1", "Have you used AI tools to do any of the following? Please think about all your past and current AI use: Talking through problems, or how I'm feeling")</f>
        <v>Have you used AI tools to do any of the following? Please think about all your past and current AI use: Talking through problems, or how I'm feeling</v>
      </c>
      <c r="E32" s="9">
        <f>HYPERLINK("#'Full Results'!A293", 293)</f>
        <v>293</v>
      </c>
      <c r="F32" s="10" t="s">
        <v>20</v>
      </c>
    </row>
    <row r="33" spans="3:6">
      <c r="C33" s="8">
        <v>25</v>
      </c>
      <c r="D33" s="5" t="str">
        <f>HYPERLINK("#'Table 25'!A1", "Have you used AI tools to do any of the following? Please think about all your past and current AI use: Understanding things I am stuck on")</f>
        <v>Have you used AI tools to do any of the following? Please think about all your past and current AI use: Understanding things I am stuck on</v>
      </c>
      <c r="E33" s="9">
        <f>HYPERLINK("#'Full Results'!A301", 301)</f>
        <v>301</v>
      </c>
      <c r="F33" s="10" t="s">
        <v>20</v>
      </c>
    </row>
    <row r="34" spans="3:6">
      <c r="C34" s="8">
        <v>26</v>
      </c>
      <c r="D34" s="5" t="str">
        <f>HYPERLINK("#'Table 26'!A1", "Have you used AI tools to do any of the following? Please think about all your past and current AI use: Proofreading or checking work")</f>
        <v>Have you used AI tools to do any of the following? Please think about all your past and current AI use: Proofreading or checking work</v>
      </c>
      <c r="E34" s="9">
        <f>HYPERLINK("#'Full Results'!A309", 309)</f>
        <v>309</v>
      </c>
      <c r="F34" s="10" t="s">
        <v>20</v>
      </c>
    </row>
    <row r="35" spans="3:6">
      <c r="C35" s="8">
        <v>27</v>
      </c>
      <c r="D35" s="5" t="str">
        <f>HYPERLINK("#'Table 27'!A1", "Grid Summary: Have you used AI tools to do any of the following? Please think about all your past and current AI use")</f>
        <v>Grid Summary: Have you used AI tools to do any of the following? Please think about all your past and current AI use</v>
      </c>
      <c r="E35" s="9">
        <f>HYPERLINK("#'Full Results'!A317", 317)</f>
        <v>317</v>
      </c>
      <c r="F35" s="10"/>
    </row>
    <row r="36" spans="3:6">
      <c r="C36" s="8">
        <v>28</v>
      </c>
      <c r="D36" s="5" t="str">
        <f>HYPERLINK("#'Table 28'!A1", "Have you used AI tools to do any of the following? Please think about all your past and current AI use: Having someone to talk to")</f>
        <v>Have you used AI tools to do any of the following? Please think about all your past and current AI use: Having someone to talk to</v>
      </c>
      <c r="E36" s="9">
        <f>HYPERLINK("#'Full Results'!A317", 317)</f>
        <v>317</v>
      </c>
      <c r="F36" s="10" t="s">
        <v>20</v>
      </c>
    </row>
    <row r="37" spans="3:6">
      <c r="C37" s="8">
        <v>29</v>
      </c>
      <c r="D37" s="5" t="str">
        <f>HYPERLINK("#'Table 29'!A1", "Have you used AI tools to do any of the following? Please think about all your past and current AI use: Researching or looking things up")</f>
        <v>Have you used AI tools to do any of the following? Please think about all your past and current AI use: Researching or looking things up</v>
      </c>
      <c r="E37" s="9">
        <f>HYPERLINK("#'Full Results'!A325", 325)</f>
        <v>325</v>
      </c>
      <c r="F37" s="10" t="s">
        <v>20</v>
      </c>
    </row>
    <row r="38" spans="3:6">
      <c r="C38" s="8">
        <v>30</v>
      </c>
      <c r="D38" s="5" t="str">
        <f>HYPERLINK("#'Table 30'!A1", "Have you used AI tools to do any of the following? Please think about all your past and current AI use: Summarising notes, meetings or documents")</f>
        <v>Have you used AI tools to do any of the following? Please think about all your past and current AI use: Summarising notes, meetings or documents</v>
      </c>
      <c r="E38" s="9">
        <f>HYPERLINK("#'Full Results'!A333", 333)</f>
        <v>333</v>
      </c>
      <c r="F38" s="10" t="s">
        <v>20</v>
      </c>
    </row>
    <row r="39" spans="3:6">
      <c r="C39" s="8">
        <v>31</v>
      </c>
      <c r="D39" s="5" t="str">
        <f>HYPERLINK("#'Table 31'!A1", "Have you used AI tools to do any of the following? Please think about all your past and current AI use: Writing emails, texts or other messages")</f>
        <v>Have you used AI tools to do any of the following? Please think about all your past and current AI use: Writing emails, texts or other messages</v>
      </c>
      <c r="E39" s="9">
        <f>HYPERLINK("#'Full Results'!A341", 341)</f>
        <v>341</v>
      </c>
      <c r="F39" s="10" t="s">
        <v>20</v>
      </c>
    </row>
    <row r="40" spans="3:6">
      <c r="C40" s="8">
        <v>32</v>
      </c>
      <c r="D40" s="5" t="str">
        <f>HYPERLINK("#'Table 32'!A1", "Have you used AI tools to do any of the following? Please think about all your past and current AI use: Analysing data")</f>
        <v>Have you used AI tools to do any of the following? Please think about all your past and current AI use: Analysing data</v>
      </c>
      <c r="E40" s="9">
        <f>HYPERLINK("#'Full Results'!A349", 349)</f>
        <v>349</v>
      </c>
      <c r="F40" s="10" t="s">
        <v>20</v>
      </c>
    </row>
    <row r="41" spans="3:6">
      <c r="C41" s="8">
        <v>33</v>
      </c>
      <c r="D41" s="5" t="str">
        <f>HYPERLINK("#'Table 33'!A1", "Have you used AI tools to do any of the following? Please think about all your past and current AI use: Predicting exam questions")</f>
        <v>Have you used AI tools to do any of the following? Please think about all your past and current AI use: Predicting exam questions</v>
      </c>
      <c r="E41" s="9">
        <f>HYPERLINK("#'Full Results'!A357", 357)</f>
        <v>357</v>
      </c>
      <c r="F41" s="10" t="s">
        <v>20</v>
      </c>
    </row>
    <row r="42" spans="3:6">
      <c r="C42" s="8">
        <v>34</v>
      </c>
      <c r="D42" s="5" t="str">
        <f>HYPERLINK("#'Table 34'!A1", "Have you used AI tools to do any of the following? Please think about all your past and current AI use: Getting health advice")</f>
        <v>Have you used AI tools to do any of the following? Please think about all your past and current AI use: Getting health advice</v>
      </c>
      <c r="E42" s="9">
        <f>HYPERLINK("#'Full Results'!A365", 365)</f>
        <v>365</v>
      </c>
      <c r="F42" s="10" t="s">
        <v>20</v>
      </c>
    </row>
    <row r="43" spans="3:6">
      <c r="C43" s="8">
        <v>35</v>
      </c>
      <c r="D43" s="5" t="str">
        <f>HYPERLINK("#'Table 35'!A1", "Have you used AI tools to do any of the following? Please think about all your past and current AI use: Teaching myself a subject without help from a teacher")</f>
        <v>Have you used AI tools to do any of the following? Please think about all your past and current AI use: Teaching myself a subject without help from a teacher</v>
      </c>
      <c r="E43" s="9">
        <f>HYPERLINK("#'Full Results'!A373", 373)</f>
        <v>373</v>
      </c>
      <c r="F43" s="10" t="s">
        <v>20</v>
      </c>
    </row>
    <row r="44" spans="3:6">
      <c r="C44" s="8">
        <v>36</v>
      </c>
      <c r="D44" s="5" t="str">
        <f>HYPERLINK("#'Table 36'!A1", "Have you used AI tools to do any of the following? Please think about all your past and current AI use: Translating")</f>
        <v>Have you used AI tools to do any of the following? Please think about all your past and current AI use: Translating</v>
      </c>
      <c r="E44" s="9">
        <f>HYPERLINK("#'Full Results'!A381", 381)</f>
        <v>381</v>
      </c>
      <c r="F44" s="10" t="s">
        <v>20</v>
      </c>
    </row>
    <row r="45" spans="3:6">
      <c r="C45" s="8">
        <v>37</v>
      </c>
      <c r="D45" s="5" t="str">
        <f>HYPERLINK("#'Table 37'!A1", "Grid Summary: Have you used AI tools to do any of the following? Please think about all your past and current AI use")</f>
        <v>Grid Summary: Have you used AI tools to do any of the following? Please think about all your past and current AI use</v>
      </c>
      <c r="E45" s="9">
        <f>HYPERLINK("#'Full Results'!A389", 389)</f>
        <v>389</v>
      </c>
      <c r="F45" s="10"/>
    </row>
    <row r="46" spans="3:6">
      <c r="C46" s="8">
        <v>38</v>
      </c>
      <c r="D46" s="5" t="str">
        <f>HYPERLINK("#'Table 38'!A1", "Have you used AI tools to do any of the following? Please think about all your past and current AI use: Applying for jobs, courses or apprenticeships (e.g. CVs, cover letters)")</f>
        <v>Have you used AI tools to do any of the following? Please think about all your past and current AI use: Applying for jobs, courses or apprenticeships (e.g. CVs, cover letters)</v>
      </c>
      <c r="E46" s="9">
        <f>HYPERLINK("#'Full Results'!A389", 389)</f>
        <v>389</v>
      </c>
      <c r="F46" s="10" t="s">
        <v>20</v>
      </c>
    </row>
    <row r="47" spans="3:6">
      <c r="C47" s="8">
        <v>39</v>
      </c>
      <c r="D47" s="5" t="str">
        <f>HYPERLINK("#'Table 39'!A1", "Have you used AI tools to do any of the following? Please think about all your past and current AI use: Writing messages on dating sites")</f>
        <v>Have you used AI tools to do any of the following? Please think about all your past and current AI use: Writing messages on dating sites</v>
      </c>
      <c r="E47" s="9">
        <f>HYPERLINK("#'Full Results'!A397", 397)</f>
        <v>397</v>
      </c>
      <c r="F47" s="10" t="s">
        <v>20</v>
      </c>
    </row>
    <row r="48" spans="3:6">
      <c r="C48" s="8">
        <v>40</v>
      </c>
      <c r="D48" s="5" t="str">
        <f>HYPERLINK("#'Table 40'!A1", "Have you used AI tools to do any of the following? Please think about all your past and current AI use: Helping me break up with someone")</f>
        <v>Have you used AI tools to do any of the following? Please think about all your past and current AI use: Helping me break up with someone</v>
      </c>
      <c r="E48" s="9">
        <f>HYPERLINK("#'Full Results'!A405", 405)</f>
        <v>405</v>
      </c>
      <c r="F48" s="10" t="s">
        <v>20</v>
      </c>
    </row>
    <row r="49" spans="3:6">
      <c r="C49" s="8">
        <v>41</v>
      </c>
      <c r="D49" s="5" t="str">
        <f>HYPERLINK("#'Table 41'!A1", "Have you used AI tools to do any of the following? Please think about all your past and current AI use: Organising a night out with friends")</f>
        <v>Have you used AI tools to do any of the following? Please think about all your past and current AI use: Organising a night out with friends</v>
      </c>
      <c r="E49" s="9">
        <f>HYPERLINK("#'Full Results'!A413", 413)</f>
        <v>413</v>
      </c>
      <c r="F49" s="10" t="s">
        <v>20</v>
      </c>
    </row>
    <row r="50" spans="3:6">
      <c r="C50" s="8">
        <v>42</v>
      </c>
      <c r="D50" s="5" t="str">
        <f>HYPERLINK("#'Table 42'!A1", "Have you used AI tools to do any of the following? Please think about all your past and current AI use: Organising a holiday")</f>
        <v>Have you used AI tools to do any of the following? Please think about all your past and current AI use: Organising a holiday</v>
      </c>
      <c r="E50" s="9">
        <f>HYPERLINK("#'Full Results'!A421", 421)</f>
        <v>421</v>
      </c>
      <c r="F50" s="10" t="s">
        <v>20</v>
      </c>
    </row>
    <row r="51" spans="3:6">
      <c r="C51" s="8">
        <v>43</v>
      </c>
      <c r="D51" s="5" t="str">
        <f>HYPERLINK("#'Table 43'!A1", "Have you used AI tools to do any of the following? Please think about all your past and current AI use: Answering questions in a pub quiz")</f>
        <v>Have you used AI tools to do any of the following? Please think about all your past and current AI use: Answering questions in a pub quiz</v>
      </c>
      <c r="E51" s="9">
        <f>HYPERLINK("#'Full Results'!A429", 429)</f>
        <v>429</v>
      </c>
      <c r="F51" s="10" t="s">
        <v>20</v>
      </c>
    </row>
    <row r="52" spans="3:6">
      <c r="C52" s="8">
        <v>44</v>
      </c>
      <c r="D52" s="5" t="str">
        <f>HYPERLINK("#'Table 44'!A1", "You said you use AI. How did you learn how to use it? Please select all that apply")</f>
        <v>You said you use AI. How did you learn how to use it? Please select all that apply</v>
      </c>
      <c r="E52" s="9">
        <f>HYPERLINK("#'Full Results'!A437", 437)</f>
        <v>437</v>
      </c>
      <c r="F52" s="10" t="s">
        <v>30</v>
      </c>
    </row>
    <row r="53" spans="3:6">
      <c r="C53" s="8">
        <v>45</v>
      </c>
      <c r="D53" s="5" t="str">
        <f>HYPERLINK("#'Table 45'!A1", "As far as you are aware, how does AI work? Please select all of the following which you think are true")</f>
        <v>As far as you are aware, how does AI work? Please select all of the following which you think are true</v>
      </c>
      <c r="E53" s="9">
        <f>HYPERLINK("#'Full Results'!A450", 450)</f>
        <v>450</v>
      </c>
      <c r="F53" s="10" t="s">
        <v>20</v>
      </c>
    </row>
    <row r="54" spans="3:6">
      <c r="C54" s="8">
        <v>46</v>
      </c>
      <c r="D54" s="5" t="str">
        <f>HYPERLINK("#'Table 46'!A1", "Grid Summary: Would you trust AI or a person more with each of the following?")</f>
        <v>Grid Summary: Would you trust AI or a person more with each of the following?</v>
      </c>
      <c r="E54" s="9">
        <f>HYPERLINK("#'Full Results'!A466", 466)</f>
        <v>466</v>
      </c>
      <c r="F54" s="10"/>
    </row>
    <row r="55" spans="3:6">
      <c r="C55" s="8">
        <v>47</v>
      </c>
      <c r="D55" s="5" t="str">
        <f>HYPERLINK("#'Table 47'!A1", "Would you trust AI or a person more with each of the following?: Advice about a problem with a friend or family member")</f>
        <v>Would you trust AI or a person more with each of the following?: Advice about a problem with a friend or family member</v>
      </c>
      <c r="E55" s="9">
        <f>HYPERLINK("#'Full Results'!A466", 466)</f>
        <v>466</v>
      </c>
      <c r="F55" s="10" t="s">
        <v>31</v>
      </c>
    </row>
    <row r="56" spans="3:6">
      <c r="C56" s="8">
        <v>48</v>
      </c>
      <c r="D56" s="5" t="str">
        <f>HYPERLINK("#'Table 48'!A1", "Would you trust AI or a person more with each of the following?: Help writing something like an essay or a message")</f>
        <v>Would you trust AI or a person more with each of the following?: Help writing something like an essay or a message</v>
      </c>
      <c r="E56" s="9">
        <f>HYPERLINK("#'Full Results'!A476", 476)</f>
        <v>476</v>
      </c>
      <c r="F56" s="10" t="s">
        <v>31</v>
      </c>
    </row>
    <row r="57" spans="3:6">
      <c r="C57" s="8">
        <v>49</v>
      </c>
      <c r="D57" s="5" t="str">
        <f>HYPERLINK("#'Table 49'!A1", "Would you trust AI or a person more with each of the following?: Help when I am feeling upset or worried")</f>
        <v>Would you trust AI or a person more with each of the following?: Help when I am feeling upset or worried</v>
      </c>
      <c r="E57" s="9">
        <f>HYPERLINK("#'Full Results'!A486", 486)</f>
        <v>486</v>
      </c>
      <c r="F57" s="10" t="s">
        <v>31</v>
      </c>
    </row>
    <row r="58" spans="3:6">
      <c r="C58" s="8">
        <v>50</v>
      </c>
      <c r="D58" s="5" t="str">
        <f>HYPERLINK("#'Table 50'!A1", "Would you trust AI or a person more with each of the following?: Advice about my health")</f>
        <v>Would you trust AI or a person more with each of the following?: Advice about my health</v>
      </c>
      <c r="E58" s="9">
        <f>HYPERLINK("#'Full Results'!A496", 496)</f>
        <v>496</v>
      </c>
      <c r="F58" s="10" t="s">
        <v>31</v>
      </c>
    </row>
    <row r="59" spans="3:6">
      <c r="C59" s="8">
        <v>51</v>
      </c>
      <c r="D59" s="5" t="str">
        <f>HYPERLINK("#'Table 51'!A1", "Would you trust AI or a person more with each of the following?: Support with my emotions")</f>
        <v>Would you trust AI or a person more with each of the following?: Support with my emotions</v>
      </c>
      <c r="E59" s="9">
        <f>HYPERLINK("#'Full Results'!A506", 506)</f>
        <v>506</v>
      </c>
      <c r="F59" s="10" t="s">
        <v>31</v>
      </c>
    </row>
    <row r="60" spans="3:6">
      <c r="C60" s="8">
        <v>52</v>
      </c>
      <c r="D60" s="5" t="str">
        <f>HYPERLINK("#'Table 52'!A1", "Would you trust AI or a person more with each of the following?: Checking a fact")</f>
        <v>Would you trust AI or a person more with each of the following?: Checking a fact</v>
      </c>
      <c r="E60" s="9">
        <f>HYPERLINK("#'Full Results'!A516", 516)</f>
        <v>516</v>
      </c>
      <c r="F60" s="10" t="s">
        <v>31</v>
      </c>
    </row>
    <row r="61" spans="3:6">
      <c r="C61" s="8">
        <v>53</v>
      </c>
      <c r="D61" s="5" t="str">
        <f>HYPERLINK("#'Table 53'!A1", "Would you trust AI or a person more with each of the following?: Explaining something I don’t understand")</f>
        <v>Would you trust AI or a person more with each of the following?: Explaining something I don’t understand</v>
      </c>
      <c r="E61" s="9">
        <f>HYPERLINK("#'Full Results'!A526", 526)</f>
        <v>526</v>
      </c>
      <c r="F61" s="10" t="s">
        <v>31</v>
      </c>
    </row>
    <row r="62" spans="3:6">
      <c r="C62" s="8">
        <v>54</v>
      </c>
      <c r="D62" s="5" t="str">
        <f>HYPERLINK("#'Table 54'!A1", "Would you trust AI or a person more with each of the following?: Advice about money")</f>
        <v>Would you trust AI or a person more with each of the following?: Advice about money</v>
      </c>
      <c r="E62" s="9">
        <f>HYPERLINK("#'Full Results'!A536", 536)</f>
        <v>536</v>
      </c>
      <c r="F62" s="10" t="s">
        <v>31</v>
      </c>
    </row>
    <row r="63" spans="3:6">
      <c r="C63" s="8">
        <v>55</v>
      </c>
      <c r="D63" s="5" t="str">
        <f>HYPERLINK("#'Table 55'!A1", "Would you trust AI or a person more with each of the following?: Advice about my future")</f>
        <v>Would you trust AI or a person more with each of the following?: Advice about my future</v>
      </c>
      <c r="E63" s="9">
        <f>HYPERLINK("#'Full Results'!A546", 546)</f>
        <v>546</v>
      </c>
      <c r="F63" s="10" t="s">
        <v>31</v>
      </c>
    </row>
    <row r="64" spans="3:6">
      <c r="C64" s="8">
        <v>56</v>
      </c>
      <c r="D64" s="5" t="str">
        <f>HYPERLINK("#'Table 56'!A1", "Grid Summary: Would you feel more comfortable with asking AI or a person the following?")</f>
        <v>Grid Summary: Would you feel more comfortable with asking AI or a person the following?</v>
      </c>
      <c r="E64" s="9">
        <f>HYPERLINK("#'Full Results'!A556", 556)</f>
        <v>556</v>
      </c>
      <c r="F64" s="10"/>
    </row>
    <row r="65" spans="3:6">
      <c r="C65" s="8">
        <v>57</v>
      </c>
      <c r="D65" s="5" t="str">
        <f>HYPERLINK("#'Table 57'!A1", "Would you feel more comfortable with asking AI or a person the following?: Advice about money")</f>
        <v>Would you feel more comfortable with asking AI or a person the following?: Advice about money</v>
      </c>
      <c r="E65" s="9">
        <f>HYPERLINK("#'Full Results'!A556", 556)</f>
        <v>556</v>
      </c>
      <c r="F65" s="10" t="s">
        <v>32</v>
      </c>
    </row>
    <row r="66" spans="3:6">
      <c r="C66" s="8">
        <v>58</v>
      </c>
      <c r="D66" s="5" t="str">
        <f>HYPERLINK("#'Table 58'!A1", "Would you feel more comfortable with asking AI or a person the following?: Help writing something like an essay or a message")</f>
        <v>Would you feel more comfortable with asking AI or a person the following?: Help writing something like an essay or a message</v>
      </c>
      <c r="E66" s="9">
        <f>HYPERLINK("#'Full Results'!A566", 566)</f>
        <v>566</v>
      </c>
      <c r="F66" s="10" t="s">
        <v>32</v>
      </c>
    </row>
    <row r="67" spans="3:6">
      <c r="C67" s="8">
        <v>59</v>
      </c>
      <c r="D67" s="5" t="str">
        <f>HYPERLINK("#'Table 59'!A1", "Would you feel more comfortable with asking AI or a person the following?: Help when I am feeling upset or worried")</f>
        <v>Would you feel more comfortable with asking AI or a person the following?: Help when I am feeling upset or worried</v>
      </c>
      <c r="E67" s="9">
        <f>HYPERLINK("#'Full Results'!A576", 576)</f>
        <v>576</v>
      </c>
      <c r="F67" s="10" t="s">
        <v>32</v>
      </c>
    </row>
    <row r="68" spans="3:6">
      <c r="C68" s="8">
        <v>60</v>
      </c>
      <c r="D68" s="5" t="str">
        <f>HYPERLINK("#'Table 60'!A1", "Would you feel more comfortable with asking AI or a person the following?: Advice about my health")</f>
        <v>Would you feel more comfortable with asking AI or a person the following?: Advice about my health</v>
      </c>
      <c r="E68" s="9">
        <f>HYPERLINK("#'Full Results'!A586", 586)</f>
        <v>586</v>
      </c>
      <c r="F68" s="10" t="s">
        <v>32</v>
      </c>
    </row>
    <row r="69" spans="3:6">
      <c r="C69" s="8">
        <v>61</v>
      </c>
      <c r="D69" s="5" t="str">
        <f>HYPERLINK("#'Table 61'!A1", "Would you feel more comfortable with asking AI or a person the following?: Advice about my future")</f>
        <v>Would you feel more comfortable with asking AI or a person the following?: Advice about my future</v>
      </c>
      <c r="E69" s="9">
        <f>HYPERLINK("#'Full Results'!A596", 596)</f>
        <v>596</v>
      </c>
      <c r="F69" s="10" t="s">
        <v>32</v>
      </c>
    </row>
    <row r="70" spans="3:6">
      <c r="C70" s="8">
        <v>62</v>
      </c>
      <c r="D70" s="5" t="str">
        <f>HYPERLINK("#'Table 62'!A1", "Would you feel more comfortable with asking AI or a person the following?: Checking a fact")</f>
        <v>Would you feel more comfortable with asking AI or a person the following?: Checking a fact</v>
      </c>
      <c r="E70" s="9">
        <f>HYPERLINK("#'Full Results'!A606", 606)</f>
        <v>606</v>
      </c>
      <c r="F70" s="10" t="s">
        <v>32</v>
      </c>
    </row>
    <row r="71" spans="3:6">
      <c r="C71" s="8">
        <v>63</v>
      </c>
      <c r="D71" s="5" t="str">
        <f>HYPERLINK("#'Table 63'!A1", "Would you feel more comfortable with asking AI or a person the following?: Support with my emotions")</f>
        <v>Would you feel more comfortable with asking AI or a person the following?: Support with my emotions</v>
      </c>
      <c r="E71" s="9">
        <f>HYPERLINK("#'Full Results'!A616", 616)</f>
        <v>616</v>
      </c>
      <c r="F71" s="10" t="s">
        <v>32</v>
      </c>
    </row>
    <row r="72" spans="3:6">
      <c r="C72" s="8">
        <v>64</v>
      </c>
      <c r="D72" s="5" t="str">
        <f>HYPERLINK("#'Table 64'!A1", "Would you feel more comfortable with asking AI or a person the following?: Advice about a problem with a friend or family member")</f>
        <v>Would you feel more comfortable with asking AI or a person the following?: Advice about a problem with a friend or family member</v>
      </c>
      <c r="E72" s="9">
        <f>HYPERLINK("#'Full Results'!A626", 626)</f>
        <v>626</v>
      </c>
      <c r="F72" s="10" t="s">
        <v>32</v>
      </c>
    </row>
    <row r="73" spans="3:6">
      <c r="C73" s="8">
        <v>65</v>
      </c>
      <c r="D73" s="5" t="str">
        <f>HYPERLINK("#'Table 65'!A1", "Would you feel more comfortable with asking AI or a person the following?: Explaining something I don’t understand")</f>
        <v>Would you feel more comfortable with asking AI or a person the following?: Explaining something I don’t understand</v>
      </c>
      <c r="E73" s="9">
        <f>HYPERLINK("#'Full Results'!A636", 636)</f>
        <v>636</v>
      </c>
      <c r="F73" s="10" t="s">
        <v>32</v>
      </c>
    </row>
    <row r="74" spans="3:6">
      <c r="C74" s="8">
        <v>66</v>
      </c>
      <c r="D74" s="5" t="str">
        <f>HYPERLINK("#'Table 66'!A1", "Do you think your teachers or lecturers use AI to plan their lessons?")</f>
        <v>Do you think your teachers or lecturers use AI to plan their lessons?</v>
      </c>
      <c r="E74" s="9">
        <f>HYPERLINK("#'Full Results'!A646", 646)</f>
        <v>646</v>
      </c>
      <c r="F74" s="10" t="s">
        <v>33</v>
      </c>
    </row>
    <row r="75" spans="3:6">
      <c r="C75" s="8">
        <v>67</v>
      </c>
      <c r="D75" s="5" t="str">
        <f>HYPERLINK("#'Table 67'!A1", "As far as you know, does your school, college or university have clear rules or guidelines about when and how you’re allowed and not allowed to use AI tools?")</f>
        <v>As far as you know, does your school, college or university have clear rules or guidelines about when and how you’re allowed and not allowed to use AI tools?</v>
      </c>
      <c r="E75" s="9">
        <f>HYPERLINK("#'Full Results'!A656", 656)</f>
        <v>656</v>
      </c>
      <c r="F75" s="10" t="s">
        <v>33</v>
      </c>
    </row>
    <row r="76" spans="3:6">
      <c r="C76" s="8">
        <v>68</v>
      </c>
      <c r="D76" s="5" t="str">
        <f>HYPERLINK("#'Table 68'!A1", "Grid Summary: Has your school, college or university encouraged or banned AI for the following?")</f>
        <v>Grid Summary: Has your school, college or university encouraged or banned AI for the following?</v>
      </c>
      <c r="E76" s="9">
        <f>HYPERLINK("#'Full Results'!A665", 665)</f>
        <v>665</v>
      </c>
      <c r="F76" s="10"/>
    </row>
    <row r="77" spans="3:6">
      <c r="C77" s="8">
        <v>69</v>
      </c>
      <c r="D77" s="5" t="str">
        <f>HYPERLINK("#'Table 69'!A1", "Has your school, college or university encouraged or banned AI for the following?: Helping on homework or schoolwork")</f>
        <v>Has your school, college or university encouraged or banned AI for the following?: Helping on homework or schoolwork</v>
      </c>
      <c r="E77" s="9">
        <f>HYPERLINK("#'Full Results'!A665", 665)</f>
        <v>665</v>
      </c>
      <c r="F77" s="10" t="s">
        <v>33</v>
      </c>
    </row>
    <row r="78" spans="3:6">
      <c r="C78" s="8">
        <v>70</v>
      </c>
      <c r="D78" s="5" t="str">
        <f>HYPERLINK("#'Table 70'!A1", "Has your school, college or university encouraged or banned AI for the following?: Revising for exams or tests, including making flashcards")</f>
        <v>Has your school, college or university encouraged or banned AI for the following?: Revising for exams or tests, including making flashcards</v>
      </c>
      <c r="E78" s="9">
        <f>HYPERLINK("#'Full Results'!A674", 674)</f>
        <v>674</v>
      </c>
      <c r="F78" s="10" t="s">
        <v>33</v>
      </c>
    </row>
    <row r="79" spans="3:6">
      <c r="C79" s="8">
        <v>71</v>
      </c>
      <c r="D79" s="5" t="str">
        <f>HYPERLINK("#'Table 71'!A1", "Has your school, college or university encouraged or banned AI for the following?: Writing a first draft of an essay or assignment")</f>
        <v>Has your school, college or university encouraged or banned AI for the following?: Writing a first draft of an essay or assignment</v>
      </c>
      <c r="E79" s="9">
        <f>HYPERLINK("#'Full Results'!A683", 683)</f>
        <v>683</v>
      </c>
      <c r="F79" s="10" t="s">
        <v>33</v>
      </c>
    </row>
    <row r="80" spans="3:6">
      <c r="C80" s="8">
        <v>72</v>
      </c>
      <c r="D80" s="5" t="str">
        <f>HYPERLINK("#'Table 72'!A1", "Has your school, college or university encouraged or banned AI for the following?: Predicting exam questions")</f>
        <v>Has your school, college or university encouraged or banned AI for the following?: Predicting exam questions</v>
      </c>
      <c r="E80" s="9">
        <f>HYPERLINK("#'Full Results'!A692", 692)</f>
        <v>692</v>
      </c>
      <c r="F80" s="10" t="s">
        <v>33</v>
      </c>
    </row>
    <row r="81" spans="3:6">
      <c r="C81" s="8">
        <v>73</v>
      </c>
      <c r="D81" s="5" t="str">
        <f>HYPERLINK("#'Table 73'!A1", "Has your school, college or university encouraged or banned AI for the following?: Creative writing, art, music or video")</f>
        <v>Has your school, college or university encouraged or banned AI for the following?: Creative writing, art, music or video</v>
      </c>
      <c r="E81" s="9">
        <f>HYPERLINK("#'Full Results'!A701", 701)</f>
        <v>701</v>
      </c>
      <c r="F81" s="10" t="s">
        <v>33</v>
      </c>
    </row>
    <row r="82" spans="3:6">
      <c r="C82" s="8">
        <v>74</v>
      </c>
      <c r="D82" s="5" t="str">
        <f>HYPERLINK("#'Table 74'!A1", "Has your school, college or university encouraged or banned AI for the following?: Proofreading or checking work")</f>
        <v>Has your school, college or university encouraged or banned AI for the following?: Proofreading or checking work</v>
      </c>
      <c r="E82" s="9">
        <f>HYPERLINK("#'Full Results'!A710", 710)</f>
        <v>710</v>
      </c>
      <c r="F82" s="10" t="s">
        <v>33</v>
      </c>
    </row>
    <row r="83" spans="3:6">
      <c r="C83" s="8">
        <v>75</v>
      </c>
      <c r="D83" s="5" t="str">
        <f>HYPERLINK("#'Table 75'!A1", "Has your school, college or university encouraged or banned AI for the following?: Summarising notes, meetings or documents")</f>
        <v>Has your school, college or university encouraged or banned AI for the following?: Summarising notes, meetings or documents</v>
      </c>
      <c r="E83" s="9">
        <f>HYPERLINK("#'Full Results'!A719", 719)</f>
        <v>719</v>
      </c>
      <c r="F83" s="10" t="s">
        <v>33</v>
      </c>
    </row>
    <row r="84" spans="3:6">
      <c r="C84" s="8">
        <v>76</v>
      </c>
      <c r="D84" s="5" t="str">
        <f>HYPERLINK("#'Table 76'!A1", "Has your school, college or university encouraged or banned AI for the following?: Translating")</f>
        <v>Has your school, college or university encouraged or banned AI for the following?: Translating</v>
      </c>
      <c r="E84" s="9">
        <f>HYPERLINK("#'Full Results'!A728", 728)</f>
        <v>728</v>
      </c>
      <c r="F84" s="10" t="s">
        <v>33</v>
      </c>
    </row>
    <row r="85" spans="3:6">
      <c r="C85" s="8">
        <v>77</v>
      </c>
      <c r="D85" s="5" t="str">
        <f>HYPERLINK("#'Table 77'!A1", "Has your school, college or university encouraged or banned AI for the following?: Research or looking things up")</f>
        <v>Has your school, college or university encouraged or banned AI for the following?: Research or looking things up</v>
      </c>
      <c r="E85" s="9">
        <f>HYPERLINK("#'Full Results'!A737", 737)</f>
        <v>737</v>
      </c>
      <c r="F85" s="10" t="s">
        <v>33</v>
      </c>
    </row>
    <row r="86" spans="3:6">
      <c r="C86" s="8">
        <v>78</v>
      </c>
      <c r="D86" s="5" t="str">
        <f>HYPERLINK("#'Table 78'!A1", "Has your school, college or university encouraged or banned AI for the following?: Understanding things I am stuck on")</f>
        <v>Has your school, college or university encouraged or banned AI for the following?: Understanding things I am stuck on</v>
      </c>
      <c r="E86" s="9">
        <f>HYPERLINK("#'Full Results'!A746", 746)</f>
        <v>746</v>
      </c>
      <c r="F86" s="10" t="s">
        <v>33</v>
      </c>
    </row>
    <row r="87" spans="3:6">
      <c r="C87" s="8">
        <v>79</v>
      </c>
      <c r="D87" s="5" t="str">
        <f>HYPERLINK("#'Table 79'!A1", "Grid Summary: Have you noticed the following changes with regards to your education in the past year?")</f>
        <v>Grid Summary: Have you noticed the following changes with regards to your education in the past year?</v>
      </c>
      <c r="E87" s="9">
        <f>HYPERLINK("#'Full Results'!A755", 755)</f>
        <v>755</v>
      </c>
      <c r="F87" s="10"/>
    </row>
    <row r="88" spans="3:6">
      <c r="C88" s="8">
        <v>80</v>
      </c>
      <c r="D88" s="5" t="str">
        <f>HYPERLINK("#'Table 80'!A1", "Have you noticed the following changes with regards to your education in the past year?: My homework/coursework is harder than it used to be")</f>
        <v>Have you noticed the following changes with regards to your education in the past year?: My homework/coursework is harder than it used to be</v>
      </c>
      <c r="E88" s="9">
        <f>HYPERLINK("#'Full Results'!A755", 755)</f>
        <v>755</v>
      </c>
      <c r="F88" s="10" t="s">
        <v>33</v>
      </c>
    </row>
    <row r="89" spans="3:6">
      <c r="C89" s="8">
        <v>81</v>
      </c>
      <c r="D89" s="5" t="str">
        <f>HYPERLINK("#'Table 81'!A1", "Have you noticed the following changes with regards to your education in the past year?: I am asked to show my drafts, notes or working, not just the final piece")</f>
        <v>Have you noticed the following changes with regards to your education in the past year?: I am asked to show my drafts, notes or working, not just the final piece</v>
      </c>
      <c r="E89" s="9">
        <f>HYPERLINK("#'Full Results'!A763", 763)</f>
        <v>763</v>
      </c>
      <c r="F89" s="10" t="s">
        <v>33</v>
      </c>
    </row>
    <row r="90" spans="3:6">
      <c r="C90" s="8">
        <v>82</v>
      </c>
      <c r="D90" s="5" t="str">
        <f>HYPERLINK("#'Table 82'!A1", "Have you noticed the following changes with regards to your education in the past year?: I do more group work")</f>
        <v>Have you noticed the following changes with regards to your education in the past year?: I do more group work</v>
      </c>
      <c r="E90" s="9">
        <f>HYPERLINK("#'Full Results'!A771", 771)</f>
        <v>771</v>
      </c>
      <c r="F90" s="10" t="s">
        <v>33</v>
      </c>
    </row>
    <row r="91" spans="3:6">
      <c r="C91" s="8">
        <v>83</v>
      </c>
      <c r="D91" s="5" t="str">
        <f>HYPERLINK("#'Table 83'!A1", "Have you noticed the following changes with regards to your education in the past year?: I have more presentations or spoken assessments")</f>
        <v>Have you noticed the following changes with regards to your education in the past year?: I have more presentations or spoken assessments</v>
      </c>
      <c r="E91" s="9">
        <f>HYPERLINK("#'Full Results'!A779", 779)</f>
        <v>779</v>
      </c>
      <c r="F91" s="10" t="s">
        <v>33</v>
      </c>
    </row>
    <row r="92" spans="3:6">
      <c r="C92" s="8">
        <v>84</v>
      </c>
      <c r="D92" s="5" t="str">
        <f>HYPERLINK("#'Table 84'!A1", "Have you noticed the following changes with regards to your education in the past year?: I have more in-class tests or exams instead of homework")</f>
        <v>Have you noticed the following changes with regards to your education in the past year?: I have more in-class tests or exams instead of homework</v>
      </c>
      <c r="E92" s="9">
        <f>HYPERLINK("#'Full Results'!A787", 787)</f>
        <v>787</v>
      </c>
      <c r="F92" s="10" t="s">
        <v>33</v>
      </c>
    </row>
    <row r="93" spans="3:6">
      <c r="C93" s="8">
        <v>85</v>
      </c>
      <c r="D93" s="5" t="str">
        <f>HYPERLINK("#'Table 85'!A1", "Have you noticed the following changes with regards to your education in the past year?: I do more work by hand / on paper rather than on a computer")</f>
        <v>Have you noticed the following changes with regards to your education in the past year?: I do more work by hand / on paper rather than on a computer</v>
      </c>
      <c r="E93" s="9">
        <f>HYPERLINK("#'Full Results'!A795", 795)</f>
        <v>795</v>
      </c>
      <c r="F93" s="10" t="s">
        <v>33</v>
      </c>
    </row>
    <row r="94" spans="3:6">
      <c r="C94" s="8">
        <v>86</v>
      </c>
      <c r="D94" s="5" t="str">
        <f>HYPERLINK("#'Table 86'!A1", "Have you noticed the following changes with regards to your education in the past year?: I have to declare whether I used AI")</f>
        <v>Have you noticed the following changes with regards to your education in the past year?: I have to declare whether I used AI</v>
      </c>
      <c r="E94" s="9">
        <f>HYPERLINK("#'Full Results'!A803", 803)</f>
        <v>803</v>
      </c>
      <c r="F94" s="10" t="s">
        <v>33</v>
      </c>
    </row>
    <row r="95" spans="3:6">
      <c r="C95" s="8">
        <v>87</v>
      </c>
      <c r="D95" s="5" t="str">
        <f>HYPERLINK("#'Table 87'!A1", "Have you noticed the following changes with regards to your education in the past year?: My teacher/lecturer has wrongly accused me of using AI when I hadn’t")</f>
        <v>Have you noticed the following changes with regards to your education in the past year?: My teacher/lecturer has wrongly accused me of using AI when I hadn’t</v>
      </c>
      <c r="E95" s="9">
        <f>HYPERLINK("#'Full Results'!A811", 811)</f>
        <v>811</v>
      </c>
      <c r="F95" s="10" t="s">
        <v>33</v>
      </c>
    </row>
    <row r="96" spans="3:6">
      <c r="C96" s="8">
        <v>88</v>
      </c>
      <c r="D96" s="5" t="str">
        <f>HYPERLINK("#'Table 88'!A1", "Grid Summary: Have you noticed the following changes with regards to your education in the past year?")</f>
        <v>Grid Summary: Have you noticed the following changes with regards to your education in the past year?</v>
      </c>
      <c r="E96" s="9">
        <f>HYPERLINK("#'Full Results'!A819", 819)</f>
        <v>819</v>
      </c>
      <c r="F96" s="10"/>
    </row>
    <row r="97" spans="3:6">
      <c r="C97" s="8">
        <v>89</v>
      </c>
      <c r="D97" s="5" t="str">
        <f>HYPERLINK("#'Table 89'!A1", "Have you noticed the following changes with regards to your education in the past year?: I am given more homework")</f>
        <v>Have you noticed the following changes with regards to your education in the past year?: I am given more homework</v>
      </c>
      <c r="E97" s="9">
        <f>HYPERLINK("#'Full Results'!A819", 819)</f>
        <v>819</v>
      </c>
      <c r="F97" s="10" t="s">
        <v>33</v>
      </c>
    </row>
    <row r="98" spans="3:6">
      <c r="C98" s="8">
        <v>90</v>
      </c>
      <c r="D98" s="5" t="str">
        <f>HYPERLINK("#'Table 90'!A1", "Have you noticed the following changes with regards to your education in the past year?: I am given less homework")</f>
        <v>Have you noticed the following changes with regards to your education in the past year?: I am given less homework</v>
      </c>
      <c r="E98" s="9">
        <f>HYPERLINK("#'Full Results'!A827", 827)</f>
        <v>827</v>
      </c>
      <c r="F98" s="10" t="s">
        <v>33</v>
      </c>
    </row>
    <row r="99" spans="3:6">
      <c r="C99" s="8">
        <v>91</v>
      </c>
      <c r="D99" s="5" t="str">
        <f>HYPERLINK("#'Table 91'!A1", "Have you noticed the following changes with regards to your education in the past year?: I am given more writing-based tasks")</f>
        <v>Have you noticed the following changes with regards to your education in the past year?: I am given more writing-based tasks</v>
      </c>
      <c r="E99" s="9">
        <f>HYPERLINK("#'Full Results'!A835", 835)</f>
        <v>835</v>
      </c>
      <c r="F99" s="10" t="s">
        <v>33</v>
      </c>
    </row>
    <row r="100" spans="3:6">
      <c r="C100" s="8">
        <v>92</v>
      </c>
      <c r="D100" s="5" t="str">
        <f>HYPERLINK("#'Table 92'!A1", "Have you noticed the following changes with regards to your education in the past year?: My homework/coursework is graded more strictly")</f>
        <v>Have you noticed the following changes with regards to your education in the past year?: My homework/coursework is graded more strictly</v>
      </c>
      <c r="E100" s="9">
        <f>HYPERLINK("#'Full Results'!A843", 843)</f>
        <v>843</v>
      </c>
      <c r="F100" s="10" t="s">
        <v>33</v>
      </c>
    </row>
    <row r="101" spans="3:6">
      <c r="C101" s="8">
        <v>93</v>
      </c>
      <c r="D101" s="5" t="str">
        <f>HYPERLINK("#'Table 93'!A1", "Have you noticed the following changes with regards to your education in the past year?: My teacher/lecturer puts my homework/coursework through an AI checker")</f>
        <v>Have you noticed the following changes with regards to your education in the past year?: My teacher/lecturer puts my homework/coursework through an AI checker</v>
      </c>
      <c r="E101" s="9">
        <f>HYPERLINK("#'Full Results'!A851", 851)</f>
        <v>851</v>
      </c>
      <c r="F101" s="10" t="s">
        <v>33</v>
      </c>
    </row>
    <row r="102" spans="3:6">
      <c r="C102" s="8">
        <v>94</v>
      </c>
      <c r="D102" s="5" t="str">
        <f>HYPERLINK("#'Table 94'!A1", "Have you noticed the following changes with regards to your education in the past year?: My homework/coursework asks more for my own opinions or personal experiences")</f>
        <v>Have you noticed the following changes with regards to your education in the past year?: My homework/coursework asks more for my own opinions or personal experiences</v>
      </c>
      <c r="E102" s="9">
        <f>HYPERLINK("#'Full Results'!A859", 859)</f>
        <v>859</v>
      </c>
      <c r="F102" s="10" t="s">
        <v>33</v>
      </c>
    </row>
    <row r="103" spans="3:6">
      <c r="C103" s="8">
        <v>95</v>
      </c>
      <c r="D103" s="5" t="str">
        <f>HYPERLINK("#'Table 95'!A1", "Have you noticed the following changes with regards to your education in the past year?: My homework/coursework is more about very recent events or things happening locally")</f>
        <v>Have you noticed the following changes with regards to your education in the past year?: My homework/coursework is more about very recent events or things happening locally</v>
      </c>
      <c r="E103" s="9">
        <f>HYPERLINK("#'Full Results'!A867", 867)</f>
        <v>867</v>
      </c>
      <c r="F103" s="10" t="s">
        <v>33</v>
      </c>
    </row>
    <row r="104" spans="3:6">
      <c r="C104" s="8">
        <v>96</v>
      </c>
      <c r="D104" s="5" t="str">
        <f>HYPERLINK("#'Table 96'!A1", "How often do your parents use AI to help you with your homework?")</f>
        <v>How often do your parents use AI to help you with your homework?</v>
      </c>
      <c r="E104" s="9">
        <f>HYPERLINK("#'Full Results'!A875", 875)</f>
        <v>875</v>
      </c>
      <c r="F104" s="10" t="s">
        <v>34</v>
      </c>
    </row>
    <row r="105" spans="3:6">
      <c r="C105" s="8">
        <v>97</v>
      </c>
      <c r="D105" s="5" t="str">
        <f>HYPERLINK("#'Table 97'!A1", "How often do your teachers or lecturers use AI for teaching lessons or coursework instead of teaching themselves?")</f>
        <v>How often do your teachers or lecturers use AI for teaching lessons or coursework instead of teaching themselves?</v>
      </c>
      <c r="E105" s="9">
        <f>HYPERLINK("#'Full Results'!A886", 886)</f>
        <v>886</v>
      </c>
      <c r="F105" s="10" t="s">
        <v>33</v>
      </c>
    </row>
    <row r="106" spans="3:6">
      <c r="C106" s="8">
        <v>98</v>
      </c>
      <c r="D106" s="5" t="str">
        <f>HYPERLINK("#'Table 98'!A1", "Grid Summary: To what extent, if any, do you agree or disagree with the following statements?")</f>
        <v>Grid Summary: To what extent, if any, do you agree or disagree with the following statements?</v>
      </c>
      <c r="E106" s="9">
        <f>HYPERLINK("#'Full Results'!A897", 897)</f>
        <v>897</v>
      </c>
      <c r="F106" s="10"/>
    </row>
    <row r="107" spans="3:6">
      <c r="C107" s="8">
        <v>99</v>
      </c>
      <c r="D107" s="5" t="str">
        <f>HYPERLINK("#'Table 99'!A1", "To what extent, if any, do you agree or disagree with the following statements?: If my teachers or tutors knew exactly how I use AI for my work, I’d be worried about getting in trouble")</f>
        <v>To what extent, if any, do you agree or disagree with the following statements?: If my teachers or tutors knew exactly how I use AI for my work, I’d be worried about getting in trouble</v>
      </c>
      <c r="E107" s="9">
        <f>HYPERLINK("#'Full Results'!A897", 897)</f>
        <v>897</v>
      </c>
      <c r="F107" s="10" t="s">
        <v>35</v>
      </c>
    </row>
    <row r="108" spans="3:6">
      <c r="C108" s="8">
        <v>100</v>
      </c>
      <c r="D108" s="5" t="str">
        <f>HYPERLINK("#'Table 100'!A1", "To what extent, if any, do you agree or disagree with the following statements?: Using AI for schoolwork is cheating")</f>
        <v>To what extent, if any, do you agree or disagree with the following statements?: Using AI for schoolwork is cheating</v>
      </c>
      <c r="E108" s="9">
        <f>HYPERLINK("#'Full Results'!A908", 908)</f>
        <v>908</v>
      </c>
      <c r="F108" s="10" t="s">
        <v>20</v>
      </c>
    </row>
    <row r="109" spans="3:6">
      <c r="C109" s="8">
        <v>101</v>
      </c>
      <c r="D109" s="5" t="str">
        <f>HYPERLINK("#'Table 101'!A1", "To what extent, if any, do you agree or disagree with the following statements?: Using AI for homework is cheating")</f>
        <v>To what extent, if any, do you agree or disagree with the following statements?: Using AI for homework is cheating</v>
      </c>
      <c r="E109" s="9">
        <f>HYPERLINK("#'Full Results'!A919", 919)</f>
        <v>919</v>
      </c>
      <c r="F109" s="10" t="s">
        <v>20</v>
      </c>
    </row>
    <row r="110" spans="3:6">
      <c r="C110" s="8">
        <v>102</v>
      </c>
      <c r="D110" s="5" t="str">
        <f>HYPERLINK("#'Table 102'!A1", "To what extent, if any, do you agree or disagree with the following statements?: Young people need to be taught how to use AI")</f>
        <v>To what extent, if any, do you agree or disagree with the following statements?: Young people need to be taught how to use AI</v>
      </c>
      <c r="E110" s="9">
        <f>HYPERLINK("#'Full Results'!A930", 930)</f>
        <v>930</v>
      </c>
      <c r="F110" s="10" t="s">
        <v>20</v>
      </c>
    </row>
    <row r="111" spans="3:6">
      <c r="C111" s="8">
        <v>103</v>
      </c>
      <c r="D111" s="5" t="str">
        <f>HYPERLINK("#'Table 103'!A1", "To what extent, if any, do you agree or disagree with the following statements?: AI has made university degrees useless")</f>
        <v>To what extent, if any, do you agree or disagree with the following statements?: AI has made university degrees useless</v>
      </c>
      <c r="E111" s="9">
        <f>HYPERLINK("#'Full Results'!A941", 941)</f>
        <v>941</v>
      </c>
      <c r="F111" s="10" t="s">
        <v>20</v>
      </c>
    </row>
    <row r="112" spans="3:6">
      <c r="C112" s="8">
        <v>104</v>
      </c>
      <c r="D112" s="5" t="str">
        <f>HYPERLINK("#'Table 104'!A1", "To what extent, if any, do you agree or disagree with the following statements?: My school/university is preparing me well for a world with AI")</f>
        <v>To what extent, if any, do you agree or disagree with the following statements?: My school/university is preparing me well for a world with AI</v>
      </c>
      <c r="E112" s="9">
        <f>HYPERLINK("#'Full Results'!A952", 952)</f>
        <v>952</v>
      </c>
      <c r="F112" s="10" t="s">
        <v>36</v>
      </c>
    </row>
    <row r="113" spans="3:6">
      <c r="C113" s="8">
        <v>105</v>
      </c>
      <c r="D113" s="5" t="str">
        <f>HYPERLINK("#'Table 105'!A1", "To what extent, if any, do you agree or disagree with the following statements?: The homework I am given is pointless because I can just use AI to do it")</f>
        <v>To what extent, if any, do you agree or disagree with the following statements?: The homework I am given is pointless because I can just use AI to do it</v>
      </c>
      <c r="E113" s="9">
        <f>HYPERLINK("#'Full Results'!A963", 963)</f>
        <v>963</v>
      </c>
      <c r="F113" s="10" t="s">
        <v>37</v>
      </c>
    </row>
    <row r="114" spans="3:6">
      <c r="C114" s="8">
        <v>106</v>
      </c>
      <c r="D114" s="5" t="str">
        <f>HYPERLINK("#'Table 106'!A1", "To what extent, if any, do you agree or disagree with the following statements?: I can’t tell what’s AI-generated and what isn’t")</f>
        <v>To what extent, if any, do you agree or disagree with the following statements?: I can’t tell what’s AI-generated and what isn’t</v>
      </c>
      <c r="E114" s="9">
        <f>HYPERLINK("#'Full Results'!A974", 974)</f>
        <v>974</v>
      </c>
      <c r="F114" s="10" t="s">
        <v>20</v>
      </c>
    </row>
    <row r="115" spans="3:6">
      <c r="C115" s="8">
        <v>107</v>
      </c>
      <c r="D115" s="5" t="str">
        <f>HYPERLINK("#'Table 107'!A1", "To what extent, if any, do you agree or disagree with the following statements?: AI could replace most teachers in the next ten years")</f>
        <v>To what extent, if any, do you agree or disagree with the following statements?: AI could replace most teachers in the next ten years</v>
      </c>
      <c r="E115" s="9">
        <f>HYPERLINK("#'Full Results'!A985", 985)</f>
        <v>985</v>
      </c>
      <c r="F115" s="10" t="s">
        <v>20</v>
      </c>
    </row>
    <row r="116" spans="3:6">
      <c r="C116" s="8">
        <v>108</v>
      </c>
      <c r="D116" s="5" t="str">
        <f>HYPERLINK("#'Table 108'!A1", "To what extent, if any, do you agree or disagree with the following statements?: I will never be as smart as AI")</f>
        <v>To what extent, if any, do you agree or disagree with the following statements?: I will never be as smart as AI</v>
      </c>
      <c r="E116" s="9">
        <f>HYPERLINK("#'Full Results'!A996", 996)</f>
        <v>996</v>
      </c>
      <c r="F116" s="10" t="s">
        <v>20</v>
      </c>
    </row>
    <row r="117" spans="3:6">
      <c r="C117" s="8">
        <v>109</v>
      </c>
      <c r="D117" s="5" t="str">
        <f>HYPERLINK("#'Table 109'!A1", "To what extent, if any, do you agree or disagree with the following statements?: AI has made school too easy")</f>
        <v>To what extent, if any, do you agree or disagree with the following statements?: AI has made school too easy</v>
      </c>
      <c r="E117" s="9">
        <f>HYPERLINK("#'Full Results'!A1007", 1007)</f>
        <v>1007</v>
      </c>
      <c r="F117" s="10" t="s">
        <v>20</v>
      </c>
    </row>
    <row r="118" spans="3:6">
      <c r="C118" s="8">
        <v>110</v>
      </c>
      <c r="D118" s="5" t="str">
        <f>HYPERLINK("#'Table 110'!A1", "To what extent, if any, do you agree or disagree with the following statements?: AI is making me think that I may go and work or live abroad")</f>
        <v>To what extent, if any, do you agree or disagree with the following statements?: AI is making me think that I may go and work or live abroad</v>
      </c>
      <c r="E118" s="9">
        <f>HYPERLINK("#'Full Results'!A1018", 1018)</f>
        <v>1018</v>
      </c>
      <c r="F118" s="10" t="s">
        <v>20</v>
      </c>
    </row>
    <row r="119" spans="3:6">
      <c r="C119" s="8">
        <v>111</v>
      </c>
      <c r="D119" s="5" t="str">
        <f>HYPERLINK("#'Table 111'!A1", "To what extent, if any, do you agree or disagree with the following statements?: I am better at using AI than my teachers/lecturers")</f>
        <v>To what extent, if any, do you agree or disagree with the following statements?: I am better at using AI than my teachers/lecturers</v>
      </c>
      <c r="E119" s="9">
        <f>HYPERLINK("#'Full Results'!A1029", 1029)</f>
        <v>1029</v>
      </c>
      <c r="F119" s="10" t="s">
        <v>38</v>
      </c>
    </row>
    <row r="120" spans="3:6">
      <c r="C120" s="8">
        <v>112</v>
      </c>
      <c r="D120" s="5" t="str">
        <f>HYPERLINK("#'Table 112'!A1", "Grid Summary: Which of the following comes closest to your view?")</f>
        <v>Grid Summary: Which of the following comes closest to your view?</v>
      </c>
      <c r="E120" s="9">
        <f>HYPERLINK("#'Full Results'!A1040", 1040)</f>
        <v>1040</v>
      </c>
      <c r="F120" s="10"/>
    </row>
    <row r="121" spans="3:6">
      <c r="C121" s="8">
        <v>113</v>
      </c>
      <c r="D121" s="5" t="str">
        <f>HYPERLINK("#'Table 113'!A1", "Which of the following comes closest to your view?: AI has made school education more important | AI has made school education less important")</f>
        <v>Which of the following comes closest to your view?: AI has made school education more important | AI has made school education less important</v>
      </c>
      <c r="E121" s="9">
        <f>HYPERLINK("#'Full Results'!A1040", 1040)</f>
        <v>1040</v>
      </c>
      <c r="F121" s="10" t="s">
        <v>20</v>
      </c>
    </row>
    <row r="122" spans="3:6">
      <c r="C122" s="8">
        <v>114</v>
      </c>
      <c r="D122" s="5" t="str">
        <f>HYPERLINK("#'Table 114'!A1", "Which of the following comes closest to your view?: AI has made university education more important | AI has made university education less important")</f>
        <v>Which of the following comes closest to your view?: AI has made university education more important | AI has made university education less important</v>
      </c>
      <c r="E122" s="9">
        <f>HYPERLINK("#'Full Results'!A1050", 1050)</f>
        <v>1050</v>
      </c>
      <c r="F122" s="10" t="s">
        <v>20</v>
      </c>
    </row>
    <row r="123" spans="3:6">
      <c r="C123" s="8">
        <v>115</v>
      </c>
      <c r="D123" s="5" t="str">
        <f>HYPERLINK("#'Table 115'!A1", "Which of the following comes closest to your view?: I am excited about the impact AI could have on education | I am worried about the impact AI could have on education")</f>
        <v>Which of the following comes closest to your view?: I am excited about the impact AI could have on education | I am worried about the impact AI could have on education</v>
      </c>
      <c r="E123" s="9">
        <f>HYPERLINK("#'Full Results'!A1060", 1060)</f>
        <v>1060</v>
      </c>
      <c r="F123" s="10" t="s">
        <v>20</v>
      </c>
    </row>
    <row r="124" spans="3:6">
      <c r="C124" s="8">
        <v>116</v>
      </c>
      <c r="D124" s="5" t="str">
        <f>HYPERLINK("#'Table 116'!A1", "Which of the following comes closest to your view?: AI has ruined my generation | AI has saved my generation")</f>
        <v>Which of the following comes closest to your view?: AI has ruined my generation | AI has saved my generation</v>
      </c>
      <c r="E124" s="9">
        <f>HYPERLINK("#'Full Results'!A1070", 1070)</f>
        <v>1070</v>
      </c>
      <c r="F124" s="10" t="s">
        <v>20</v>
      </c>
    </row>
    <row r="125" spans="3:6">
      <c r="C125" s="8">
        <v>117</v>
      </c>
      <c r="D125" s="5" t="str">
        <f>HYPERLINK("#'Table 117'!A1", "Which of the following comes closest to your view?: I am more comfortable sharing my feelings with an AI chatbot | I am more comfortable about sharing my feelings with a person")</f>
        <v>Which of the following comes closest to your view?: I am more comfortable sharing my feelings with an AI chatbot | I am more comfortable about sharing my feelings with a person</v>
      </c>
      <c r="E125" s="9">
        <f>HYPERLINK("#'Full Results'!A1080", 1080)</f>
        <v>1080</v>
      </c>
      <c r="F125" s="10" t="s">
        <v>20</v>
      </c>
    </row>
    <row r="126" spans="3:6">
      <c r="C126" s="8">
        <v>118</v>
      </c>
      <c r="D126" s="5" t="str">
        <f>HYPERLINK("#'Table 118'!A1", "Which of the following comes closest to your view?: There are some personal questions I would rather ask AI than a person | There are no questions I would rather ask AI than a person")</f>
        <v>Which of the following comes closest to your view?: There are some personal questions I would rather ask AI than a person | There are no questions I would rather ask AI than a person</v>
      </c>
      <c r="E126" s="9">
        <f>HYPERLINK("#'Full Results'!A1090", 1090)</f>
        <v>1090</v>
      </c>
      <c r="F126" s="10" t="s">
        <v>20</v>
      </c>
    </row>
    <row r="127" spans="3:6">
      <c r="C127" s="8">
        <v>119</v>
      </c>
      <c r="D127" s="5" t="str">
        <f>HYPERLINK("#'Table 119'!A1", "Which of the following comes closest to your view?: Because of AI, I read physical books more than I used to | Because of AI, I read physical books less than I used to")</f>
        <v>Which of the following comes closest to your view?: Because of AI, I read physical books more than I used to | Because of AI, I read physical books less than I used to</v>
      </c>
      <c r="E127" s="9">
        <f>HYPERLINK("#'Full Results'!A1100", 1100)</f>
        <v>1100</v>
      </c>
      <c r="F127" s="10" t="s">
        <v>20</v>
      </c>
    </row>
    <row r="128" spans="3:6">
      <c r="C128" s="8">
        <v>120</v>
      </c>
      <c r="D128" s="5" t="str">
        <f>HYPERLINK("#'Table 120'!A1", "Which of the following comes closest to your view?: AI is having a positive impact on the world | AI is having a negative impact on the world")</f>
        <v>Which of the following comes closest to your view?: AI is having a positive impact on the world | AI is having a negative impact on the world</v>
      </c>
      <c r="E128" s="9">
        <f>HYPERLINK("#'Full Results'!A1110", 1110)</f>
        <v>1110</v>
      </c>
      <c r="F128" s="10" t="s">
        <v>20</v>
      </c>
    </row>
    <row r="129" spans="3:6">
      <c r="C129" s="8">
        <v>121</v>
      </c>
      <c r="D129" s="5" t="str">
        <f>HYPERLINK("#'Table 121'!A1", "Who do you think should be responsible for helping young people learn how to use AI tools responsibly? Please choose up to three")</f>
        <v>Who do you think should be responsible for helping young people learn how to use AI tools responsibly? Please choose up to three</v>
      </c>
      <c r="E129" s="9">
        <f>HYPERLINK("#'Full Results'!A1120", 1120)</f>
        <v>1120</v>
      </c>
      <c r="F129" s="10" t="s">
        <v>39</v>
      </c>
    </row>
    <row r="130" spans="3:6">
      <c r="C130" s="8">
        <v>122</v>
      </c>
      <c r="D130" s="5" t="str">
        <f>HYPERLINK("#'Table 122'!A1", "Do you have any worries or concerns about AI? Select all that apply")</f>
        <v>Do you have any worries or concerns about AI? Select all that apply</v>
      </c>
      <c r="E130" s="9">
        <f>HYPERLINK("#'Full Results'!A1133", 1133)</f>
        <v>1133</v>
      </c>
      <c r="F130" s="10" t="s">
        <v>40</v>
      </c>
    </row>
    <row r="131" spans="3:6">
      <c r="C131" s="8">
        <v>123</v>
      </c>
      <c r="D131" s="5" t="str">
        <f>HYPERLINK("#'Table 123'!A1", "As AI tools improve, which of the following, if any, do you think education (schools, colleges, university) should place more emphasis on? Please select all that apply")</f>
        <v>As AI tools improve, which of the following, if any, do you think education (schools, colleges, university) should place more emphasis on? Please select all that apply</v>
      </c>
      <c r="E131" s="9">
        <f>HYPERLINK("#'Full Results'!A1153", 1153)</f>
        <v>1153</v>
      </c>
      <c r="F131" s="10" t="s">
        <v>18</v>
      </c>
    </row>
    <row r="132" spans="3:6">
      <c r="C132" s="8">
        <v>124</v>
      </c>
      <c r="D132" s="5" t="str">
        <f>HYPERLINK("#'Table 124'!A1", "Which of the following comes closest to your view?")</f>
        <v>Which of the following comes closest to your view?</v>
      </c>
      <c r="E132" s="9">
        <f>HYPERLINK("#'Full Results'!A1169", 1169)</f>
        <v>1169</v>
      </c>
      <c r="F132" s="10" t="s">
        <v>20</v>
      </c>
    </row>
    <row r="133" spans="3:6">
      <c r="C133" s="8">
        <v>125</v>
      </c>
      <c r="D133" s="5" t="str">
        <f>HYPERLINK("#'Table 125'!A1", "Which of the following comes closest to your view?")</f>
        <v>Which of the following comes closest to your view?</v>
      </c>
      <c r="E133" s="9">
        <f>HYPERLINK("#'Full Results'!A1177", 1177)</f>
        <v>1177</v>
      </c>
      <c r="F133" s="10" t="s">
        <v>20</v>
      </c>
    </row>
    <row r="134" spans="3:6">
      <c r="C134" s="8">
        <v>126</v>
      </c>
      <c r="D134" s="5" t="str">
        <f>HYPERLINK("#'Table 126'!A1", "Thinking about the impact of AI, which school subjects do you think will be most useful to learn? Select up to three")</f>
        <v>Thinking about the impact of AI, which school subjects do you think will be most useful to learn? Select up to three</v>
      </c>
      <c r="E134" s="9">
        <f>HYPERLINK("#'Full Results'!A1185", 1185)</f>
        <v>1185</v>
      </c>
      <c r="F134" s="10" t="s">
        <v>41</v>
      </c>
    </row>
    <row r="135" spans="3:6">
      <c r="C135" s="8">
        <v>127</v>
      </c>
      <c r="D135" s="5" t="str">
        <f>HYPERLINK("#'Table 127'!A1", "Grid Summary: How do you think AI will impact work and employment?")</f>
        <v>Grid Summary: How do you think AI will impact work and employment?</v>
      </c>
      <c r="E135" s="9">
        <f>HYPERLINK("#'Full Results'!A1204", 1204)</f>
        <v>1204</v>
      </c>
      <c r="F135" s="10"/>
    </row>
    <row r="136" spans="3:6">
      <c r="C136" s="8">
        <v>128</v>
      </c>
      <c r="D136" s="5" t="str">
        <f>HYPERLINK("#'Table 128'!A1", "How do you think AI will impact work and employment?: There will be more jobs available | There will be fewer jobs available")</f>
        <v>How do you think AI will impact work and employment?: There will be more jobs available | There will be fewer jobs available</v>
      </c>
      <c r="E136" s="9">
        <f>HYPERLINK("#'Full Results'!A1204", 1204)</f>
        <v>1204</v>
      </c>
      <c r="F136" s="10" t="s">
        <v>20</v>
      </c>
    </row>
    <row r="137" spans="3:6">
      <c r="C137" s="8">
        <v>129</v>
      </c>
      <c r="D137" s="5" t="str">
        <f>HYPERLINK("#'Table 129'!A1", "How do you think AI will impact work and employment?: People will have less work to do during the day | People will have more work to do during the day")</f>
        <v>How do you think AI will impact work and employment?: People will have less work to do during the day | People will have more work to do during the day</v>
      </c>
      <c r="E137" s="9">
        <f>HYPERLINK("#'Full Results'!A1214", 1214)</f>
        <v>1214</v>
      </c>
      <c r="F137" s="10" t="s">
        <v>20</v>
      </c>
    </row>
    <row r="138" spans="3:6">
      <c r="C138" s="8">
        <v>130</v>
      </c>
      <c r="D138" s="5" t="str">
        <f>HYPERLINK("#'Table 130'!A1", "How do you think AI will impact work and employment?: People will work shorter hours | People will work longer hours")</f>
        <v>How do you think AI will impact work and employment?: People will work shorter hours | People will work longer hours</v>
      </c>
      <c r="E138" s="9">
        <f>HYPERLINK("#'Full Results'!A1224", 1224)</f>
        <v>1224</v>
      </c>
      <c r="F138" s="10" t="s">
        <v>20</v>
      </c>
    </row>
    <row r="139" spans="3:6">
      <c r="C139" s="8">
        <v>131</v>
      </c>
      <c r="D139" s="5" t="str">
        <f>HYPERLINK("#'Table 131'!A1", "How do you think AI will impact work and employment?: People will earn more money than previous generations | People will earn less money than previous generations")</f>
        <v>How do you think AI will impact work and employment?: People will earn more money than previous generations | People will earn less money than previous generations</v>
      </c>
      <c r="E139" s="9">
        <f>HYPERLINK("#'Full Results'!A1234", 1234)</f>
        <v>1234</v>
      </c>
      <c r="F139" s="10" t="s">
        <v>20</v>
      </c>
    </row>
    <row r="140" spans="3:6">
      <c r="C140" s="8">
        <v>132</v>
      </c>
      <c r="D140" s="5" t="str">
        <f>HYPERLINK("#'Table 132'!A1", "How do you think AI will impact work and employment?: People will need more technical skills | People will need more interpersonal skills")</f>
        <v>How do you think AI will impact work and employment?: People will need more technical skills | People will need more interpersonal skills</v>
      </c>
      <c r="E140" s="9">
        <f>HYPERLINK("#'Full Results'!A1244", 1244)</f>
        <v>1244</v>
      </c>
      <c r="F140" s="10" t="s">
        <v>20</v>
      </c>
    </row>
    <row r="141" spans="3:6">
      <c r="C141" s="8">
        <v>133</v>
      </c>
      <c r="D141" s="5" t="str">
        <f>HYPERLINK("#'Table 133'!A1", "How do you think AI will impact work and employment?: It will make work more boring | It will make work more interesting")</f>
        <v>How do you think AI will impact work and employment?: It will make work more boring | It will make work more interesting</v>
      </c>
      <c r="E141" s="9">
        <f>HYPERLINK("#'Full Results'!A1254", 1254)</f>
        <v>1254</v>
      </c>
      <c r="F141" s="10" t="s">
        <v>20</v>
      </c>
    </row>
    <row r="142" spans="3:6">
      <c r="C142" s="8">
        <v>134</v>
      </c>
      <c r="D142" s="5" t="str">
        <f>HYPERLINK("#'Table 134'!A1", "How do you think AI will impact work and employment?: I am worried about getting a job because of AI | I am not worried about getting a job because of AI")</f>
        <v>How do you think AI will impact work and employment?: I am worried about getting a job because of AI | I am not worried about getting a job because of AI</v>
      </c>
      <c r="E142" s="9">
        <f>HYPERLINK("#'Full Results'!A1264", 1264)</f>
        <v>1264</v>
      </c>
      <c r="F142" s="10" t="s">
        <v>20</v>
      </c>
    </row>
    <row r="143" spans="3:6">
      <c r="C143" s="8">
        <v>135</v>
      </c>
      <c r="D143" s="5" t="str">
        <f>HYPERLINK("#'Table 135'!A1", "How do you think AI will impact work and employmen...")</f>
        <v>How do you think AI will impact work and employmen...</v>
      </c>
      <c r="E143" s="9">
        <f>HYPERLINK("#'Full Results'!A1274", 1274)</f>
        <v>1274</v>
      </c>
      <c r="F143" s="10" t="s">
        <v>20</v>
      </c>
    </row>
    <row r="144" spans="3:6">
      <c r="C144" s="8">
        <v>136</v>
      </c>
      <c r="D144" s="5" t="str">
        <f>HYPERLINK("#'Table 136'!A1", "How do you think AI will impact work and employment?: Using AI in school makes young people better prepared for work | Using AI in school makes young people less prepared for work")</f>
        <v>How do you think AI will impact work and employment?: Using AI in school makes young people better prepared for work | Using AI in school makes young people less prepared for work</v>
      </c>
      <c r="E144" s="9">
        <f>HYPERLINK("#'Full Results'!A1284", 1284)</f>
        <v>1284</v>
      </c>
      <c r="F144" s="10" t="s">
        <v>20</v>
      </c>
    </row>
    <row r="145" spans="3:6">
      <c r="C145" s="8">
        <v>137</v>
      </c>
      <c r="D145" s="5" t="str">
        <f>HYPERLINK("#'Table 137'!A1", "Grid Summary: For each of the following, please indicate whether you think they are an acceptable or unacceptable use of AI")</f>
        <v>Grid Summary: For each of the following, please indicate whether you think they are an acceptable or unacceptable use of AI</v>
      </c>
      <c r="E145" s="9">
        <f>HYPERLINK("#'Full Results'!A1294", 1294)</f>
        <v>1294</v>
      </c>
      <c r="F145" s="10"/>
    </row>
    <row r="146" spans="3:6">
      <c r="C146" s="8">
        <v>138</v>
      </c>
      <c r="D146" s="5" t="str">
        <f>HYPERLINK("#'Table 138'!A1", "For each of the following, please indicate whether you think they are an acceptable or unacceptable use of AI: Having AI write a first draft of coursework, school essay or university dissertation")</f>
        <v>For each of the following, please indicate whether you think they are an acceptable or unacceptable use of AI: Having AI write a first draft of coursework, school essay or university dissertation</v>
      </c>
      <c r="E146" s="9">
        <f>HYPERLINK("#'Full Results'!A1294", 1294)</f>
        <v>1294</v>
      </c>
      <c r="F146" s="10" t="s">
        <v>20</v>
      </c>
    </row>
    <row r="147" spans="3:6">
      <c r="C147" s="8">
        <v>139</v>
      </c>
      <c r="D147" s="5" t="str">
        <f>HYPERLINK("#'Table 139'!A1", "For each of the following, please indicate whether you think they are an acceptable or unacceptable use of AI: Having AI talk to my friends about their day and summarising it for me")</f>
        <v>For each of the following, please indicate whether you think they are an acceptable or unacceptable use of AI: Having AI talk to my friends about their day and summarising it for me</v>
      </c>
      <c r="E147" s="9">
        <f>HYPERLINK("#'Full Results'!A1302", 1302)</f>
        <v>1302</v>
      </c>
      <c r="F147" s="10" t="s">
        <v>20</v>
      </c>
    </row>
    <row r="148" spans="3:6">
      <c r="C148" s="8">
        <v>140</v>
      </c>
      <c r="D148" s="5" t="str">
        <f>HYPERLINK("#'Table 140'!A1", "For each of the following, please indicate whether...")</f>
        <v>For each of the following, please indicate whether...</v>
      </c>
      <c r="E148" s="9">
        <f>HYPERLINK("#'Full Results'!A1310", 1310)</f>
        <v>1310</v>
      </c>
      <c r="F148" s="10" t="s">
        <v>20</v>
      </c>
    </row>
    <row r="149" spans="3:6">
      <c r="C149" s="8">
        <v>141</v>
      </c>
      <c r="D149" s="5" t="str">
        <f>HYPERLINK("#'Table 141'!A1", "For each of the following, please indicate whether you think they are an acceptable or unacceptable use of AI: Writing messages on dating sites")</f>
        <v>For each of the following, please indicate whether you think they are an acceptable or unacceptable use of AI: Writing messages on dating sites</v>
      </c>
      <c r="E149" s="9">
        <f>HYPERLINK("#'Full Results'!A1318", 1318)</f>
        <v>1318</v>
      </c>
      <c r="F149" s="10" t="s">
        <v>20</v>
      </c>
    </row>
    <row r="150" spans="3:6">
      <c r="C150" s="8">
        <v>142</v>
      </c>
      <c r="D150" s="5" t="str">
        <f>HYPERLINK("#'Table 142'!A1", "For each of the following, please indicate whether you think they are an acceptable or unacceptable use of AI: Answering questions in a pub quiz")</f>
        <v>For each of the following, please indicate whether you think they are an acceptable or unacceptable use of AI: Answering questions in a pub quiz</v>
      </c>
      <c r="E150" s="9">
        <f>HYPERLINK("#'Full Results'!A1326", 1326)</f>
        <v>1326</v>
      </c>
      <c r="F150" s="10" t="s">
        <v>20</v>
      </c>
    </row>
    <row r="151" spans="3:6">
      <c r="C151" s="8">
        <v>143</v>
      </c>
      <c r="D151" s="5" t="str">
        <f>HYPERLINK("#'Table 143'!A1", "For each of the following, please indicate whether you think they are an acceptable or unacceptable use of AI: Giving relationship advice")</f>
        <v>For each of the following, please indicate whether you think they are an acceptable or unacceptable use of AI: Giving relationship advice</v>
      </c>
      <c r="E151" s="9">
        <f>HYPERLINK("#'Full Results'!A1334", 1334)</f>
        <v>1334</v>
      </c>
      <c r="F151" s="10" t="s">
        <v>20</v>
      </c>
    </row>
    <row r="152" spans="3:6">
      <c r="C152" s="8">
        <v>144</v>
      </c>
      <c r="D152" s="5" t="str">
        <f>HYPERLINK("#'Table 144'!A1", "For each of the following, please indicate whether you think they are an acceptable or unacceptable use of AI: Writing emails, texts or other messages")</f>
        <v>For each of the following, please indicate whether you think they are an acceptable or unacceptable use of AI: Writing emails, texts or other messages</v>
      </c>
      <c r="E152" s="9">
        <f>HYPERLINK("#'Full Results'!A1342", 1342)</f>
        <v>1342</v>
      </c>
      <c r="F152" s="10" t="s">
        <v>20</v>
      </c>
    </row>
    <row r="153" spans="3:6">
      <c r="C153" s="8">
        <v>145</v>
      </c>
      <c r="D153" s="5" t="str">
        <f>HYPERLINK("#'Table 145'!A1", "For each of the following, please indicate whether you think they are an acceptable or unacceptable use of AI: Talking through my problems, or how I'm feeling")</f>
        <v>For each of the following, please indicate whether you think they are an acceptable or unacceptable use of AI: Talking through my problems, or how I'm feeling</v>
      </c>
      <c r="E153" s="9">
        <f>HYPERLINK("#'Full Results'!A1350", 1350)</f>
        <v>1350</v>
      </c>
      <c r="F153" s="10" t="s">
        <v>20</v>
      </c>
    </row>
    <row r="154" spans="3:6">
      <c r="C154" s="8">
        <v>146</v>
      </c>
      <c r="D154" s="5" t="str">
        <f>HYPERLINK("#'Table 146'!A1", "At what age should people be allowed to use AI? If you do not think people should be allowed to use AI, please write in '0'.")</f>
        <v>At what age should people be allowed to use AI? If you do not think people should be allowed to use AI, please write in '0'.</v>
      </c>
      <c r="E154" s="9">
        <f>HYPERLINK("#'Full Results'!A1358", 1358)</f>
        <v>1358</v>
      </c>
      <c r="F154" s="10" t="s">
        <v>20</v>
      </c>
    </row>
    <row r="155" spans="3:6">
      <c r="C155" s="8">
        <v>147</v>
      </c>
      <c r="D155" s="5" t="str">
        <f>HYPERLINK("#'Table 147'!A1", "Do you think young people should be allowed to use AI to help with their schoolwork? Please consider schoolwork to refer to work completed during school hours")</f>
        <v>Do you think young people should be allowed to use AI to help with their schoolwork? Please consider schoolwork to refer to work completed during school hours</v>
      </c>
      <c r="E155" s="9">
        <f>HYPERLINK("#'Full Results'!A1401", 1401)</f>
        <v>1401</v>
      </c>
      <c r="F155" s="10" t="s">
        <v>42</v>
      </c>
    </row>
    <row r="156" spans="3:6">
      <c r="C156" s="8">
        <v>148</v>
      </c>
      <c r="D156" s="5" t="str">
        <f>HYPERLINK("#'Table 148'!A1", "Do you think young people should be allowed to use AI to help with their homework? Please consider homework to refer to work that is completed outside of school hours")</f>
        <v>Do you think young people should be allowed to use AI to help with their homework? Please consider homework to refer to work that is completed outside of school hours</v>
      </c>
      <c r="E156" s="9">
        <f>HYPERLINK("#'Full Results'!A1409", 1409)</f>
        <v>1409</v>
      </c>
      <c r="F156" s="10" t="s">
        <v>43</v>
      </c>
    </row>
    <row r="157" spans="3:6">
      <c r="C157" s="8">
        <v>149</v>
      </c>
      <c r="D157" s="5" t="str">
        <f>HYPERLINK("#'Table 149'!A1", "How well do you think schools, colleges and universities are preparing young people for the future?")</f>
        <v>How well do you think schools, colleges and universities are preparing young people for the future?</v>
      </c>
      <c r="E157" s="9">
        <f>HYPERLINK("#'Full Results'!A1417", 1417)</f>
        <v>1417</v>
      </c>
      <c r="F157" s="10" t="s">
        <v>20</v>
      </c>
    </row>
    <row r="158" spans="3:6">
      <c r="C158" s="8">
        <v>150</v>
      </c>
      <c r="D158" s="5" t="str">
        <f>HYPERLINK("#'Table 150'!A1", "Which would you prefer for a future school structure?")</f>
        <v>Which would you prefer for a future school structure?</v>
      </c>
      <c r="E158" s="9">
        <f>HYPERLINK("#'Full Results'!A1427", 1427)</f>
        <v>1427</v>
      </c>
      <c r="F158" s="10" t="s">
        <v>20</v>
      </c>
    </row>
  </sheetData>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G1435"/>
  <sheetViews>
    <sheetView showGridLines="0" zoomScale="84" workbookViewId="0">
      <pane xSplit="2" ySplit="8" topLeftCell="BC175" activePane="bottomRight" state="frozen"/>
      <selection pane="bottomRight" activeCell="C179" sqref="C179:BJ179"/>
      <selection pane="bottomLeft"/>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59" ht="39.950000000000003" customHeight="1">
      <c r="D2" s="4" t="s">
        <v>44</v>
      </c>
    </row>
    <row r="5" spans="2:59" ht="30" customHeight="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59"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59">
      <c r="B7" s="11" t="s">
        <v>102</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59">
      <c r="B8" s="12" t="s">
        <v>103</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59" ht="43.5">
      <c r="B9" s="14" t="s">
        <v>104</v>
      </c>
    </row>
    <row r="10" spans="2:59">
      <c r="B10" s="15" t="s">
        <v>20</v>
      </c>
    </row>
    <row r="11" spans="2:59">
      <c r="B11" s="11" t="s">
        <v>105</v>
      </c>
      <c r="C11" s="16">
        <v>4019</v>
      </c>
      <c r="D11" s="16">
        <v>1671</v>
      </c>
      <c r="E11" s="16">
        <v>2333</v>
      </c>
      <c r="G11" s="16">
        <v>205</v>
      </c>
      <c r="H11" s="16">
        <v>556</v>
      </c>
      <c r="I11" s="16">
        <v>395</v>
      </c>
      <c r="J11" s="16">
        <v>358</v>
      </c>
      <c r="K11" s="16">
        <v>435</v>
      </c>
      <c r="L11" s="16">
        <v>408</v>
      </c>
      <c r="M11" s="16">
        <v>651</v>
      </c>
      <c r="N11" s="16">
        <v>587</v>
      </c>
      <c r="O11" s="16">
        <v>424</v>
      </c>
      <c r="Q11" s="16">
        <v>1335</v>
      </c>
      <c r="R11" s="16">
        <v>797</v>
      </c>
      <c r="S11" s="16">
        <v>887</v>
      </c>
      <c r="T11" s="16">
        <v>955</v>
      </c>
      <c r="V11" s="16">
        <v>498</v>
      </c>
      <c r="W11" s="16">
        <v>617</v>
      </c>
      <c r="X11" s="16">
        <v>572</v>
      </c>
      <c r="Y11" s="16">
        <v>606</v>
      </c>
      <c r="Z11" s="16">
        <v>586</v>
      </c>
      <c r="AA11" s="16">
        <v>563</v>
      </c>
      <c r="AB11" s="16">
        <v>577</v>
      </c>
      <c r="AD11" s="16">
        <v>1339</v>
      </c>
      <c r="AE11" s="16">
        <v>800</v>
      </c>
      <c r="AF11" s="16">
        <v>766</v>
      </c>
      <c r="AG11" s="16">
        <v>160</v>
      </c>
      <c r="AH11" s="16">
        <v>609</v>
      </c>
      <c r="AI11" s="16">
        <v>340</v>
      </c>
      <c r="AJ11" s="16">
        <v>5</v>
      </c>
      <c r="AL11" s="16">
        <v>547</v>
      </c>
      <c r="AM11" s="16">
        <v>640</v>
      </c>
      <c r="AN11" s="16">
        <v>180</v>
      </c>
      <c r="AP11" s="16">
        <v>436</v>
      </c>
      <c r="AQ11" s="16">
        <v>418</v>
      </c>
      <c r="AR11" s="16">
        <v>128</v>
      </c>
      <c r="AS11" s="16">
        <v>889</v>
      </c>
      <c r="AT11" s="16">
        <v>140</v>
      </c>
      <c r="AU11" s="16">
        <v>21</v>
      </c>
      <c r="AW11" s="16">
        <v>3483</v>
      </c>
      <c r="AX11" s="16">
        <v>492</v>
      </c>
      <c r="AZ11" s="16">
        <v>1325</v>
      </c>
      <c r="BA11" s="16">
        <v>929</v>
      </c>
      <c r="BB11" s="16">
        <v>647</v>
      </c>
      <c r="BC11" s="16">
        <v>527</v>
      </c>
      <c r="BD11" s="16">
        <v>129</v>
      </c>
      <c r="BE11" s="16">
        <v>133</v>
      </c>
      <c r="BF11" s="16">
        <v>207</v>
      </c>
      <c r="BG11" s="16">
        <v>95</v>
      </c>
    </row>
    <row r="12" spans="2:59">
      <c r="B12" s="12" t="s">
        <v>106</v>
      </c>
      <c r="C12" s="16">
        <v>4019</v>
      </c>
      <c r="D12" s="16">
        <v>1742</v>
      </c>
      <c r="E12" s="16">
        <v>2272</v>
      </c>
      <c r="G12" s="16">
        <v>189</v>
      </c>
      <c r="H12" s="16">
        <v>543</v>
      </c>
      <c r="I12" s="16">
        <v>398</v>
      </c>
      <c r="J12" s="16">
        <v>349</v>
      </c>
      <c r="K12" s="16">
        <v>438</v>
      </c>
      <c r="L12" s="16">
        <v>422</v>
      </c>
      <c r="M12" s="16">
        <v>652</v>
      </c>
      <c r="N12" s="16">
        <v>638</v>
      </c>
      <c r="O12" s="16">
        <v>390</v>
      </c>
      <c r="Q12" s="16">
        <v>1341</v>
      </c>
      <c r="R12" s="16">
        <v>794</v>
      </c>
      <c r="S12" s="16">
        <v>896</v>
      </c>
      <c r="T12" s="16">
        <v>943</v>
      </c>
      <c r="V12" s="16">
        <v>583</v>
      </c>
      <c r="W12" s="16">
        <v>587</v>
      </c>
      <c r="X12" s="16">
        <v>583</v>
      </c>
      <c r="Y12" s="16">
        <v>557</v>
      </c>
      <c r="Z12" s="16">
        <v>563</v>
      </c>
      <c r="AA12" s="16">
        <v>563</v>
      </c>
      <c r="AB12" s="16">
        <v>583</v>
      </c>
      <c r="AD12" s="16">
        <v>1343</v>
      </c>
      <c r="AE12" s="16">
        <v>804</v>
      </c>
      <c r="AF12" s="16">
        <v>764</v>
      </c>
      <c r="AG12" s="16">
        <v>157</v>
      </c>
      <c r="AH12" s="16">
        <v>609</v>
      </c>
      <c r="AI12" s="16">
        <v>337</v>
      </c>
      <c r="AJ12" s="16">
        <v>5</v>
      </c>
      <c r="AL12" s="16">
        <v>567</v>
      </c>
      <c r="AM12" s="16">
        <v>660</v>
      </c>
      <c r="AN12" s="16">
        <v>184</v>
      </c>
      <c r="AP12" s="16">
        <v>433</v>
      </c>
      <c r="AQ12" s="16">
        <v>406</v>
      </c>
      <c r="AR12" s="16">
        <v>131</v>
      </c>
      <c r="AS12" s="16">
        <v>857</v>
      </c>
      <c r="AT12" s="16">
        <v>139</v>
      </c>
      <c r="AU12" s="16">
        <v>21</v>
      </c>
      <c r="AW12" s="16">
        <v>3484</v>
      </c>
      <c r="AX12" s="16">
        <v>490</v>
      </c>
      <c r="AZ12" s="16">
        <v>1381</v>
      </c>
      <c r="BA12" s="16">
        <v>901</v>
      </c>
      <c r="BB12" s="16">
        <v>650</v>
      </c>
      <c r="BC12" s="16">
        <v>510</v>
      </c>
      <c r="BD12" s="16">
        <v>127</v>
      </c>
      <c r="BE12" s="16">
        <v>130</v>
      </c>
      <c r="BF12" s="16">
        <v>199</v>
      </c>
      <c r="BG12" s="16">
        <v>95</v>
      </c>
    </row>
    <row r="13" spans="2:59">
      <c r="B13" s="17" t="s">
        <v>107</v>
      </c>
      <c r="C13" s="18">
        <v>0.386455447566729</v>
      </c>
      <c r="D13" s="18">
        <v>0.3571302812910026</v>
      </c>
      <c r="E13" s="18">
        <v>0.40906909106291189</v>
      </c>
      <c r="G13" s="18">
        <v>0.42590301118040219</v>
      </c>
      <c r="H13" s="18">
        <v>0.41639208314973353</v>
      </c>
      <c r="I13" s="18">
        <v>0.43473412781412529</v>
      </c>
      <c r="J13" s="18">
        <v>0.3393954573253557</v>
      </c>
      <c r="K13" s="18">
        <v>0.41910027356642071</v>
      </c>
      <c r="L13" s="18">
        <v>0.33992112359749638</v>
      </c>
      <c r="M13" s="18">
        <v>0.40033214655159988</v>
      </c>
      <c r="N13" s="18">
        <v>0.3412367597242929</v>
      </c>
      <c r="O13" s="18">
        <v>0.38294370895197988</v>
      </c>
      <c r="Q13" s="18">
        <v>0.37582485529150728</v>
      </c>
      <c r="R13" s="18">
        <v>0.32945642430785083</v>
      </c>
      <c r="S13" s="18">
        <v>0.38707837522158939</v>
      </c>
      <c r="T13" s="18">
        <v>0.44391685515745588</v>
      </c>
      <c r="V13" s="18">
        <v>0.5003795778638862</v>
      </c>
      <c r="W13" s="18">
        <v>0.37644619585106048</v>
      </c>
      <c r="X13" s="18">
        <v>0.3551232573581819</v>
      </c>
      <c r="Y13" s="18">
        <v>0.35040896223800272</v>
      </c>
      <c r="Z13" s="18">
        <v>0.37266100175356848</v>
      </c>
      <c r="AA13" s="18">
        <v>0.37025257977585452</v>
      </c>
      <c r="AB13" s="18">
        <v>0.37742065338272102</v>
      </c>
      <c r="AD13" s="18">
        <v>0.42529333879977238</v>
      </c>
      <c r="AE13" s="18">
        <v>0.34942249448590362</v>
      </c>
      <c r="AF13" s="18">
        <v>0.38995739537039809</v>
      </c>
      <c r="AG13" s="18">
        <v>0.45252187708271641</v>
      </c>
      <c r="AH13" s="18">
        <v>0.3688168990411701</v>
      </c>
      <c r="AI13" s="18">
        <v>0.31247573753939878</v>
      </c>
      <c r="AJ13" s="18">
        <v>0.42490537416656349</v>
      </c>
      <c r="AL13" s="18">
        <v>0.42787999999999998</v>
      </c>
      <c r="AM13" s="18">
        <v>0.38290000000000002</v>
      </c>
      <c r="AN13" s="18">
        <v>0.32314999999999999</v>
      </c>
      <c r="AP13" s="18">
        <v>0.33387674481635349</v>
      </c>
      <c r="AQ13" s="18">
        <v>0.43547272090920891</v>
      </c>
      <c r="AR13" s="18">
        <v>0.31381391481843041</v>
      </c>
      <c r="AS13" s="18">
        <v>0.36470968849412227</v>
      </c>
      <c r="AT13" s="18">
        <v>0.35293777794393938</v>
      </c>
      <c r="AU13" s="18">
        <v>0.46842601009395529</v>
      </c>
      <c r="AW13" s="18">
        <v>0.38894646792885862</v>
      </c>
      <c r="AX13" s="18">
        <v>0.36151323578113143</v>
      </c>
      <c r="AZ13" s="18">
        <v>0.40376734242553181</v>
      </c>
      <c r="BA13" s="18">
        <v>0.38809091369373089</v>
      </c>
      <c r="BB13" s="18">
        <v>0.39495126254332752</v>
      </c>
      <c r="BC13" s="18">
        <v>0.29153891117921671</v>
      </c>
      <c r="BD13" s="18">
        <v>0.33717211249254631</v>
      </c>
      <c r="BE13" s="18">
        <v>0.40347662588918448</v>
      </c>
      <c r="BF13" s="18">
        <v>0.41360251100053608</v>
      </c>
      <c r="BG13" s="18">
        <v>0.52439734121537063</v>
      </c>
    </row>
    <row r="14" spans="2:59" ht="29.1">
      <c r="B14" s="17" t="s">
        <v>108</v>
      </c>
      <c r="C14" s="18">
        <v>0.34830231359691988</v>
      </c>
      <c r="D14" s="18">
        <v>0.32025320320701428</v>
      </c>
      <c r="E14" s="18">
        <v>0.3702121461863338</v>
      </c>
      <c r="G14" s="18">
        <v>0.34338704546260279</v>
      </c>
      <c r="H14" s="18">
        <v>0.39749586392047531</v>
      </c>
      <c r="I14" s="18">
        <v>0.31741877568503302</v>
      </c>
      <c r="J14" s="18">
        <v>0.33804604438726199</v>
      </c>
      <c r="K14" s="18">
        <v>0.3197591941596194</v>
      </c>
      <c r="L14" s="18">
        <v>0.37845214761482121</v>
      </c>
      <c r="M14" s="18">
        <v>0.32602686083229482</v>
      </c>
      <c r="N14" s="18">
        <v>0.35938969237881169</v>
      </c>
      <c r="O14" s="18">
        <v>0.34143037176310831</v>
      </c>
      <c r="Q14" s="18">
        <v>0.34186484557861913</v>
      </c>
      <c r="R14" s="18">
        <v>0.37614075447966783</v>
      </c>
      <c r="S14" s="18">
        <v>0.35697080129298842</v>
      </c>
      <c r="T14" s="18">
        <v>0.32659689300938888</v>
      </c>
      <c r="V14" s="18">
        <v>0.39433442466108792</v>
      </c>
      <c r="W14" s="18">
        <v>0.36056388083539093</v>
      </c>
      <c r="X14" s="18">
        <v>0.39907131706888349</v>
      </c>
      <c r="Y14" s="18">
        <v>0.34780848457164848</v>
      </c>
      <c r="Z14" s="18">
        <v>0.34432397927252828</v>
      </c>
      <c r="AA14" s="18">
        <v>0.29486092033954953</v>
      </c>
      <c r="AB14" s="18">
        <v>0.29515276579461619</v>
      </c>
      <c r="AD14" s="18">
        <v>0.3154653732512529</v>
      </c>
      <c r="AE14" s="18">
        <v>0.34498362026848928</v>
      </c>
      <c r="AF14" s="18">
        <v>0.37056610385852262</v>
      </c>
      <c r="AG14" s="18">
        <v>0.32841884482061762</v>
      </c>
      <c r="AH14" s="18">
        <v>0.36980791253822831</v>
      </c>
      <c r="AI14" s="18">
        <v>0.41229007830275022</v>
      </c>
      <c r="AJ14" s="18">
        <v>0</v>
      </c>
      <c r="AL14" s="18">
        <v>0.30803999999999998</v>
      </c>
      <c r="AM14" s="18">
        <v>0.42731000000000002</v>
      </c>
      <c r="AN14" s="18">
        <v>0.40817999999999999</v>
      </c>
      <c r="AP14" s="18">
        <v>0.29300344933204348</v>
      </c>
      <c r="AQ14" s="18">
        <v>0.24191945944013271</v>
      </c>
      <c r="AR14" s="18">
        <v>0.35110235681926433</v>
      </c>
      <c r="AS14" s="18">
        <v>0.34774842340474371</v>
      </c>
      <c r="AT14" s="18">
        <v>0.29190545325595468</v>
      </c>
      <c r="AU14" s="18">
        <v>0.3249371457824467</v>
      </c>
      <c r="AW14" s="18">
        <v>0.35586236167976648</v>
      </c>
      <c r="AX14" s="18">
        <v>0.30334492545914421</v>
      </c>
      <c r="AZ14" s="18">
        <v>0.39127673310602579</v>
      </c>
      <c r="BA14" s="18">
        <v>0.34124229948875001</v>
      </c>
      <c r="BB14" s="18">
        <v>0.312583919492672</v>
      </c>
      <c r="BC14" s="18">
        <v>0.37028443961893498</v>
      </c>
      <c r="BD14" s="18">
        <v>0.26824562356224951</v>
      </c>
      <c r="BE14" s="18">
        <v>0.29585317035175512</v>
      </c>
      <c r="BF14" s="18">
        <v>0.25174858914232001</v>
      </c>
      <c r="BG14" s="18">
        <v>0.33024213874348252</v>
      </c>
    </row>
    <row r="15" spans="2:59" ht="29.1">
      <c r="B15" s="17" t="s">
        <v>109</v>
      </c>
      <c r="C15" s="18">
        <v>0.33187260159068238</v>
      </c>
      <c r="D15" s="18">
        <v>0.28921713428790691</v>
      </c>
      <c r="E15" s="18">
        <v>0.36399163963234099</v>
      </c>
      <c r="G15" s="18">
        <v>0.3536822960764095</v>
      </c>
      <c r="H15" s="18">
        <v>0.30690804779494257</v>
      </c>
      <c r="I15" s="18">
        <v>0.37695497551821011</v>
      </c>
      <c r="J15" s="18">
        <v>0.29309693783922369</v>
      </c>
      <c r="K15" s="18">
        <v>0.35813577430944488</v>
      </c>
      <c r="L15" s="18">
        <v>0.30088056498519561</v>
      </c>
      <c r="M15" s="18">
        <v>0.30405659383746292</v>
      </c>
      <c r="N15" s="18">
        <v>0.33760171422201191</v>
      </c>
      <c r="O15" s="18">
        <v>0.38593370503708968</v>
      </c>
      <c r="Q15" s="18">
        <v>0.30950541810887527</v>
      </c>
      <c r="R15" s="18">
        <v>0.34178246784747568</v>
      </c>
      <c r="S15" s="18">
        <v>0.33450901013330708</v>
      </c>
      <c r="T15" s="18">
        <v>0.35027875878105252</v>
      </c>
      <c r="V15" s="18">
        <v>0.25955001121020749</v>
      </c>
      <c r="W15" s="18">
        <v>0.28885117316101883</v>
      </c>
      <c r="X15" s="18">
        <v>0.29631172448254828</v>
      </c>
      <c r="Y15" s="18">
        <v>0.329265882855102</v>
      </c>
      <c r="Z15" s="18">
        <v>0.3928629579770091</v>
      </c>
      <c r="AA15" s="18">
        <v>0.39266283591650147</v>
      </c>
      <c r="AB15" s="18">
        <v>0.36787298296641452</v>
      </c>
      <c r="AD15" s="18">
        <v>0.31151020360942022</v>
      </c>
      <c r="AE15" s="18">
        <v>0.3269424689770723</v>
      </c>
      <c r="AF15" s="18">
        <v>0.33118614833300769</v>
      </c>
      <c r="AG15" s="18">
        <v>0.3762255059411671</v>
      </c>
      <c r="AH15" s="18">
        <v>0.36371643167608292</v>
      </c>
      <c r="AI15" s="18">
        <v>0.34371246847299752</v>
      </c>
      <c r="AJ15" s="18">
        <v>0.63170439475823514</v>
      </c>
      <c r="AL15" s="18">
        <v>0.26040999999999997</v>
      </c>
      <c r="AM15" s="18">
        <v>0.31086999999999998</v>
      </c>
      <c r="AN15" s="18">
        <v>0.26621</v>
      </c>
      <c r="AP15" s="18">
        <v>0.38605811020731551</v>
      </c>
      <c r="AQ15" s="18">
        <v>0.36722527554427581</v>
      </c>
      <c r="AR15" s="18">
        <v>0.33929073492217787</v>
      </c>
      <c r="AS15" s="18">
        <v>0.40045719134602531</v>
      </c>
      <c r="AT15" s="18">
        <v>0.34549500859072912</v>
      </c>
      <c r="AU15" s="18">
        <v>0.46388128305515097</v>
      </c>
      <c r="AW15" s="18">
        <v>0.33273821397991232</v>
      </c>
      <c r="AX15" s="18">
        <v>0.3374292150822269</v>
      </c>
      <c r="AZ15" s="18">
        <v>0.29586955346607019</v>
      </c>
      <c r="BA15" s="18">
        <v>0.2895488199318097</v>
      </c>
      <c r="BB15" s="18">
        <v>0.35591552251570879</v>
      </c>
      <c r="BC15" s="18">
        <v>0.4083424973051703</v>
      </c>
      <c r="BD15" s="18">
        <v>0.39414641466517653</v>
      </c>
      <c r="BE15" s="18">
        <v>0.33860729519111998</v>
      </c>
      <c r="BF15" s="18">
        <v>0.43017891506520223</v>
      </c>
      <c r="BG15" s="18">
        <v>0.36255853100029461</v>
      </c>
    </row>
    <row r="16" spans="2:59">
      <c r="B16" s="17" t="s">
        <v>110</v>
      </c>
      <c r="C16" s="18">
        <v>0.30123086576642571</v>
      </c>
      <c r="D16" s="18">
        <v>0.30684864060768252</v>
      </c>
      <c r="E16" s="18">
        <v>0.29720700406160372</v>
      </c>
      <c r="G16" s="18">
        <v>0.29446821986237998</v>
      </c>
      <c r="H16" s="18">
        <v>0.31811253058695937</v>
      </c>
      <c r="I16" s="18">
        <v>0.31221096141720972</v>
      </c>
      <c r="J16" s="18">
        <v>0.33163393906743799</v>
      </c>
      <c r="K16" s="18">
        <v>0.29225344703048389</v>
      </c>
      <c r="L16" s="18">
        <v>0.33069373643560668</v>
      </c>
      <c r="M16" s="18">
        <v>0.26969572175047052</v>
      </c>
      <c r="N16" s="18">
        <v>0.29822053000506699</v>
      </c>
      <c r="O16" s="18">
        <v>0.2784313910664768</v>
      </c>
      <c r="Q16" s="18">
        <v>0.31434266481902062</v>
      </c>
      <c r="R16" s="18">
        <v>0.30148739080017212</v>
      </c>
      <c r="S16" s="18">
        <v>0.30888542001621461</v>
      </c>
      <c r="T16" s="18">
        <v>0.27693569366995258</v>
      </c>
      <c r="V16" s="18">
        <v>0.35738666199857783</v>
      </c>
      <c r="W16" s="18">
        <v>0.34172003779048088</v>
      </c>
      <c r="X16" s="18">
        <v>0.30591270975967411</v>
      </c>
      <c r="Y16" s="18">
        <v>0.24719009263678379</v>
      </c>
      <c r="Z16" s="18">
        <v>0.27605101685280281</v>
      </c>
      <c r="AA16" s="18">
        <v>0.28258670917602891</v>
      </c>
      <c r="AB16" s="18">
        <v>0.29363095888806251</v>
      </c>
      <c r="AD16" s="18">
        <v>0.29806241480636209</v>
      </c>
      <c r="AE16" s="18">
        <v>0.31759684816029948</v>
      </c>
      <c r="AF16" s="18">
        <v>0.2950796489451486</v>
      </c>
      <c r="AG16" s="18">
        <v>0.2295791951719264</v>
      </c>
      <c r="AH16" s="18">
        <v>0.30862315218141861</v>
      </c>
      <c r="AI16" s="18">
        <v>0.30780706863395152</v>
      </c>
      <c r="AJ16" s="18">
        <v>0.3682956052417648</v>
      </c>
      <c r="AL16" s="18">
        <v>0.35027999999999998</v>
      </c>
      <c r="AM16" s="18">
        <v>0.36032999999999998</v>
      </c>
      <c r="AN16" s="18">
        <v>0.3281</v>
      </c>
      <c r="AP16" s="18">
        <v>0.30799926819558582</v>
      </c>
      <c r="AQ16" s="18">
        <v>0.25872557989025891</v>
      </c>
      <c r="AR16" s="18">
        <v>0.291669254353422</v>
      </c>
      <c r="AS16" s="18">
        <v>0.27266766049635738</v>
      </c>
      <c r="AT16" s="18">
        <v>0.25129612943213159</v>
      </c>
      <c r="AU16" s="18">
        <v>0.19753728515656749</v>
      </c>
      <c r="AW16" s="18">
        <v>0.30990632352094799</v>
      </c>
      <c r="AX16" s="18">
        <v>0.25068873225250099</v>
      </c>
      <c r="AZ16" s="18">
        <v>0.35657837134197512</v>
      </c>
      <c r="BA16" s="18">
        <v>0.2407348374354118</v>
      </c>
      <c r="BB16" s="18">
        <v>0.30163411705518201</v>
      </c>
      <c r="BC16" s="18">
        <v>0.29110227739057037</v>
      </c>
      <c r="BD16" s="18">
        <v>0.27154966902860878</v>
      </c>
      <c r="BE16" s="18">
        <v>0.26022425039235741</v>
      </c>
      <c r="BF16" s="18">
        <v>0.27552306561231338</v>
      </c>
      <c r="BG16" s="18">
        <v>0.29308077421429563</v>
      </c>
    </row>
    <row r="17" spans="2:59" ht="43.5">
      <c r="B17" s="17" t="s">
        <v>111</v>
      </c>
      <c r="C17" s="18">
        <v>0.28359740034482772</v>
      </c>
      <c r="D17" s="18">
        <v>0.24283828921971029</v>
      </c>
      <c r="E17" s="18">
        <v>0.314974127453715</v>
      </c>
      <c r="G17" s="18">
        <v>0.28935699331204101</v>
      </c>
      <c r="H17" s="18">
        <v>0.27819748808147621</v>
      </c>
      <c r="I17" s="18">
        <v>0.31228297512612507</v>
      </c>
      <c r="J17" s="18">
        <v>0.27430275063839898</v>
      </c>
      <c r="K17" s="18">
        <v>0.2592558407105589</v>
      </c>
      <c r="L17" s="18">
        <v>0.29599699598166812</v>
      </c>
      <c r="M17" s="18">
        <v>0.25849326494685487</v>
      </c>
      <c r="N17" s="18">
        <v>0.28888341411914842</v>
      </c>
      <c r="O17" s="18">
        <v>0.31461507542426359</v>
      </c>
      <c r="Q17" s="18">
        <v>0.25086526415169053</v>
      </c>
      <c r="R17" s="18">
        <v>0.2935390302733446</v>
      </c>
      <c r="S17" s="18">
        <v>0.25994215129697151</v>
      </c>
      <c r="T17" s="18">
        <v>0.33881087738656512</v>
      </c>
      <c r="V17" s="18">
        <v>0.30506731452540559</v>
      </c>
      <c r="W17" s="18">
        <v>0.26266151775828478</v>
      </c>
      <c r="X17" s="18">
        <v>0.24911320255035799</v>
      </c>
      <c r="Y17" s="18">
        <v>0.2737838543136169</v>
      </c>
      <c r="Z17" s="18">
        <v>0.30456257068024267</v>
      </c>
      <c r="AA17" s="18">
        <v>0.29037975112409409</v>
      </c>
      <c r="AB17" s="18">
        <v>0.30026895267472797</v>
      </c>
      <c r="AD17" s="18">
        <v>0.25472405578119978</v>
      </c>
      <c r="AE17" s="18">
        <v>0.28881316338223267</v>
      </c>
      <c r="AF17" s="18">
        <v>0.31603932089487252</v>
      </c>
      <c r="AG17" s="18">
        <v>0.27915787187758923</v>
      </c>
      <c r="AH17" s="18">
        <v>0.28891203578771529</v>
      </c>
      <c r="AI17" s="18">
        <v>0.30587112580393733</v>
      </c>
      <c r="AJ17" s="18">
        <v>0.23780733087109049</v>
      </c>
      <c r="AL17" s="18">
        <v>0.24951999999999999</v>
      </c>
      <c r="AM17" s="18">
        <v>0.23427999999999999</v>
      </c>
      <c r="AN17" s="18">
        <v>0.39246999999999999</v>
      </c>
      <c r="AP17" s="18">
        <v>0.28123081041621262</v>
      </c>
      <c r="AQ17" s="18">
        <v>0.32719545890397472</v>
      </c>
      <c r="AR17" s="18">
        <v>0.26412268381257248</v>
      </c>
      <c r="AS17" s="18">
        <v>0.28499462777332901</v>
      </c>
      <c r="AT17" s="18">
        <v>0.31247616730214989</v>
      </c>
      <c r="AU17" s="18">
        <v>0.36704660854595489</v>
      </c>
      <c r="AW17" s="18">
        <v>0.27259676960152662</v>
      </c>
      <c r="AX17" s="18">
        <v>0.3613906911219521</v>
      </c>
      <c r="AZ17" s="18">
        <v>0.28422245685644121</v>
      </c>
      <c r="BA17" s="18">
        <v>0.25182527844045388</v>
      </c>
      <c r="BB17" s="18">
        <v>0.28562191117786528</v>
      </c>
      <c r="BC17" s="18">
        <v>0.28767212248388102</v>
      </c>
      <c r="BD17" s="18">
        <v>0.31931053002016357</v>
      </c>
      <c r="BE17" s="18">
        <v>0.30092635486301172</v>
      </c>
      <c r="BF17" s="18">
        <v>0.32115286738041748</v>
      </c>
      <c r="BG17" s="18">
        <v>0.35088992598216828</v>
      </c>
    </row>
    <row r="18" spans="2:59" ht="43.5">
      <c r="B18" s="17" t="s">
        <v>112</v>
      </c>
      <c r="C18" s="18">
        <v>0.23646373966438319</v>
      </c>
      <c r="D18" s="18">
        <v>0.2762891673487759</v>
      </c>
      <c r="E18" s="18">
        <v>0.2053622160894403</v>
      </c>
      <c r="G18" s="18">
        <v>0.18390118322983881</v>
      </c>
      <c r="H18" s="18">
        <v>0.21175850621425679</v>
      </c>
      <c r="I18" s="18">
        <v>0.24018730952852821</v>
      </c>
      <c r="J18" s="18">
        <v>0.2095584615256296</v>
      </c>
      <c r="K18" s="18">
        <v>0.239513584212418</v>
      </c>
      <c r="L18" s="18">
        <v>0.2330191410849701</v>
      </c>
      <c r="M18" s="18">
        <v>0.2935191449216375</v>
      </c>
      <c r="N18" s="18">
        <v>0.24429242447908689</v>
      </c>
      <c r="O18" s="18">
        <v>0.20873016986055659</v>
      </c>
      <c r="Q18" s="18">
        <v>0.29307970555244373</v>
      </c>
      <c r="R18" s="18">
        <v>0.2311868553646268</v>
      </c>
      <c r="S18" s="18">
        <v>0.2170334093046615</v>
      </c>
      <c r="T18" s="18">
        <v>0.1783839746925599</v>
      </c>
      <c r="V18" s="18">
        <v>0.1550115459169312</v>
      </c>
      <c r="W18" s="18">
        <v>0.2301067982980754</v>
      </c>
      <c r="X18" s="18">
        <v>0.1854324536012798</v>
      </c>
      <c r="Y18" s="18">
        <v>0.27739624022016868</v>
      </c>
      <c r="Z18" s="18">
        <v>0.27027787660377639</v>
      </c>
      <c r="AA18" s="18">
        <v>0.27126520548528887</v>
      </c>
      <c r="AB18" s="18">
        <v>0.26989468897500279</v>
      </c>
      <c r="AD18" s="18">
        <v>0.29649119463782891</v>
      </c>
      <c r="AE18" s="18">
        <v>0.2271212435809272</v>
      </c>
      <c r="AF18" s="18">
        <v>0.2024823951485252</v>
      </c>
      <c r="AG18" s="18">
        <v>0.19688005867388031</v>
      </c>
      <c r="AH18" s="18">
        <v>0.18303495718118279</v>
      </c>
      <c r="AI18" s="18">
        <v>0.20955717665436729</v>
      </c>
      <c r="AJ18" s="18">
        <v>0.3657151007817972</v>
      </c>
      <c r="AL18" s="18">
        <v>0.27645999999999998</v>
      </c>
      <c r="AM18" s="18">
        <v>0.15034</v>
      </c>
      <c r="AN18" s="18">
        <v>0.15651999999999999</v>
      </c>
      <c r="AP18" s="18">
        <v>0.32290899699525027</v>
      </c>
      <c r="AQ18" s="18">
        <v>0.18660198503144301</v>
      </c>
      <c r="AR18" s="18">
        <v>0.30819797457412951</v>
      </c>
      <c r="AS18" s="18">
        <v>0.30365451648257841</v>
      </c>
      <c r="AT18" s="18">
        <v>0.29211094512778168</v>
      </c>
      <c r="AU18" s="18">
        <v>0.28197463315910792</v>
      </c>
      <c r="AW18" s="18">
        <v>0.2423004007072822</v>
      </c>
      <c r="AX18" s="18">
        <v>0.19944503376724901</v>
      </c>
      <c r="AZ18" s="18">
        <v>0.16176243586853631</v>
      </c>
      <c r="BA18" s="18">
        <v>0.26965686037046921</v>
      </c>
      <c r="BB18" s="18">
        <v>0.26578867170778397</v>
      </c>
      <c r="BC18" s="18">
        <v>0.33618289722963501</v>
      </c>
      <c r="BD18" s="18">
        <v>0.38627544114116158</v>
      </c>
      <c r="BE18" s="18">
        <v>0.187995247977673</v>
      </c>
      <c r="BF18" s="18">
        <v>0.24510116745020799</v>
      </c>
      <c r="BG18" s="18">
        <v>0.17360555058972149</v>
      </c>
    </row>
    <row r="19" spans="2:59">
      <c r="B19" s="17" t="s">
        <v>113</v>
      </c>
      <c r="C19" s="18">
        <v>0.20455300709027849</v>
      </c>
      <c r="D19" s="18">
        <v>0.19116400615222809</v>
      </c>
      <c r="E19" s="18">
        <v>0.21438050171161849</v>
      </c>
      <c r="G19" s="18">
        <v>0.19342194755668521</v>
      </c>
      <c r="H19" s="18">
        <v>0.20149389144667579</v>
      </c>
      <c r="I19" s="18">
        <v>0.2040364134868739</v>
      </c>
      <c r="J19" s="18">
        <v>0.2311018102300457</v>
      </c>
      <c r="K19" s="18">
        <v>0.1956906509785907</v>
      </c>
      <c r="L19" s="18">
        <v>0.18589422746973569</v>
      </c>
      <c r="M19" s="18">
        <v>0.2147584569847665</v>
      </c>
      <c r="N19" s="18">
        <v>0.20248732309949979</v>
      </c>
      <c r="O19" s="18">
        <v>0.20743088738372811</v>
      </c>
      <c r="Q19" s="18">
        <v>0.17251345191818679</v>
      </c>
      <c r="R19" s="18">
        <v>0.2023782181909955</v>
      </c>
      <c r="S19" s="18">
        <v>0.2178712478029157</v>
      </c>
      <c r="T19" s="18">
        <v>0.23744137128664139</v>
      </c>
      <c r="V19" s="18">
        <v>0.1171483939526652</v>
      </c>
      <c r="W19" s="18">
        <v>0.154415535456947</v>
      </c>
      <c r="X19" s="18">
        <v>0.15710254713382751</v>
      </c>
      <c r="Y19" s="18">
        <v>0.2423383549748688</v>
      </c>
      <c r="Z19" s="18">
        <v>0.26217927659613122</v>
      </c>
      <c r="AA19" s="18">
        <v>0.2454626276723168</v>
      </c>
      <c r="AB19" s="18">
        <v>0.25853262557632162</v>
      </c>
      <c r="AD19" s="18">
        <v>0.2087001454248994</v>
      </c>
      <c r="AE19" s="18">
        <v>0.17929079331994291</v>
      </c>
      <c r="AF19" s="18">
        <v>0.22430009682938939</v>
      </c>
      <c r="AG19" s="18">
        <v>0.2224475366822766</v>
      </c>
      <c r="AH19" s="18">
        <v>0.20455915436355071</v>
      </c>
      <c r="AI19" s="18">
        <v>0.19538108895937259</v>
      </c>
      <c r="AJ19" s="18">
        <v>0.18967854775544049</v>
      </c>
      <c r="AL19" s="18">
        <v>0.14963000000000001</v>
      </c>
      <c r="AM19" s="18">
        <v>0.13549</v>
      </c>
      <c r="AN19" s="18">
        <v>0.18223</v>
      </c>
      <c r="AP19" s="18">
        <v>0.2383543101617302</v>
      </c>
      <c r="AQ19" s="18">
        <v>0.27282132545594029</v>
      </c>
      <c r="AR19" s="18">
        <v>0.25365152025782478</v>
      </c>
      <c r="AS19" s="18">
        <v>0.26131863771982322</v>
      </c>
      <c r="AT19" s="18">
        <v>0.31231617157189012</v>
      </c>
      <c r="AU19" s="18">
        <v>0.14655641762208479</v>
      </c>
      <c r="AW19" s="18">
        <v>0.20053258484514119</v>
      </c>
      <c r="AX19" s="18">
        <v>0.23572139746445969</v>
      </c>
      <c r="AZ19" s="18">
        <v>0.13829539208234631</v>
      </c>
      <c r="BA19" s="18">
        <v>0.19956757729083829</v>
      </c>
      <c r="BB19" s="18">
        <v>0.26421458648712642</v>
      </c>
      <c r="BC19" s="18">
        <v>0.2341759998996798</v>
      </c>
      <c r="BD19" s="18">
        <v>0.27185190342799531</v>
      </c>
      <c r="BE19" s="18">
        <v>0.25496563749338091</v>
      </c>
      <c r="BF19" s="18">
        <v>0.29982285494713329</v>
      </c>
      <c r="BG19" s="18">
        <v>0.27552981082792999</v>
      </c>
    </row>
    <row r="20" spans="2:59">
      <c r="B20" s="17" t="s">
        <v>114</v>
      </c>
      <c r="C20" s="18">
        <v>0.19326922521261339</v>
      </c>
      <c r="D20" s="18">
        <v>0.2091102046082097</v>
      </c>
      <c r="E20" s="18">
        <v>0.1811579541842884</v>
      </c>
      <c r="G20" s="18">
        <v>0.1454589523623358</v>
      </c>
      <c r="H20" s="18">
        <v>0.17969185944892541</v>
      </c>
      <c r="I20" s="18">
        <v>0.13581770464279411</v>
      </c>
      <c r="J20" s="18">
        <v>0.19302927579574869</v>
      </c>
      <c r="K20" s="18">
        <v>0.1786827937592213</v>
      </c>
      <c r="L20" s="18">
        <v>0.20119960035358159</v>
      </c>
      <c r="M20" s="18">
        <v>0.24827486875592009</v>
      </c>
      <c r="N20" s="18">
        <v>0.20952721109638839</v>
      </c>
      <c r="O20" s="18">
        <v>0.1834440625547426</v>
      </c>
      <c r="Q20" s="18">
        <v>0.19145111305282811</v>
      </c>
      <c r="R20" s="18">
        <v>0.19234846418755269</v>
      </c>
      <c r="S20" s="18">
        <v>0.21851531609383459</v>
      </c>
      <c r="T20" s="18">
        <v>0.17302820943916841</v>
      </c>
      <c r="V20" s="18">
        <v>0.111021123246704</v>
      </c>
      <c r="W20" s="18">
        <v>0.2034092688097992</v>
      </c>
      <c r="X20" s="18">
        <v>0.21320650489595969</v>
      </c>
      <c r="Y20" s="18">
        <v>0.21868169834891929</v>
      </c>
      <c r="Z20" s="18">
        <v>0.2117239129279247</v>
      </c>
      <c r="AA20" s="18">
        <v>0.212423688720772</v>
      </c>
      <c r="AB20" s="18">
        <v>0.184722569272116</v>
      </c>
      <c r="AD20" s="18">
        <v>0.19400428714184609</v>
      </c>
      <c r="AE20" s="18">
        <v>0.19984504205191919</v>
      </c>
      <c r="AF20" s="18">
        <v>0.20385874942868501</v>
      </c>
      <c r="AG20" s="18">
        <v>0.2142034005680514</v>
      </c>
      <c r="AH20" s="18">
        <v>0.18190601719141239</v>
      </c>
      <c r="AI20" s="18">
        <v>0.16159972742280601</v>
      </c>
      <c r="AJ20" s="18">
        <v>0.17861705748632431</v>
      </c>
      <c r="AL20" s="18">
        <v>0.17818000000000001</v>
      </c>
      <c r="AM20" s="18">
        <v>0.18489</v>
      </c>
      <c r="AN20" s="18">
        <v>0.24606</v>
      </c>
      <c r="AP20" s="18">
        <v>0.22780611395656361</v>
      </c>
      <c r="AQ20" s="18">
        <v>0.1685801707999828</v>
      </c>
      <c r="AR20" s="18">
        <v>0.26065214889757432</v>
      </c>
      <c r="AS20" s="18">
        <v>0.21115194866653619</v>
      </c>
      <c r="AT20" s="18">
        <v>0.21337002174275521</v>
      </c>
      <c r="AU20" s="18">
        <v>0.19460770834861121</v>
      </c>
      <c r="AW20" s="18">
        <v>0.20090281014704159</v>
      </c>
      <c r="AX20" s="18">
        <v>0.14619097146843141</v>
      </c>
      <c r="AZ20" s="18">
        <v>0.17020419461202049</v>
      </c>
      <c r="BA20" s="18">
        <v>0.2245419581019901</v>
      </c>
      <c r="BB20" s="18">
        <v>0.22425131963967401</v>
      </c>
      <c r="BC20" s="18">
        <v>0.20080724417219351</v>
      </c>
      <c r="BD20" s="18">
        <v>0.16933150364589619</v>
      </c>
      <c r="BE20" s="18">
        <v>0.18404423152782809</v>
      </c>
      <c r="BF20" s="18">
        <v>0.17274323060211619</v>
      </c>
      <c r="BG20" s="18">
        <v>0.10856352423778121</v>
      </c>
    </row>
    <row r="21" spans="2:59" ht="29.1">
      <c r="B21" s="17" t="s">
        <v>115</v>
      </c>
      <c r="C21" s="18">
        <v>0.15165637220125849</v>
      </c>
      <c r="D21" s="18">
        <v>0.15181725148596301</v>
      </c>
      <c r="E21" s="18">
        <v>0.15174161831395891</v>
      </c>
      <c r="G21" s="18">
        <v>0.1693968160855272</v>
      </c>
      <c r="H21" s="18">
        <v>0.15030052871890481</v>
      </c>
      <c r="I21" s="18">
        <v>0.1400349978873443</v>
      </c>
      <c r="J21" s="18">
        <v>0.18611684509481269</v>
      </c>
      <c r="K21" s="18">
        <v>0.14227408574869491</v>
      </c>
      <c r="L21" s="18">
        <v>0.1433340847144183</v>
      </c>
      <c r="M21" s="18">
        <v>0.1183058650249046</v>
      </c>
      <c r="N21" s="18">
        <v>0.17479306585288559</v>
      </c>
      <c r="O21" s="18">
        <v>0.16342628520922431</v>
      </c>
      <c r="Q21" s="18">
        <v>0.16249650063090779</v>
      </c>
      <c r="R21" s="18">
        <v>0.1834081592140607</v>
      </c>
      <c r="S21" s="18">
        <v>0.1349376559477152</v>
      </c>
      <c r="T21" s="18">
        <v>0.12619753402860351</v>
      </c>
      <c r="V21" s="18">
        <v>0.2197310935987512</v>
      </c>
      <c r="W21" s="18">
        <v>0.2064731311550318</v>
      </c>
      <c r="X21" s="18">
        <v>0.2258594397386384</v>
      </c>
      <c r="Y21" s="18">
        <v>0.14793871928704541</v>
      </c>
      <c r="Z21" s="18">
        <v>8.2331126451362702E-2</v>
      </c>
      <c r="AA21" s="18">
        <v>8.2650797088677952E-2</v>
      </c>
      <c r="AB21" s="18">
        <v>9.1427315134833501E-2</v>
      </c>
      <c r="AD21" s="18">
        <v>0.12327650355241521</v>
      </c>
      <c r="AE21" s="18">
        <v>0.19873673536295061</v>
      </c>
      <c r="AF21" s="18">
        <v>0.13171453555235499</v>
      </c>
      <c r="AG21" s="18">
        <v>0.16726299248554469</v>
      </c>
      <c r="AH21" s="18">
        <v>0.15981145016969359</v>
      </c>
      <c r="AI21" s="18">
        <v>0.1779451451651087</v>
      </c>
      <c r="AJ21" s="18">
        <v>0</v>
      </c>
      <c r="AL21" s="18">
        <v>0.16936000000000001</v>
      </c>
      <c r="AM21" s="18">
        <v>0.22212999999999999</v>
      </c>
      <c r="AN21" s="18">
        <v>0.24748000000000001</v>
      </c>
      <c r="AP21" s="18">
        <v>0.10883389724562249</v>
      </c>
      <c r="AQ21" s="18">
        <v>7.9424514229445728E-2</v>
      </c>
      <c r="AR21" s="18">
        <v>9.2188866517089241E-2</v>
      </c>
      <c r="AS21" s="18">
        <v>8.7904958175237052E-2</v>
      </c>
      <c r="AT21" s="18">
        <v>6.3003863913046063E-2</v>
      </c>
      <c r="AU21" s="18">
        <v>4.2625317069928198E-2</v>
      </c>
      <c r="AW21" s="18">
        <v>0.14706850873640459</v>
      </c>
      <c r="AX21" s="18">
        <v>0.18325332117033519</v>
      </c>
      <c r="AZ21" s="18">
        <v>0.21793040780496539</v>
      </c>
      <c r="BA21" s="18">
        <v>0.1487869722318434</v>
      </c>
      <c r="BB21" s="18">
        <v>9.0801956489169097E-2</v>
      </c>
      <c r="BC21" s="18">
        <v>9.7002382286070998E-2</v>
      </c>
      <c r="BD21" s="18">
        <v>9.1210882525065554E-2</v>
      </c>
      <c r="BE21" s="18">
        <v>0.1070893094941736</v>
      </c>
      <c r="BF21" s="18">
        <v>7.7978769552457416E-2</v>
      </c>
      <c r="BG21" s="18">
        <v>0.22113658714379089</v>
      </c>
    </row>
    <row r="22" spans="2:59">
      <c r="B22" s="17" t="s">
        <v>116</v>
      </c>
      <c r="C22" s="18">
        <v>0.1164675822121967</v>
      </c>
      <c r="D22" s="18">
        <v>0.14683507194124251</v>
      </c>
      <c r="E22" s="18">
        <v>9.3171049838355863E-2</v>
      </c>
      <c r="G22" s="18">
        <v>0.11132122602636819</v>
      </c>
      <c r="H22" s="18">
        <v>0.11892522587599499</v>
      </c>
      <c r="I22" s="18">
        <v>0.12153941706302759</v>
      </c>
      <c r="J22" s="18">
        <v>0.11087983395188759</v>
      </c>
      <c r="K22" s="18">
        <v>0.12920700030781571</v>
      </c>
      <c r="L22" s="18">
        <v>0.1240425783994154</v>
      </c>
      <c r="M22" s="18">
        <v>0.12897824703605201</v>
      </c>
      <c r="N22" s="18">
        <v>9.6866491202249091E-2</v>
      </c>
      <c r="O22" s="18">
        <v>0.10399869006241901</v>
      </c>
      <c r="Q22" s="18">
        <v>0.12812884223858889</v>
      </c>
      <c r="R22" s="18">
        <v>0.1185003667091078</v>
      </c>
      <c r="S22" s="18">
        <v>0.1140208964222043</v>
      </c>
      <c r="T22" s="18">
        <v>0.1049432726782079</v>
      </c>
      <c r="V22" s="18">
        <v>5.6926363963285473E-2</v>
      </c>
      <c r="W22" s="18">
        <v>6.5784925664845298E-2</v>
      </c>
      <c r="X22" s="18">
        <v>0.1063775627440658</v>
      </c>
      <c r="Y22" s="18">
        <v>0.12747923932310301</v>
      </c>
      <c r="Z22" s="18">
        <v>0.17072053968864451</v>
      </c>
      <c r="AA22" s="18">
        <v>0.1652994802767439</v>
      </c>
      <c r="AB22" s="18">
        <v>0.126994929969628</v>
      </c>
      <c r="AD22" s="18">
        <v>0.12996526251863949</v>
      </c>
      <c r="AE22" s="18">
        <v>0.1080147390737983</v>
      </c>
      <c r="AF22" s="18">
        <v>0.10715713282489631</v>
      </c>
      <c r="AG22" s="18">
        <v>0.11801629030266041</v>
      </c>
      <c r="AH22" s="18">
        <v>0.12819071520999681</v>
      </c>
      <c r="AI22" s="18">
        <v>8.371790868477573E-2</v>
      </c>
      <c r="AJ22" s="18">
        <v>0</v>
      </c>
      <c r="AL22" s="18">
        <v>8.9080000000000006E-2</v>
      </c>
      <c r="AM22" s="18">
        <v>7.8170000000000003E-2</v>
      </c>
      <c r="AN22" s="18">
        <v>6.3060000000000005E-2</v>
      </c>
      <c r="AP22" s="18">
        <v>0.14847514915656879</v>
      </c>
      <c r="AQ22" s="18">
        <v>0.16024565942713989</v>
      </c>
      <c r="AR22" s="18">
        <v>0.2392071273560972</v>
      </c>
      <c r="AS22" s="18">
        <v>0.14716694895941199</v>
      </c>
      <c r="AT22" s="18">
        <v>0.1686000048861149</v>
      </c>
      <c r="AU22" s="18">
        <v>8.8139261705577607E-2</v>
      </c>
      <c r="AW22" s="18">
        <v>0.1193578668265291</v>
      </c>
      <c r="AX22" s="18">
        <v>9.6153541161356271E-2</v>
      </c>
      <c r="AZ22" s="18">
        <v>7.2731718998330919E-2</v>
      </c>
      <c r="BA22" s="18">
        <v>0.12332752011000481</v>
      </c>
      <c r="BB22" s="18">
        <v>0.16170663894272261</v>
      </c>
      <c r="BC22" s="18">
        <v>0.1650868974910327</v>
      </c>
      <c r="BD22" s="18">
        <v>0.132162435196895</v>
      </c>
      <c r="BE22" s="18">
        <v>0.1302382907026266</v>
      </c>
      <c r="BF22" s="18">
        <v>0.12899913871179269</v>
      </c>
      <c r="BG22" s="18">
        <v>6.4190450785089892E-2</v>
      </c>
    </row>
    <row r="23" spans="2:59" ht="29.1">
      <c r="B23" s="17" t="s">
        <v>117</v>
      </c>
      <c r="C23" s="18">
        <v>8.2405833582632676E-2</v>
      </c>
      <c r="D23" s="18">
        <v>9.9346370770051498E-2</v>
      </c>
      <c r="E23" s="18">
        <v>6.9598141593566518E-2</v>
      </c>
      <c r="G23" s="18">
        <v>8.7702632831989452E-2</v>
      </c>
      <c r="H23" s="18">
        <v>6.7761176347019489E-2</v>
      </c>
      <c r="I23" s="18">
        <v>6.2824092887651076E-2</v>
      </c>
      <c r="J23" s="18">
        <v>7.5525783511804057E-2</v>
      </c>
      <c r="K23" s="18">
        <v>0.10398296597207481</v>
      </c>
      <c r="L23" s="18">
        <v>9.4843302942001717E-2</v>
      </c>
      <c r="M23" s="18">
        <v>6.958704046613351E-2</v>
      </c>
      <c r="N23" s="18">
        <v>9.3487976844949E-2</v>
      </c>
      <c r="O23" s="18">
        <v>9.1987677165607032E-2</v>
      </c>
      <c r="Q23" s="18">
        <v>9.6199048226500466E-2</v>
      </c>
      <c r="R23" s="18">
        <v>8.6898148282329529E-2</v>
      </c>
      <c r="S23" s="18">
        <v>8.0049407924559945E-2</v>
      </c>
      <c r="T23" s="18">
        <v>6.185621530367838E-2</v>
      </c>
      <c r="V23" s="18">
        <v>7.024079627152896E-2</v>
      </c>
      <c r="W23" s="18">
        <v>4.886941567321168E-2</v>
      </c>
      <c r="X23" s="18">
        <v>0.10497057101165751</v>
      </c>
      <c r="Y23" s="18">
        <v>0.10297597596576361</v>
      </c>
      <c r="Z23" s="18">
        <v>7.8084848848512911E-2</v>
      </c>
      <c r="AA23" s="18">
        <v>8.8569004738617646E-2</v>
      </c>
      <c r="AB23" s="18">
        <v>8.4327622033921246E-2</v>
      </c>
      <c r="AD23" s="18">
        <v>7.2949252627838176E-2</v>
      </c>
      <c r="AE23" s="18">
        <v>0.1078290883162791</v>
      </c>
      <c r="AF23" s="18">
        <v>9.3673938470664908E-2</v>
      </c>
      <c r="AG23" s="18">
        <v>5.82443683928816E-2</v>
      </c>
      <c r="AH23" s="18">
        <v>6.8160451131070901E-2</v>
      </c>
      <c r="AI23" s="18">
        <v>7.211398556075653E-2</v>
      </c>
      <c r="AJ23" s="18">
        <v>0</v>
      </c>
      <c r="AL23" s="18">
        <v>7.4099999999999999E-2</v>
      </c>
      <c r="AM23" s="18">
        <v>8.6499999999999994E-2</v>
      </c>
      <c r="AN23" s="18">
        <v>7.2840000000000002E-2</v>
      </c>
      <c r="AP23" s="18">
        <v>9.6826748900358056E-2</v>
      </c>
      <c r="AQ23" s="18">
        <v>7.2962711311444023E-2</v>
      </c>
      <c r="AR23" s="18">
        <v>0.1228470784071521</v>
      </c>
      <c r="AS23" s="18">
        <v>8.2279256532137926E-2</v>
      </c>
      <c r="AT23" s="18">
        <v>6.7147027822467772E-2</v>
      </c>
      <c r="AU23" s="18">
        <v>0</v>
      </c>
      <c r="AW23" s="18">
        <v>8.2151836721696403E-2</v>
      </c>
      <c r="AX23" s="18">
        <v>8.7878717309905513E-2</v>
      </c>
      <c r="AZ23" s="18">
        <v>7.3412858397150643E-2</v>
      </c>
      <c r="BA23" s="18">
        <v>9.670830720405979E-2</v>
      </c>
      <c r="BB23" s="18">
        <v>6.4223109160527286E-2</v>
      </c>
      <c r="BC23" s="18">
        <v>0.11340052980102271</v>
      </c>
      <c r="BD23" s="18">
        <v>0.10637298783817439</v>
      </c>
      <c r="BE23" s="18">
        <v>0.10384479107834441</v>
      </c>
      <c r="BF23" s="18">
        <v>5.609118031377841E-2</v>
      </c>
      <c r="BG23" s="18">
        <v>3.1342130174579347E-2</v>
      </c>
    </row>
    <row r="24" spans="2:59" ht="43.5">
      <c r="B24" s="17" t="s">
        <v>118</v>
      </c>
      <c r="C24" s="18">
        <v>7.5707910071561108E-2</v>
      </c>
      <c r="D24" s="18">
        <v>8.2765486643181715E-2</v>
      </c>
      <c r="E24" s="18">
        <v>7.0464902554880651E-2</v>
      </c>
      <c r="G24" s="18">
        <v>7.1116101619839389E-2</v>
      </c>
      <c r="H24" s="18">
        <v>6.8296113722760621E-2</v>
      </c>
      <c r="I24" s="18">
        <v>5.0523273425173612E-2</v>
      </c>
      <c r="J24" s="18">
        <v>5.1346103166092373E-2</v>
      </c>
      <c r="K24" s="18">
        <v>7.519583251601597E-2</v>
      </c>
      <c r="L24" s="18">
        <v>7.4189188467774753E-2</v>
      </c>
      <c r="M24" s="18">
        <v>8.7154343359689329E-2</v>
      </c>
      <c r="N24" s="18">
        <v>0.1014809421863537</v>
      </c>
      <c r="O24" s="18">
        <v>7.6695660451792283E-2</v>
      </c>
      <c r="Q24" s="18">
        <v>9.3608751822290129E-2</v>
      </c>
      <c r="R24" s="18">
        <v>5.6331674771725328E-2</v>
      </c>
      <c r="S24" s="18">
        <v>7.7189494473236947E-2</v>
      </c>
      <c r="T24" s="18">
        <v>6.6719353414014818E-2</v>
      </c>
      <c r="V24" s="18">
        <v>8.4791727959122307E-2</v>
      </c>
      <c r="W24" s="18">
        <v>0.1079737442569923</v>
      </c>
      <c r="X24" s="18">
        <v>8.7378661532373947E-2</v>
      </c>
      <c r="Y24" s="18">
        <v>6.8097385834765031E-2</v>
      </c>
      <c r="Z24" s="18">
        <v>4.9459541137835038E-2</v>
      </c>
      <c r="AA24" s="18">
        <v>6.4990413266194216E-2</v>
      </c>
      <c r="AB24" s="18">
        <v>6.5454025522980103E-2</v>
      </c>
      <c r="AD24" s="18">
        <v>7.7188277624339108E-2</v>
      </c>
      <c r="AE24" s="18">
        <v>8.3475108786461513E-2</v>
      </c>
      <c r="AF24" s="18">
        <v>7.0398498687130828E-2</v>
      </c>
      <c r="AG24" s="18">
        <v>9.3606826587635611E-2</v>
      </c>
      <c r="AH24" s="18">
        <v>8.1372474221655944E-2</v>
      </c>
      <c r="AI24" s="18">
        <v>4.5821611169000222E-2</v>
      </c>
      <c r="AJ24" s="18">
        <v>0</v>
      </c>
      <c r="AL24" s="18">
        <v>0.10927000000000001</v>
      </c>
      <c r="AM24" s="18">
        <v>8.2769999999999996E-2</v>
      </c>
      <c r="AN24" s="18">
        <v>5.9319999999999998E-2</v>
      </c>
      <c r="AP24" s="18">
        <v>6.9810068853166138E-2</v>
      </c>
      <c r="AQ24" s="18">
        <v>7.6340697947216235E-2</v>
      </c>
      <c r="AR24" s="18">
        <v>3.1091642333253861E-2</v>
      </c>
      <c r="AS24" s="18">
        <v>5.5066206920217152E-2</v>
      </c>
      <c r="AT24" s="18">
        <v>6.5214435646750793E-2</v>
      </c>
      <c r="AU24" s="18">
        <v>4.6031114773976943E-2</v>
      </c>
      <c r="AW24" s="18">
        <v>7.6709155361055478E-2</v>
      </c>
      <c r="AX24" s="18">
        <v>6.7025564631922108E-2</v>
      </c>
      <c r="AZ24" s="18">
        <v>8.9759102084841377E-2</v>
      </c>
      <c r="BA24" s="18">
        <v>8.4010670965173062E-2</v>
      </c>
      <c r="BB24" s="18">
        <v>6.1401698532410211E-2</v>
      </c>
      <c r="BC24" s="18">
        <v>5.890240961474244E-2</v>
      </c>
      <c r="BD24" s="18">
        <v>7.2426697319715169E-2</v>
      </c>
      <c r="BE24" s="18">
        <v>5.4616705466545082E-2</v>
      </c>
      <c r="BF24" s="18">
        <v>5.3907070223998953E-2</v>
      </c>
      <c r="BG24" s="18">
        <v>8.0842626440556481E-2</v>
      </c>
    </row>
    <row r="25" spans="2:59">
      <c r="B25" s="17" t="s">
        <v>119</v>
      </c>
      <c r="C25" s="18">
        <v>1.7060668425753121E-2</v>
      </c>
      <c r="D25" s="18">
        <v>2.0957264928450601E-2</v>
      </c>
      <c r="E25" s="18">
        <v>1.411044553216001E-2</v>
      </c>
      <c r="G25" s="18">
        <v>1.9146094830594981E-2</v>
      </c>
      <c r="H25" s="18">
        <v>5.1535680541193972E-3</v>
      </c>
      <c r="I25" s="18">
        <v>2.0727984933506569E-2</v>
      </c>
      <c r="J25" s="18">
        <v>2.668940394668802E-2</v>
      </c>
      <c r="K25" s="18">
        <v>2.143323668736424E-2</v>
      </c>
      <c r="L25" s="18">
        <v>2.43547050927264E-2</v>
      </c>
      <c r="M25" s="18">
        <v>1.135938882961939E-2</v>
      </c>
      <c r="N25" s="18">
        <v>1.270042503860315E-2</v>
      </c>
      <c r="O25" s="18">
        <v>2.4125965926639691E-2</v>
      </c>
      <c r="Q25" s="18">
        <v>1.376950031079331E-2</v>
      </c>
      <c r="R25" s="18">
        <v>2.4039721738332982E-2</v>
      </c>
      <c r="S25" s="18">
        <v>1.4679146971656549E-2</v>
      </c>
      <c r="T25" s="18">
        <v>1.679251260816705E-2</v>
      </c>
      <c r="V25" s="18">
        <v>2.9182396427554418E-2</v>
      </c>
      <c r="W25" s="18">
        <v>1.767023895041123E-2</v>
      </c>
      <c r="X25" s="18">
        <v>1.7705291594562959E-2</v>
      </c>
      <c r="Y25" s="18">
        <v>1.654865534513383E-2</v>
      </c>
      <c r="Z25" s="18">
        <v>7.4035267394207196E-3</v>
      </c>
      <c r="AA25" s="18">
        <v>1.5341945467508739E-2</v>
      </c>
      <c r="AB25" s="18">
        <v>1.5163560607055751E-2</v>
      </c>
      <c r="AD25" s="18">
        <v>1.881484402363625E-2</v>
      </c>
      <c r="AE25" s="18">
        <v>2.1064027712903711E-2</v>
      </c>
      <c r="AF25" s="18">
        <v>1.177886569666747E-2</v>
      </c>
      <c r="AG25" s="18">
        <v>1.094284560232363E-2</v>
      </c>
      <c r="AH25" s="18">
        <v>8.4972249553199476E-3</v>
      </c>
      <c r="AI25" s="18">
        <v>3.1088076775111721E-2</v>
      </c>
      <c r="AJ25" s="18">
        <v>0</v>
      </c>
      <c r="AL25" s="18">
        <v>2.7709999999999999E-2</v>
      </c>
      <c r="AM25" s="18">
        <v>1.5650000000000001E-2</v>
      </c>
      <c r="AN25" s="18">
        <v>1.0670000000000001E-2</v>
      </c>
      <c r="AP25" s="18">
        <v>6.5223032136289289E-3</v>
      </c>
      <c r="AQ25" s="18">
        <v>2.963241945159702E-2</v>
      </c>
      <c r="AR25" s="18">
        <v>8.7748513789446762E-3</v>
      </c>
      <c r="AS25" s="18">
        <v>4.533913351612311E-3</v>
      </c>
      <c r="AT25" s="18">
        <v>2.3317257354493161E-2</v>
      </c>
      <c r="AU25" s="18">
        <v>5.5515092927250639E-2</v>
      </c>
      <c r="AW25" s="18">
        <v>1.2960854985983591E-2</v>
      </c>
      <c r="AX25" s="18">
        <v>3.8959388863709657E-2</v>
      </c>
      <c r="AZ25" s="18">
        <v>2.0432490172501351E-2</v>
      </c>
      <c r="BA25" s="18">
        <v>2.143727021370985E-2</v>
      </c>
      <c r="BB25" s="18">
        <v>8.213127142573929E-3</v>
      </c>
      <c r="BC25" s="18">
        <v>6.4479146882786588E-3</v>
      </c>
      <c r="BD25" s="18">
        <v>0</v>
      </c>
      <c r="BE25" s="18">
        <v>2.3287333705655042E-2</v>
      </c>
      <c r="BF25" s="18">
        <v>3.1397342670499331E-2</v>
      </c>
      <c r="BG25" s="18">
        <v>1.006702993708739E-2</v>
      </c>
    </row>
    <row r="26" spans="2:59">
      <c r="B26" s="17" t="s">
        <v>120</v>
      </c>
      <c r="C26" s="18">
        <v>4.8251107285968023E-3</v>
      </c>
      <c r="D26" s="18">
        <v>4.8919935698210132E-3</v>
      </c>
      <c r="E26" s="18">
        <v>4.6681147997336891E-3</v>
      </c>
      <c r="G26" s="18">
        <v>0</v>
      </c>
      <c r="H26" s="18">
        <v>1.9038763582135991E-3</v>
      </c>
      <c r="I26" s="18">
        <v>2.8659886775382021E-3</v>
      </c>
      <c r="J26" s="18">
        <v>7.9312728229169599E-3</v>
      </c>
      <c r="K26" s="18">
        <v>6.9016979986770274E-3</v>
      </c>
      <c r="L26" s="18">
        <v>2.205871924716623E-3</v>
      </c>
      <c r="M26" s="18">
        <v>1.440540883959066E-3</v>
      </c>
      <c r="N26" s="18">
        <v>1.0593442346780431E-2</v>
      </c>
      <c r="O26" s="18">
        <v>7.177496537447316E-3</v>
      </c>
      <c r="Q26" s="18">
        <v>3.376937832204567E-3</v>
      </c>
      <c r="R26" s="18">
        <v>3.4868232969193212E-3</v>
      </c>
      <c r="S26" s="18">
        <v>9.0126877844248412E-3</v>
      </c>
      <c r="T26" s="18">
        <v>4.2618936389926081E-3</v>
      </c>
      <c r="V26" s="18">
        <v>2.2005788029330542E-3</v>
      </c>
      <c r="W26" s="18">
        <v>4.9545942818389026E-3</v>
      </c>
      <c r="X26" s="18">
        <v>1.809536153012638E-3</v>
      </c>
      <c r="Y26" s="18">
        <v>4.9924837701227336E-3</v>
      </c>
      <c r="Z26" s="18">
        <v>6.6771912231284097E-3</v>
      </c>
      <c r="AA26" s="18">
        <v>5.6924742918880323E-3</v>
      </c>
      <c r="AB26" s="18">
        <v>7.545596827606112E-3</v>
      </c>
      <c r="AD26" s="18">
        <v>3.050227894936512E-3</v>
      </c>
      <c r="AE26" s="18">
        <v>2.689789051959659E-3</v>
      </c>
      <c r="AF26" s="18">
        <v>5.0984442444032291E-3</v>
      </c>
      <c r="AG26" s="18">
        <v>8.1644051427786322E-3</v>
      </c>
      <c r="AH26" s="18">
        <v>8.2142678329030008E-3</v>
      </c>
      <c r="AI26" s="18">
        <v>8.770629275939067E-3</v>
      </c>
      <c r="AJ26" s="18">
        <v>0</v>
      </c>
      <c r="AL26" s="18">
        <v>3.3400000000000001E-3</v>
      </c>
      <c r="AM26" s="18">
        <v>0</v>
      </c>
      <c r="AN26" s="18">
        <v>0</v>
      </c>
      <c r="AP26" s="18">
        <v>0</v>
      </c>
      <c r="AQ26" s="18">
        <v>8.1069738466601864E-3</v>
      </c>
      <c r="AR26" s="18">
        <v>8.0070389874707937E-3</v>
      </c>
      <c r="AS26" s="18">
        <v>5.8486598963780299E-3</v>
      </c>
      <c r="AT26" s="18">
        <v>1.451199132435047E-2</v>
      </c>
      <c r="AU26" s="18">
        <v>0</v>
      </c>
      <c r="AW26" s="18">
        <v>4.4867616380061962E-3</v>
      </c>
      <c r="AX26" s="18">
        <v>5.7691657170882123E-3</v>
      </c>
      <c r="AZ26" s="18">
        <v>3.798947679243343E-3</v>
      </c>
      <c r="BA26" s="18">
        <v>3.1625316848422399E-3</v>
      </c>
      <c r="BB26" s="18">
        <v>6.916151312716892E-3</v>
      </c>
      <c r="BC26" s="18">
        <v>5.1602589262556026E-3</v>
      </c>
      <c r="BD26" s="18">
        <v>0</v>
      </c>
      <c r="BE26" s="18">
        <v>0</v>
      </c>
      <c r="BF26" s="18">
        <v>1.3270988134721001E-3</v>
      </c>
      <c r="BG26" s="18">
        <v>2.928790738609836E-2</v>
      </c>
    </row>
    <row r="28" spans="2:59" ht="43.5">
      <c r="B28" s="14" t="s">
        <v>121</v>
      </c>
    </row>
    <row r="29" spans="2:59">
      <c r="B29" s="15" t="s">
        <v>20</v>
      </c>
    </row>
    <row r="30" spans="2:59">
      <c r="B30" s="11" t="s">
        <v>105</v>
      </c>
      <c r="C30" s="16">
        <v>4011</v>
      </c>
      <c r="D30" s="16">
        <v>1668</v>
      </c>
      <c r="E30" s="16">
        <v>2328</v>
      </c>
      <c r="G30" s="16">
        <v>204</v>
      </c>
      <c r="H30" s="16">
        <v>556</v>
      </c>
      <c r="I30" s="16">
        <v>393</v>
      </c>
      <c r="J30" s="16">
        <v>359</v>
      </c>
      <c r="K30" s="16">
        <v>434</v>
      </c>
      <c r="L30" s="16">
        <v>408</v>
      </c>
      <c r="M30" s="16">
        <v>648</v>
      </c>
      <c r="N30" s="16">
        <v>585</v>
      </c>
      <c r="O30" s="16">
        <v>424</v>
      </c>
      <c r="Q30" s="16">
        <v>1331</v>
      </c>
      <c r="R30" s="16">
        <v>796</v>
      </c>
      <c r="S30" s="16">
        <v>885</v>
      </c>
      <c r="T30" s="16">
        <v>954</v>
      </c>
      <c r="V30" s="16">
        <v>498</v>
      </c>
      <c r="W30" s="16">
        <v>615</v>
      </c>
      <c r="X30" s="16">
        <v>571</v>
      </c>
      <c r="Y30" s="16">
        <v>605</v>
      </c>
      <c r="Z30" s="16">
        <v>585</v>
      </c>
      <c r="AA30" s="16">
        <v>563</v>
      </c>
      <c r="AB30" s="16">
        <v>574</v>
      </c>
      <c r="AD30" s="16">
        <v>1337</v>
      </c>
      <c r="AE30" s="16">
        <v>798</v>
      </c>
      <c r="AF30" s="16">
        <v>764</v>
      </c>
      <c r="AG30" s="16">
        <v>159</v>
      </c>
      <c r="AH30" s="16">
        <v>607</v>
      </c>
      <c r="AI30" s="16">
        <v>341</v>
      </c>
      <c r="AJ30" s="16">
        <v>5</v>
      </c>
      <c r="AL30" s="16">
        <v>545</v>
      </c>
      <c r="AM30" s="16">
        <v>639</v>
      </c>
      <c r="AN30" s="16">
        <v>179</v>
      </c>
      <c r="AP30" s="16">
        <v>434</v>
      </c>
      <c r="AQ30" s="16">
        <v>418</v>
      </c>
      <c r="AR30" s="16">
        <v>128</v>
      </c>
      <c r="AS30" s="16">
        <v>887</v>
      </c>
      <c r="AT30" s="16">
        <v>139</v>
      </c>
      <c r="AU30" s="16">
        <v>21</v>
      </c>
      <c r="AW30" s="16">
        <v>3478</v>
      </c>
      <c r="AX30" s="16">
        <v>489</v>
      </c>
      <c r="AZ30" s="16">
        <v>1323</v>
      </c>
      <c r="BA30" s="16">
        <v>927</v>
      </c>
      <c r="BB30" s="16">
        <v>646</v>
      </c>
      <c r="BC30" s="16">
        <v>524</v>
      </c>
      <c r="BD30" s="16">
        <v>129</v>
      </c>
      <c r="BE30" s="16">
        <v>133</v>
      </c>
      <c r="BF30" s="16">
        <v>207</v>
      </c>
      <c r="BG30" s="16">
        <v>95</v>
      </c>
    </row>
    <row r="31" spans="2:59">
      <c r="B31" s="12" t="s">
        <v>106</v>
      </c>
      <c r="C31" s="16">
        <v>4011</v>
      </c>
      <c r="D31" s="16">
        <v>1739</v>
      </c>
      <c r="E31" s="16">
        <v>2266</v>
      </c>
      <c r="G31" s="16">
        <v>188</v>
      </c>
      <c r="H31" s="16">
        <v>543</v>
      </c>
      <c r="I31" s="16">
        <v>396</v>
      </c>
      <c r="J31" s="16">
        <v>350</v>
      </c>
      <c r="K31" s="16">
        <v>437</v>
      </c>
      <c r="L31" s="16">
        <v>422</v>
      </c>
      <c r="M31" s="16">
        <v>649</v>
      </c>
      <c r="N31" s="16">
        <v>636</v>
      </c>
      <c r="O31" s="16">
        <v>390</v>
      </c>
      <c r="Q31" s="16">
        <v>1337</v>
      </c>
      <c r="R31" s="16">
        <v>793</v>
      </c>
      <c r="S31" s="16">
        <v>894</v>
      </c>
      <c r="T31" s="16">
        <v>942</v>
      </c>
      <c r="V31" s="16">
        <v>583</v>
      </c>
      <c r="W31" s="16">
        <v>585</v>
      </c>
      <c r="X31" s="16">
        <v>582</v>
      </c>
      <c r="Y31" s="16">
        <v>556</v>
      </c>
      <c r="Z31" s="16">
        <v>562</v>
      </c>
      <c r="AA31" s="16">
        <v>563</v>
      </c>
      <c r="AB31" s="16">
        <v>580</v>
      </c>
      <c r="AD31" s="16">
        <v>1341</v>
      </c>
      <c r="AE31" s="16">
        <v>802</v>
      </c>
      <c r="AF31" s="16">
        <v>762</v>
      </c>
      <c r="AG31" s="16">
        <v>156</v>
      </c>
      <c r="AH31" s="16">
        <v>607</v>
      </c>
      <c r="AI31" s="16">
        <v>338</v>
      </c>
      <c r="AJ31" s="16">
        <v>5</v>
      </c>
      <c r="AL31" s="16">
        <v>565</v>
      </c>
      <c r="AM31" s="16">
        <v>658</v>
      </c>
      <c r="AN31" s="16">
        <v>183</v>
      </c>
      <c r="AP31" s="16">
        <v>431</v>
      </c>
      <c r="AQ31" s="16">
        <v>406</v>
      </c>
      <c r="AR31" s="16">
        <v>131</v>
      </c>
      <c r="AS31" s="16">
        <v>855</v>
      </c>
      <c r="AT31" s="16">
        <v>138</v>
      </c>
      <c r="AU31" s="16">
        <v>21</v>
      </c>
      <c r="AW31" s="16">
        <v>3480</v>
      </c>
      <c r="AX31" s="16">
        <v>487</v>
      </c>
      <c r="AZ31" s="16">
        <v>1379</v>
      </c>
      <c r="BA31" s="16">
        <v>899</v>
      </c>
      <c r="BB31" s="16">
        <v>649</v>
      </c>
      <c r="BC31" s="16">
        <v>507</v>
      </c>
      <c r="BD31" s="16">
        <v>127</v>
      </c>
      <c r="BE31" s="16">
        <v>130</v>
      </c>
      <c r="BF31" s="16">
        <v>199</v>
      </c>
      <c r="BG31" s="16">
        <v>95</v>
      </c>
    </row>
    <row r="32" spans="2:59" ht="29.1">
      <c r="B32" s="17" t="s">
        <v>122</v>
      </c>
      <c r="C32" s="18">
        <v>0.50888619344961494</v>
      </c>
      <c r="D32" s="18">
        <v>0.50751392798181594</v>
      </c>
      <c r="E32" s="18">
        <v>0.50971325603747253</v>
      </c>
      <c r="G32" s="18">
        <v>0.4853594434989042</v>
      </c>
      <c r="H32" s="18">
        <v>0.5291718868237395</v>
      </c>
      <c r="I32" s="18">
        <v>0.46794610931021863</v>
      </c>
      <c r="J32" s="18">
        <v>0.51762820056446046</v>
      </c>
      <c r="K32" s="18">
        <v>0.51744445868400479</v>
      </c>
      <c r="L32" s="18">
        <v>0.51769562810652203</v>
      </c>
      <c r="M32" s="18">
        <v>0.49943185417493807</v>
      </c>
      <c r="N32" s="18">
        <v>0.48555299990307021</v>
      </c>
      <c r="O32" s="18">
        <v>0.56034348184417404</v>
      </c>
      <c r="Q32" s="18">
        <v>0.52619117133494719</v>
      </c>
      <c r="R32" s="18">
        <v>0.53967598396457495</v>
      </c>
      <c r="S32" s="18">
        <v>0.49591917432039673</v>
      </c>
      <c r="T32" s="18">
        <v>0.47360637698057262</v>
      </c>
      <c r="V32" s="18">
        <v>0.54567248494226495</v>
      </c>
      <c r="W32" s="18">
        <v>0.54588221315631746</v>
      </c>
      <c r="X32" s="18">
        <v>0.53983404040950556</v>
      </c>
      <c r="Y32" s="18">
        <v>0.51140988232181983</v>
      </c>
      <c r="Z32" s="18">
        <v>0.4884574439547183</v>
      </c>
      <c r="AA32" s="18">
        <v>0.45432834488645157</v>
      </c>
      <c r="AB32" s="18">
        <v>0.47391659653691609</v>
      </c>
      <c r="AD32" s="18">
        <v>0.50732566982531746</v>
      </c>
      <c r="AE32" s="18">
        <v>0.49410570412129567</v>
      </c>
      <c r="AF32" s="18">
        <v>0.50430058199220562</v>
      </c>
      <c r="AG32" s="18">
        <v>0.57941180181473495</v>
      </c>
      <c r="AH32" s="18">
        <v>0.51213969323985109</v>
      </c>
      <c r="AI32" s="18">
        <v>0.52023940078054653</v>
      </c>
      <c r="AJ32" s="18">
        <v>0.63170439475823514</v>
      </c>
      <c r="AL32" s="18">
        <v>0.53547999999999996</v>
      </c>
      <c r="AM32" s="18">
        <v>0.56481999999999999</v>
      </c>
      <c r="AN32" s="18">
        <v>0.45161000000000001</v>
      </c>
      <c r="AP32" s="18">
        <v>0.50525477608357983</v>
      </c>
      <c r="AQ32" s="18">
        <v>0.46186342604094921</v>
      </c>
      <c r="AR32" s="18">
        <v>0.44805173188666481</v>
      </c>
      <c r="AS32" s="18">
        <v>0.46849873986633261</v>
      </c>
      <c r="AT32" s="18">
        <v>0.42262644398740501</v>
      </c>
      <c r="AU32" s="18">
        <v>0.51881575018430914</v>
      </c>
      <c r="AW32" s="18">
        <v>0.51080974855897621</v>
      </c>
      <c r="AX32" s="18">
        <v>0.49128748597216187</v>
      </c>
      <c r="AZ32" s="18">
        <v>0.55552819574969292</v>
      </c>
      <c r="BA32" s="18">
        <v>0.50009874065107451</v>
      </c>
      <c r="BB32" s="18">
        <v>0.46817436047330191</v>
      </c>
      <c r="BC32" s="18">
        <v>0.49269896254663409</v>
      </c>
      <c r="BD32" s="18">
        <v>0.48819871679644339</v>
      </c>
      <c r="BE32" s="18">
        <v>0.4070576166640093</v>
      </c>
      <c r="BF32" s="18">
        <v>0.49400925405426221</v>
      </c>
      <c r="BG32" s="18">
        <v>0.49288547679511707</v>
      </c>
    </row>
    <row r="33" spans="2:59" ht="29.1">
      <c r="B33" s="17" t="s">
        <v>123</v>
      </c>
      <c r="C33" s="18">
        <v>0.46930089068750142</v>
      </c>
      <c r="D33" s="18">
        <v>0.44600072773774568</v>
      </c>
      <c r="E33" s="18">
        <v>0.48648481551745382</v>
      </c>
      <c r="G33" s="18">
        <v>0.45675067884249387</v>
      </c>
      <c r="H33" s="18">
        <v>0.47584972409260079</v>
      </c>
      <c r="I33" s="18">
        <v>0.54076674174575179</v>
      </c>
      <c r="J33" s="18">
        <v>0.51567843495806009</v>
      </c>
      <c r="K33" s="18">
        <v>0.42854566013995898</v>
      </c>
      <c r="L33" s="18">
        <v>0.47514277957267698</v>
      </c>
      <c r="M33" s="18">
        <v>0.4309316909263457</v>
      </c>
      <c r="N33" s="18">
        <v>0.46386309840331669</v>
      </c>
      <c r="O33" s="18">
        <v>0.46412700012316571</v>
      </c>
      <c r="Q33" s="18">
        <v>0.45714675280181621</v>
      </c>
      <c r="R33" s="18">
        <v>0.4983113992786149</v>
      </c>
      <c r="S33" s="18">
        <v>0.46717265349680043</v>
      </c>
      <c r="T33" s="18">
        <v>0.46712313619623441</v>
      </c>
      <c r="V33" s="18">
        <v>0.53015688477496292</v>
      </c>
      <c r="W33" s="18">
        <v>0.52254222281596752</v>
      </c>
      <c r="X33" s="18">
        <v>0.54807698439109243</v>
      </c>
      <c r="Y33" s="18">
        <v>0.49596790386463768</v>
      </c>
      <c r="Z33" s="18">
        <v>0.39040993556590348</v>
      </c>
      <c r="AA33" s="18">
        <v>0.37120000017413041</v>
      </c>
      <c r="AB33" s="18">
        <v>0.42155165886683849</v>
      </c>
      <c r="AD33" s="18">
        <v>0.45030793833521898</v>
      </c>
      <c r="AE33" s="18">
        <v>0.51473130842129877</v>
      </c>
      <c r="AF33" s="18">
        <v>0.44379268981505299</v>
      </c>
      <c r="AG33" s="18">
        <v>0.44204934871677232</v>
      </c>
      <c r="AH33" s="18">
        <v>0.46454254513506882</v>
      </c>
      <c r="AI33" s="18">
        <v>0.52248654480755674</v>
      </c>
      <c r="AJ33" s="18">
        <v>0</v>
      </c>
      <c r="AL33" s="18">
        <v>0.49693999999999999</v>
      </c>
      <c r="AM33" s="18">
        <v>0.55757999999999996</v>
      </c>
      <c r="AN33" s="18">
        <v>0.54751000000000005</v>
      </c>
      <c r="AP33" s="18">
        <v>0.38272810599980561</v>
      </c>
      <c r="AQ33" s="18">
        <v>0.38103201922706309</v>
      </c>
      <c r="AR33" s="18">
        <v>0.48945356861410788</v>
      </c>
      <c r="AS33" s="18">
        <v>0.41832426511706178</v>
      </c>
      <c r="AT33" s="18">
        <v>0.41481005706470542</v>
      </c>
      <c r="AU33" s="18">
        <v>0.33373927460175801</v>
      </c>
      <c r="AW33" s="18">
        <v>0.47448403456941418</v>
      </c>
      <c r="AX33" s="18">
        <v>0.42974169953046393</v>
      </c>
      <c r="AZ33" s="18">
        <v>0.54753031568424504</v>
      </c>
      <c r="BA33" s="18">
        <v>0.4615589581443183</v>
      </c>
      <c r="BB33" s="18">
        <v>0.39444267886077938</v>
      </c>
      <c r="BC33" s="18">
        <v>0.43810426503486127</v>
      </c>
      <c r="BD33" s="18">
        <v>0.42005337396382691</v>
      </c>
      <c r="BE33" s="18">
        <v>0.34128342804697748</v>
      </c>
      <c r="BF33" s="18">
        <v>0.44722106807955941</v>
      </c>
      <c r="BG33" s="18">
        <v>0.40788619934931047</v>
      </c>
    </row>
    <row r="34" spans="2:59" ht="43.5">
      <c r="B34" s="17" t="s">
        <v>124</v>
      </c>
      <c r="C34" s="18">
        <v>0.33505260408919058</v>
      </c>
      <c r="D34" s="18">
        <v>0.35539914372546461</v>
      </c>
      <c r="E34" s="18">
        <v>0.31924495761383392</v>
      </c>
      <c r="G34" s="18">
        <v>0.32617663379306361</v>
      </c>
      <c r="H34" s="18">
        <v>0.32087198290251773</v>
      </c>
      <c r="I34" s="18">
        <v>0.33988207966946993</v>
      </c>
      <c r="J34" s="18">
        <v>0.29878649091939308</v>
      </c>
      <c r="K34" s="18">
        <v>0.35797067642759928</v>
      </c>
      <c r="L34" s="18">
        <v>0.29766750824755001</v>
      </c>
      <c r="M34" s="18">
        <v>0.36237242392849522</v>
      </c>
      <c r="N34" s="18">
        <v>0.35943367435196921</v>
      </c>
      <c r="O34" s="18">
        <v>0.31628379683553798</v>
      </c>
      <c r="Q34" s="18">
        <v>0.34047495685702928</v>
      </c>
      <c r="R34" s="18">
        <v>0.32919168621721828</v>
      </c>
      <c r="S34" s="18">
        <v>0.33372649456868869</v>
      </c>
      <c r="T34" s="18">
        <v>0.33217052897765559</v>
      </c>
      <c r="V34" s="18">
        <v>0.27252513309194037</v>
      </c>
      <c r="W34" s="18">
        <v>0.29330693463321222</v>
      </c>
      <c r="X34" s="18">
        <v>0.2926737790868803</v>
      </c>
      <c r="Y34" s="18">
        <v>0.34960653278297332</v>
      </c>
      <c r="Z34" s="18">
        <v>0.37929760366745369</v>
      </c>
      <c r="AA34" s="18">
        <v>0.39290693335676852</v>
      </c>
      <c r="AB34" s="18">
        <v>0.3694872334112379</v>
      </c>
      <c r="AD34" s="18">
        <v>0.36408190830080378</v>
      </c>
      <c r="AE34" s="18">
        <v>0.32400115276546432</v>
      </c>
      <c r="AF34" s="18">
        <v>0.34126322549583671</v>
      </c>
      <c r="AG34" s="18">
        <v>0.29546007212475961</v>
      </c>
      <c r="AH34" s="18">
        <v>0.31901161899371222</v>
      </c>
      <c r="AI34" s="18">
        <v>0.28410946188485231</v>
      </c>
      <c r="AJ34" s="18">
        <v>0</v>
      </c>
      <c r="AL34" s="18">
        <v>0.30665999999999999</v>
      </c>
      <c r="AM34" s="18">
        <v>0.28994999999999999</v>
      </c>
      <c r="AN34" s="18">
        <v>0.27005000000000001</v>
      </c>
      <c r="AP34" s="18">
        <v>0.36149587278765449</v>
      </c>
      <c r="AQ34" s="18">
        <v>0.39245681635964669</v>
      </c>
      <c r="AR34" s="18">
        <v>0.345385224486079</v>
      </c>
      <c r="AS34" s="18">
        <v>0.39608303857030269</v>
      </c>
      <c r="AT34" s="18">
        <v>0.32728969436286792</v>
      </c>
      <c r="AU34" s="18">
        <v>0.62565317630289041</v>
      </c>
      <c r="AW34" s="18">
        <v>0.33849860346342309</v>
      </c>
      <c r="AX34" s="18">
        <v>0.31895647436348162</v>
      </c>
      <c r="AZ34" s="18">
        <v>0.27315990727356809</v>
      </c>
      <c r="BA34" s="18">
        <v>0.35318688941571841</v>
      </c>
      <c r="BB34" s="18">
        <v>0.39694907338853441</v>
      </c>
      <c r="BC34" s="18">
        <v>0.36790218247490469</v>
      </c>
      <c r="BD34" s="18">
        <v>0.36217848921243462</v>
      </c>
      <c r="BE34" s="18">
        <v>0.36573062448198379</v>
      </c>
      <c r="BF34" s="18">
        <v>0.35832091962966972</v>
      </c>
      <c r="BG34" s="18">
        <v>0.35377812192055552</v>
      </c>
    </row>
    <row r="35" spans="2:59" ht="29.1">
      <c r="B35" s="17" t="s">
        <v>125</v>
      </c>
      <c r="C35" s="18">
        <v>0.31370072432767848</v>
      </c>
      <c r="D35" s="18">
        <v>0.31450803184541221</v>
      </c>
      <c r="E35" s="18">
        <v>0.31299815691741778</v>
      </c>
      <c r="G35" s="18">
        <v>0.30167457452313112</v>
      </c>
      <c r="H35" s="18">
        <v>0.32916406770616052</v>
      </c>
      <c r="I35" s="18">
        <v>0.32082839394467438</v>
      </c>
      <c r="J35" s="18">
        <v>0.30830368559340843</v>
      </c>
      <c r="K35" s="18">
        <v>0.30340147560585801</v>
      </c>
      <c r="L35" s="18">
        <v>0.33488383755118623</v>
      </c>
      <c r="M35" s="18">
        <v>0.30863890231307178</v>
      </c>
      <c r="N35" s="18">
        <v>0.29836429606827752</v>
      </c>
      <c r="O35" s="18">
        <v>0.31761372711749108</v>
      </c>
      <c r="Q35" s="18">
        <v>0.29200589352950379</v>
      </c>
      <c r="R35" s="18">
        <v>0.31887027853388511</v>
      </c>
      <c r="S35" s="18">
        <v>0.33313161501747968</v>
      </c>
      <c r="T35" s="18">
        <v>0.32076957168994807</v>
      </c>
      <c r="V35" s="18">
        <v>0.29473683597168121</v>
      </c>
      <c r="W35" s="18">
        <v>0.28083424203040669</v>
      </c>
      <c r="X35" s="18">
        <v>0.31390101005677518</v>
      </c>
      <c r="Y35" s="18">
        <v>0.29810944035912429</v>
      </c>
      <c r="Z35" s="18">
        <v>0.35330035414834571</v>
      </c>
      <c r="AA35" s="18">
        <v>0.34376961451660221</v>
      </c>
      <c r="AB35" s="18">
        <v>0.31308553794126898</v>
      </c>
      <c r="AD35" s="18">
        <v>0.3085640145791998</v>
      </c>
      <c r="AE35" s="18">
        <v>0.32417990866277407</v>
      </c>
      <c r="AF35" s="18">
        <v>0.30057259190708108</v>
      </c>
      <c r="AG35" s="18">
        <v>0.33823919326076057</v>
      </c>
      <c r="AH35" s="18">
        <v>0.33474861930179439</v>
      </c>
      <c r="AI35" s="18">
        <v>0.29429501524925789</v>
      </c>
      <c r="AJ35" s="18">
        <v>0</v>
      </c>
      <c r="AL35" s="18">
        <v>0.29561999999999999</v>
      </c>
      <c r="AM35" s="18">
        <v>0.28860000000000002</v>
      </c>
      <c r="AN35" s="18">
        <v>0.32424999999999998</v>
      </c>
      <c r="AP35" s="18">
        <v>0.30593768945279082</v>
      </c>
      <c r="AQ35" s="18">
        <v>0.32762772050974498</v>
      </c>
      <c r="AR35" s="18">
        <v>0.34871911532518962</v>
      </c>
      <c r="AS35" s="18">
        <v>0.33040333671968852</v>
      </c>
      <c r="AT35" s="18">
        <v>0.40281689835936202</v>
      </c>
      <c r="AU35" s="18">
        <v>0.25253749827622463</v>
      </c>
      <c r="AW35" s="18">
        <v>0.31784212287349789</v>
      </c>
      <c r="AX35" s="18">
        <v>0.29149906272980258</v>
      </c>
      <c r="AZ35" s="18">
        <v>0.29981371377775401</v>
      </c>
      <c r="BA35" s="18">
        <v>0.28842466649940313</v>
      </c>
      <c r="BB35" s="18">
        <v>0.3577267936005607</v>
      </c>
      <c r="BC35" s="18">
        <v>0.32104648647637257</v>
      </c>
      <c r="BD35" s="18">
        <v>0.30327597701784792</v>
      </c>
      <c r="BE35" s="18">
        <v>0.39607784384621508</v>
      </c>
      <c r="BF35" s="18">
        <v>0.29972874125145282</v>
      </c>
      <c r="BG35" s="18">
        <v>0.36867294076237012</v>
      </c>
    </row>
    <row r="36" spans="2:59" ht="43.5">
      <c r="B36" s="17" t="s">
        <v>126</v>
      </c>
      <c r="C36" s="18">
        <v>0.28750012614197779</v>
      </c>
      <c r="D36" s="18">
        <v>0.30842871325868543</v>
      </c>
      <c r="E36" s="18">
        <v>0.27146406530427991</v>
      </c>
      <c r="G36" s="18">
        <v>0.35126756222562389</v>
      </c>
      <c r="H36" s="18">
        <v>0.26030511233245912</v>
      </c>
      <c r="I36" s="18">
        <v>0.30172749665911358</v>
      </c>
      <c r="J36" s="18">
        <v>0.25677035212081373</v>
      </c>
      <c r="K36" s="18">
        <v>0.26343891716217033</v>
      </c>
      <c r="L36" s="18">
        <v>0.29450015180155242</v>
      </c>
      <c r="M36" s="18">
        <v>0.31260479373912442</v>
      </c>
      <c r="N36" s="18">
        <v>0.30608079911958441</v>
      </c>
      <c r="O36" s="18">
        <v>0.2550825192640338</v>
      </c>
      <c r="Q36" s="18">
        <v>0.34891115952310681</v>
      </c>
      <c r="R36" s="18">
        <v>0.29290349018760858</v>
      </c>
      <c r="S36" s="18">
        <v>0.23391940900499411</v>
      </c>
      <c r="T36" s="18">
        <v>0.24583933133151331</v>
      </c>
      <c r="V36" s="18">
        <v>0.25175351897757969</v>
      </c>
      <c r="W36" s="18">
        <v>0.30147908591803069</v>
      </c>
      <c r="X36" s="18">
        <v>0.29084495873261712</v>
      </c>
      <c r="Y36" s="18">
        <v>0.29862675126091642</v>
      </c>
      <c r="Z36" s="18">
        <v>0.30541242876671409</v>
      </c>
      <c r="AA36" s="18">
        <v>0.30412082914285188</v>
      </c>
      <c r="AB36" s="18">
        <v>0.26178620071226588</v>
      </c>
      <c r="AD36" s="18">
        <v>0.31619594351303809</v>
      </c>
      <c r="AE36" s="18">
        <v>0.31575525759659029</v>
      </c>
      <c r="AF36" s="18">
        <v>0.25519989462257808</v>
      </c>
      <c r="AG36" s="18">
        <v>0.25712474450219508</v>
      </c>
      <c r="AH36" s="18">
        <v>0.24070105358948371</v>
      </c>
      <c r="AI36" s="18">
        <v>0.27631805586292751</v>
      </c>
      <c r="AJ36" s="18">
        <v>0.3657151007817972</v>
      </c>
      <c r="AL36" s="18">
        <v>0.37124000000000001</v>
      </c>
      <c r="AM36" s="18">
        <v>0.24057000000000001</v>
      </c>
      <c r="AN36" s="18">
        <v>0.23959</v>
      </c>
      <c r="AP36" s="18">
        <v>0.37960128475701338</v>
      </c>
      <c r="AQ36" s="18">
        <v>0.22070024411218761</v>
      </c>
      <c r="AR36" s="18">
        <v>0.23070793116892599</v>
      </c>
      <c r="AS36" s="18">
        <v>0.29567801474775068</v>
      </c>
      <c r="AT36" s="18">
        <v>0.26104493164818598</v>
      </c>
      <c r="AU36" s="18">
        <v>4.6606025596709288E-2</v>
      </c>
      <c r="AW36" s="18">
        <v>0.29115136443630768</v>
      </c>
      <c r="AX36" s="18">
        <v>0.26873806460747962</v>
      </c>
      <c r="AZ36" s="18">
        <v>0.26411598911039702</v>
      </c>
      <c r="BA36" s="18">
        <v>0.29599104476222138</v>
      </c>
      <c r="BB36" s="18">
        <v>0.28736420213813091</v>
      </c>
      <c r="BC36" s="18">
        <v>0.3499682431492584</v>
      </c>
      <c r="BD36" s="18">
        <v>0.34261836297741882</v>
      </c>
      <c r="BE36" s="18">
        <v>0.25711382006616329</v>
      </c>
      <c r="BF36" s="18">
        <v>0.24430582522153871</v>
      </c>
      <c r="BG36" s="18">
        <v>0.30055218116288829</v>
      </c>
    </row>
    <row r="37" spans="2:59" ht="29.1">
      <c r="B37" s="17" t="s">
        <v>127</v>
      </c>
      <c r="C37" s="18">
        <v>0.28522324645060121</v>
      </c>
      <c r="D37" s="18">
        <v>0.31100863386138999</v>
      </c>
      <c r="E37" s="18">
        <v>0.26582899586244302</v>
      </c>
      <c r="G37" s="18">
        <v>0.29772072678427919</v>
      </c>
      <c r="H37" s="18">
        <v>0.24440846580135361</v>
      </c>
      <c r="I37" s="18">
        <v>0.28145274757115252</v>
      </c>
      <c r="J37" s="18">
        <v>0.25515622573983132</v>
      </c>
      <c r="K37" s="18">
        <v>0.28865214371282172</v>
      </c>
      <c r="L37" s="18">
        <v>0.2867454525510767</v>
      </c>
      <c r="M37" s="18">
        <v>0.36136217042809599</v>
      </c>
      <c r="N37" s="18">
        <v>0.30026017889484269</v>
      </c>
      <c r="O37" s="18">
        <v>0.21011743683253331</v>
      </c>
      <c r="Q37" s="18">
        <v>0.3123098254329893</v>
      </c>
      <c r="R37" s="18">
        <v>0.29406837491575072</v>
      </c>
      <c r="S37" s="18">
        <v>0.28269188828744801</v>
      </c>
      <c r="T37" s="18">
        <v>0.24178534665819679</v>
      </c>
      <c r="V37" s="18">
        <v>0.24303842228797121</v>
      </c>
      <c r="W37" s="18">
        <v>0.29153952102239089</v>
      </c>
      <c r="X37" s="18">
        <v>0.21810619640618381</v>
      </c>
      <c r="Y37" s="18">
        <v>0.28004287650453691</v>
      </c>
      <c r="Z37" s="18">
        <v>0.34340769842245988</v>
      </c>
      <c r="AA37" s="18">
        <v>0.31812047149156059</v>
      </c>
      <c r="AB37" s="18">
        <v>0.30521960030983952</v>
      </c>
      <c r="AD37" s="18">
        <v>0.33683853762802268</v>
      </c>
      <c r="AE37" s="18">
        <v>0.25989453872971502</v>
      </c>
      <c r="AF37" s="18">
        <v>0.28314313006629782</v>
      </c>
      <c r="AG37" s="18">
        <v>0.21982825664277991</v>
      </c>
      <c r="AH37" s="18">
        <v>0.27552482124193778</v>
      </c>
      <c r="AI37" s="18">
        <v>0.19432887247740521</v>
      </c>
      <c r="AJ37" s="18">
        <v>0.17861705748632431</v>
      </c>
      <c r="AL37" s="18">
        <v>0.30736999999999998</v>
      </c>
      <c r="AM37" s="18">
        <v>0.24212</v>
      </c>
      <c r="AN37" s="18">
        <v>0.22287999999999999</v>
      </c>
      <c r="AP37" s="18">
        <v>0.35369068777129381</v>
      </c>
      <c r="AQ37" s="18">
        <v>0.27947952198715759</v>
      </c>
      <c r="AR37" s="18">
        <v>0.35912425082077809</v>
      </c>
      <c r="AS37" s="18">
        <v>0.3107245848109893</v>
      </c>
      <c r="AT37" s="18">
        <v>0.34930049823258619</v>
      </c>
      <c r="AU37" s="18">
        <v>0.47987763094208252</v>
      </c>
      <c r="AW37" s="18">
        <v>0.28919739134609629</v>
      </c>
      <c r="AX37" s="18">
        <v>0.25914851823134422</v>
      </c>
      <c r="AZ37" s="18">
        <v>0.23544305203698879</v>
      </c>
      <c r="BA37" s="18">
        <v>0.31017398996700618</v>
      </c>
      <c r="BB37" s="18">
        <v>0.29169641200390639</v>
      </c>
      <c r="BC37" s="18">
        <v>0.35445216154227221</v>
      </c>
      <c r="BD37" s="18">
        <v>0.38906358300681892</v>
      </c>
      <c r="BE37" s="18">
        <v>0.33645365143249989</v>
      </c>
      <c r="BF37" s="18">
        <v>0.20478119669862699</v>
      </c>
      <c r="BG37" s="18">
        <v>0.28818211552869111</v>
      </c>
    </row>
    <row r="38" spans="2:59" ht="57.95">
      <c r="B38" s="17" t="s">
        <v>128</v>
      </c>
      <c r="C38" s="18">
        <v>0.220333640841652</v>
      </c>
      <c r="D38" s="18">
        <v>0.2389362936022561</v>
      </c>
      <c r="E38" s="18">
        <v>0.20616564215742439</v>
      </c>
      <c r="G38" s="18">
        <v>0.1429399536243075</v>
      </c>
      <c r="H38" s="18">
        <v>0.24117976650919551</v>
      </c>
      <c r="I38" s="18">
        <v>0.19126686245893229</v>
      </c>
      <c r="J38" s="18">
        <v>0.20634633502593461</v>
      </c>
      <c r="K38" s="18">
        <v>0.25317252587398409</v>
      </c>
      <c r="L38" s="18">
        <v>0.14426157240533169</v>
      </c>
      <c r="M38" s="18">
        <v>0.28106329851630968</v>
      </c>
      <c r="N38" s="18">
        <v>0.23485723508596029</v>
      </c>
      <c r="O38" s="18">
        <v>0.19145236751195169</v>
      </c>
      <c r="Q38" s="18">
        <v>0.24406905240489199</v>
      </c>
      <c r="R38" s="18">
        <v>0.21723727320561459</v>
      </c>
      <c r="S38" s="18">
        <v>0.1922316243901146</v>
      </c>
      <c r="T38" s="18">
        <v>0.21778651927636841</v>
      </c>
      <c r="V38" s="18">
        <v>0.2312953043182828</v>
      </c>
      <c r="W38" s="18">
        <v>0.19900323028757311</v>
      </c>
      <c r="X38" s="18">
        <v>0.20950984672455319</v>
      </c>
      <c r="Y38" s="18">
        <v>0.18837297463093489</v>
      </c>
      <c r="Z38" s="18">
        <v>0.23024744812735129</v>
      </c>
      <c r="AA38" s="18">
        <v>0.22260910128307071</v>
      </c>
      <c r="AB38" s="18">
        <v>0.26053468957150933</v>
      </c>
      <c r="AD38" s="18">
        <v>0.25128499212978889</v>
      </c>
      <c r="AE38" s="18">
        <v>0.2139068207875173</v>
      </c>
      <c r="AF38" s="18">
        <v>0.19918344747324751</v>
      </c>
      <c r="AG38" s="18">
        <v>0.2237737852766486</v>
      </c>
      <c r="AH38" s="18">
        <v>0.21858489561673841</v>
      </c>
      <c r="AI38" s="18">
        <v>0.1625526534196268</v>
      </c>
      <c r="AJ38" s="18">
        <v>0.17861705748632431</v>
      </c>
      <c r="AL38" s="18">
        <v>0.23688999999999999</v>
      </c>
      <c r="AM38" s="18">
        <v>0.20265</v>
      </c>
      <c r="AN38" s="18">
        <v>0.25472</v>
      </c>
      <c r="AP38" s="18">
        <v>0.24838750648138089</v>
      </c>
      <c r="AQ38" s="18">
        <v>0.25381748293061618</v>
      </c>
      <c r="AR38" s="18">
        <v>0.30193466513107808</v>
      </c>
      <c r="AS38" s="18">
        <v>0.18765888370337461</v>
      </c>
      <c r="AT38" s="18">
        <v>0.27588393046014492</v>
      </c>
      <c r="AU38" s="18">
        <v>0.36724416008596122</v>
      </c>
      <c r="AW38" s="18">
        <v>0.22521959000464831</v>
      </c>
      <c r="AX38" s="18">
        <v>0.18885513209968671</v>
      </c>
      <c r="AZ38" s="18">
        <v>0.1971351429357612</v>
      </c>
      <c r="BA38" s="18">
        <v>0.24674530567326189</v>
      </c>
      <c r="BB38" s="18">
        <v>0.2240402282237911</v>
      </c>
      <c r="BC38" s="18">
        <v>0.21869961827218259</v>
      </c>
      <c r="BD38" s="18">
        <v>0.30553724665273302</v>
      </c>
      <c r="BE38" s="18">
        <v>0.1915010490652001</v>
      </c>
      <c r="BF38" s="18">
        <v>0.24802633232300861</v>
      </c>
      <c r="BG38" s="18">
        <v>0.18759048449971091</v>
      </c>
    </row>
    <row r="39" spans="2:59" ht="43.5">
      <c r="B39" s="17" t="s">
        <v>129</v>
      </c>
      <c r="C39" s="18">
        <v>0.21655629436591489</v>
      </c>
      <c r="D39" s="18">
        <v>0.2202183972936195</v>
      </c>
      <c r="E39" s="18">
        <v>0.21386345270066451</v>
      </c>
      <c r="G39" s="18">
        <v>0.22314232459599309</v>
      </c>
      <c r="H39" s="18">
        <v>0.2108222837996496</v>
      </c>
      <c r="I39" s="18">
        <v>0.22195432476239069</v>
      </c>
      <c r="J39" s="18">
        <v>0.20421654071814371</v>
      </c>
      <c r="K39" s="18">
        <v>0.2338264507791955</v>
      </c>
      <c r="L39" s="18">
        <v>0.1857552943076094</v>
      </c>
      <c r="M39" s="18">
        <v>0.20575808569213669</v>
      </c>
      <c r="N39" s="18">
        <v>0.22783668841634269</v>
      </c>
      <c r="O39" s="18">
        <v>0.24052058476728019</v>
      </c>
      <c r="Q39" s="18">
        <v>0.20555133665125269</v>
      </c>
      <c r="R39" s="18">
        <v>0.20634318196252591</v>
      </c>
      <c r="S39" s="18">
        <v>0.22708105091550629</v>
      </c>
      <c r="T39" s="18">
        <v>0.23026269084602349</v>
      </c>
      <c r="V39" s="18">
        <v>0.20221782091955229</v>
      </c>
      <c r="W39" s="18">
        <v>0.18662224938898561</v>
      </c>
      <c r="X39" s="18">
        <v>0.1835784339574002</v>
      </c>
      <c r="Y39" s="18">
        <v>0.2016506799715051</v>
      </c>
      <c r="Z39" s="18">
        <v>0.24120552549432259</v>
      </c>
      <c r="AA39" s="18">
        <v>0.24360485014960559</v>
      </c>
      <c r="AB39" s="18">
        <v>0.25838942479241039</v>
      </c>
      <c r="AD39" s="18">
        <v>0.21427240592609451</v>
      </c>
      <c r="AE39" s="18">
        <v>0.19780383815188149</v>
      </c>
      <c r="AF39" s="18">
        <v>0.2243863086356048</v>
      </c>
      <c r="AG39" s="18">
        <v>0.25922772730551569</v>
      </c>
      <c r="AH39" s="18">
        <v>0.2016910824355958</v>
      </c>
      <c r="AI39" s="18">
        <v>0.25990773861850591</v>
      </c>
      <c r="AJ39" s="18">
        <v>0.18709804329547289</v>
      </c>
      <c r="AL39" s="18">
        <v>0.19894999999999999</v>
      </c>
      <c r="AM39" s="18">
        <v>0.19425000000000001</v>
      </c>
      <c r="AN39" s="18">
        <v>0.20261000000000001</v>
      </c>
      <c r="AP39" s="18">
        <v>0.2214061339503299</v>
      </c>
      <c r="AQ39" s="18">
        <v>0.26512309883848101</v>
      </c>
      <c r="AR39" s="18">
        <v>0.29001621695570962</v>
      </c>
      <c r="AS39" s="18">
        <v>0.2622677390194848</v>
      </c>
      <c r="AT39" s="18">
        <v>0.21153623086941739</v>
      </c>
      <c r="AU39" s="18">
        <v>0.2794468239485326</v>
      </c>
      <c r="AW39" s="18">
        <v>0.21116379099556171</v>
      </c>
      <c r="AX39" s="18">
        <v>0.25084675333878581</v>
      </c>
      <c r="AZ39" s="18">
        <v>0.19452296331871319</v>
      </c>
      <c r="BA39" s="18">
        <v>0.20089087929127741</v>
      </c>
      <c r="BB39" s="18">
        <v>0.26334618113203412</v>
      </c>
      <c r="BC39" s="18">
        <v>0.2421951507883123</v>
      </c>
      <c r="BD39" s="18">
        <v>0.21277770265361581</v>
      </c>
      <c r="BE39" s="18">
        <v>0.20691239856094251</v>
      </c>
      <c r="BF39" s="18">
        <v>0.22075827090640471</v>
      </c>
      <c r="BG39" s="18">
        <v>0.24470552367365991</v>
      </c>
    </row>
    <row r="40" spans="2:59">
      <c r="B40" s="17" t="s">
        <v>119</v>
      </c>
      <c r="C40" s="18">
        <v>1.6566205269411279E-2</v>
      </c>
      <c r="D40" s="18">
        <v>7.4605313872329569E-3</v>
      </c>
      <c r="E40" s="18">
        <v>2.35910428918822E-2</v>
      </c>
      <c r="G40" s="18">
        <v>9.5033680922058418E-3</v>
      </c>
      <c r="H40" s="18">
        <v>2.674184811921267E-2</v>
      </c>
      <c r="I40" s="18">
        <v>8.1544238972328098E-3</v>
      </c>
      <c r="J40" s="18">
        <v>1.6894444178202749E-2</v>
      </c>
      <c r="K40" s="18">
        <v>6.506760773933036E-3</v>
      </c>
      <c r="L40" s="18">
        <v>2.6601389003762049E-2</v>
      </c>
      <c r="M40" s="18">
        <v>3.329491103884846E-3</v>
      </c>
      <c r="N40" s="18">
        <v>1.7469535959779629E-2</v>
      </c>
      <c r="O40" s="18">
        <v>3.5024821877805527E-2</v>
      </c>
      <c r="Q40" s="18">
        <v>1.1852196124343361E-2</v>
      </c>
      <c r="R40" s="18">
        <v>7.9310228939260333E-3</v>
      </c>
      <c r="S40" s="18">
        <v>2.0896024092198869E-2</v>
      </c>
      <c r="T40" s="18">
        <v>2.5218918388568341E-2</v>
      </c>
      <c r="V40" s="18">
        <v>3.5222452332902401E-2</v>
      </c>
      <c r="W40" s="18">
        <v>9.608883333061197E-3</v>
      </c>
      <c r="X40" s="18">
        <v>1.714231844594262E-2</v>
      </c>
      <c r="Y40" s="18">
        <v>2.1408955837772411E-2</v>
      </c>
      <c r="Z40" s="18">
        <v>7.8984911975885762E-3</v>
      </c>
      <c r="AA40" s="18">
        <v>1.234014585291026E-2</v>
      </c>
      <c r="AB40" s="18">
        <v>1.212197011170678E-2</v>
      </c>
      <c r="AD40" s="18">
        <v>1.010995117518735E-2</v>
      </c>
      <c r="AE40" s="18">
        <v>1.261703218864154E-2</v>
      </c>
      <c r="AF40" s="18">
        <v>1.842648931351102E-2</v>
      </c>
      <c r="AG40" s="18">
        <v>2.3733167155193531E-2</v>
      </c>
      <c r="AH40" s="18">
        <v>2.117820008589618E-2</v>
      </c>
      <c r="AI40" s="18">
        <v>3.3215851113933617E-2</v>
      </c>
      <c r="AJ40" s="18">
        <v>0.18967854775544049</v>
      </c>
      <c r="AL40" s="18">
        <v>3.49E-3</v>
      </c>
      <c r="AM40" s="18">
        <v>1.8149999999999999E-2</v>
      </c>
      <c r="AN40" s="18">
        <v>1.72E-2</v>
      </c>
      <c r="AP40" s="18">
        <v>0</v>
      </c>
      <c r="AQ40" s="18">
        <v>2.3222372706461849E-2</v>
      </c>
      <c r="AR40" s="18">
        <v>9.147859592623965E-3</v>
      </c>
      <c r="AS40" s="18">
        <v>1.3264108458742711E-2</v>
      </c>
      <c r="AT40" s="18">
        <v>0</v>
      </c>
      <c r="AU40" s="18">
        <v>0</v>
      </c>
      <c r="AW40" s="18">
        <v>1.352043765811952E-2</v>
      </c>
      <c r="AX40" s="18">
        <v>3.3668460692081327E-2</v>
      </c>
      <c r="AZ40" s="18">
        <v>2.0672064846653911E-2</v>
      </c>
      <c r="BA40" s="18">
        <v>1.383116736915045E-2</v>
      </c>
      <c r="BB40" s="18">
        <v>1.8824790448166762E-2</v>
      </c>
      <c r="BC40" s="18">
        <v>3.5105587005068201E-3</v>
      </c>
      <c r="BD40" s="18">
        <v>0</v>
      </c>
      <c r="BE40" s="18">
        <v>1.5153847437886621E-2</v>
      </c>
      <c r="BF40" s="18">
        <v>9.7553450048497876E-3</v>
      </c>
      <c r="BG40" s="18">
        <v>3.7616284404504617E-2</v>
      </c>
    </row>
    <row r="41" spans="2:59">
      <c r="B41" s="17" t="s">
        <v>120</v>
      </c>
      <c r="C41" s="18">
        <v>3.9749047919598809E-3</v>
      </c>
      <c r="D41" s="18">
        <v>4.8369407319992491E-3</v>
      </c>
      <c r="E41" s="18">
        <v>3.3223210680840992E-3</v>
      </c>
      <c r="G41" s="18">
        <v>0</v>
      </c>
      <c r="H41" s="18">
        <v>1.618681527247728E-3</v>
      </c>
      <c r="I41" s="18">
        <v>2.2590818808804051E-3</v>
      </c>
      <c r="J41" s="18">
        <v>6.0841844406711839E-3</v>
      </c>
      <c r="K41" s="18">
        <v>4.6649101588426521E-3</v>
      </c>
      <c r="L41" s="18">
        <v>2.3941262507408121E-3</v>
      </c>
      <c r="M41" s="18">
        <v>8.003408783436073E-3</v>
      </c>
      <c r="N41" s="18">
        <v>1.593891669506487E-3</v>
      </c>
      <c r="O41" s="18">
        <v>7.1332704941711733E-3</v>
      </c>
      <c r="Q41" s="18">
        <v>2.409559537063601E-3</v>
      </c>
      <c r="R41" s="18">
        <v>3.5560227103270921E-3</v>
      </c>
      <c r="S41" s="18">
        <v>4.306731045828246E-3</v>
      </c>
      <c r="T41" s="18">
        <v>6.4221965711950798E-3</v>
      </c>
      <c r="V41" s="18">
        <v>2.00534565666095E-3</v>
      </c>
      <c r="W41" s="18">
        <v>3.267526006099314E-3</v>
      </c>
      <c r="X41" s="18">
        <v>1.651675046083229E-3</v>
      </c>
      <c r="Y41" s="18">
        <v>1.737331146916568E-3</v>
      </c>
      <c r="Z41" s="18">
        <v>4.9145046386564863E-3</v>
      </c>
      <c r="AA41" s="18">
        <v>7.0618774882484584E-3</v>
      </c>
      <c r="AB41" s="18">
        <v>7.2358117707922434E-3</v>
      </c>
      <c r="AD41" s="18">
        <v>7.8776134879971372E-4</v>
      </c>
      <c r="AE41" s="18">
        <v>8.5109144201727938E-3</v>
      </c>
      <c r="AF41" s="18">
        <v>4.2125186767574454E-3</v>
      </c>
      <c r="AG41" s="18">
        <v>6.4707250547365366E-3</v>
      </c>
      <c r="AH41" s="18">
        <v>4.8824376758815581E-3</v>
      </c>
      <c r="AI41" s="18">
        <v>2.601820350960099E-3</v>
      </c>
      <c r="AJ41" s="18">
        <v>0</v>
      </c>
      <c r="AL41" s="18">
        <v>1.6999999999999999E-3</v>
      </c>
      <c r="AM41" s="18">
        <v>0</v>
      </c>
      <c r="AN41" s="18">
        <v>1.1299999999999999E-2</v>
      </c>
      <c r="AP41" s="18">
        <v>4.4167255938799251E-3</v>
      </c>
      <c r="AQ41" s="18">
        <v>2.8199472443705478E-3</v>
      </c>
      <c r="AR41" s="18">
        <v>8.0942836978668449E-3</v>
      </c>
      <c r="AS41" s="18">
        <v>7.8654512448760316E-3</v>
      </c>
      <c r="AT41" s="18">
        <v>7.7791440492782022E-3</v>
      </c>
      <c r="AU41" s="18">
        <v>0</v>
      </c>
      <c r="AW41" s="18">
        <v>3.8154000349976658E-3</v>
      </c>
      <c r="AX41" s="18">
        <v>5.4787702129417207E-3</v>
      </c>
      <c r="AZ41" s="18">
        <v>2.9311014455104759E-3</v>
      </c>
      <c r="BA41" s="18">
        <v>0</v>
      </c>
      <c r="BB41" s="18">
        <v>6.4439647872834033E-3</v>
      </c>
      <c r="BC41" s="18">
        <v>3.6849068810062141E-3</v>
      </c>
      <c r="BD41" s="18">
        <v>0</v>
      </c>
      <c r="BE41" s="18">
        <v>1.496430774665649E-2</v>
      </c>
      <c r="BF41" s="18">
        <v>1.9568592110805191E-2</v>
      </c>
      <c r="BG41" s="18">
        <v>0</v>
      </c>
    </row>
    <row r="43" spans="2:59" ht="72.599999999999994">
      <c r="B43" s="14" t="s">
        <v>130</v>
      </c>
    </row>
    <row r="44" spans="2:59">
      <c r="B44" s="15" t="s">
        <v>20</v>
      </c>
    </row>
    <row r="45" spans="2:59">
      <c r="B45" s="11" t="s">
        <v>105</v>
      </c>
      <c r="C45" s="16">
        <v>4021</v>
      </c>
      <c r="D45" s="16">
        <v>1673</v>
      </c>
      <c r="E45" s="16">
        <v>2333</v>
      </c>
      <c r="G45" s="16">
        <v>205</v>
      </c>
      <c r="H45" s="16">
        <v>556</v>
      </c>
      <c r="I45" s="16">
        <v>395</v>
      </c>
      <c r="J45" s="16">
        <v>359</v>
      </c>
      <c r="K45" s="16">
        <v>435</v>
      </c>
      <c r="L45" s="16">
        <v>408</v>
      </c>
      <c r="M45" s="16">
        <v>651</v>
      </c>
      <c r="N45" s="16">
        <v>588</v>
      </c>
      <c r="O45" s="16">
        <v>424</v>
      </c>
      <c r="Q45" s="16">
        <v>1335</v>
      </c>
      <c r="R45" s="16">
        <v>799</v>
      </c>
      <c r="S45" s="16">
        <v>887</v>
      </c>
      <c r="T45" s="16">
        <v>955</v>
      </c>
      <c r="V45" s="16">
        <v>499</v>
      </c>
      <c r="W45" s="16">
        <v>617</v>
      </c>
      <c r="X45" s="16">
        <v>572</v>
      </c>
      <c r="Y45" s="16">
        <v>607</v>
      </c>
      <c r="Z45" s="16">
        <v>586</v>
      </c>
      <c r="AA45" s="16">
        <v>563</v>
      </c>
      <c r="AB45" s="16">
        <v>577</v>
      </c>
      <c r="AD45" s="16">
        <v>1339</v>
      </c>
      <c r="AE45" s="16">
        <v>800</v>
      </c>
      <c r="AF45" s="16">
        <v>767</v>
      </c>
      <c r="AG45" s="16">
        <v>160</v>
      </c>
      <c r="AH45" s="16">
        <v>609</v>
      </c>
      <c r="AI45" s="16">
        <v>341</v>
      </c>
      <c r="AJ45" s="16">
        <v>5</v>
      </c>
      <c r="AL45" s="16">
        <v>547</v>
      </c>
      <c r="AM45" s="16">
        <v>640</v>
      </c>
      <c r="AN45" s="16">
        <v>180</v>
      </c>
      <c r="AP45" s="16">
        <v>436</v>
      </c>
      <c r="AQ45" s="16">
        <v>418</v>
      </c>
      <c r="AR45" s="16">
        <v>128</v>
      </c>
      <c r="AS45" s="16">
        <v>889</v>
      </c>
      <c r="AT45" s="16">
        <v>140</v>
      </c>
      <c r="AU45" s="16">
        <v>21</v>
      </c>
      <c r="AW45" s="16">
        <v>3485</v>
      </c>
      <c r="AX45" s="16">
        <v>492</v>
      </c>
      <c r="AZ45" s="16">
        <v>1326</v>
      </c>
      <c r="BA45" s="16">
        <v>930</v>
      </c>
      <c r="BB45" s="16">
        <v>647</v>
      </c>
      <c r="BC45" s="16">
        <v>527</v>
      </c>
      <c r="BD45" s="16">
        <v>129</v>
      </c>
      <c r="BE45" s="16">
        <v>133</v>
      </c>
      <c r="BF45" s="16">
        <v>207</v>
      </c>
      <c r="BG45" s="16">
        <v>95</v>
      </c>
    </row>
    <row r="46" spans="2:59">
      <c r="B46" s="12" t="s">
        <v>106</v>
      </c>
      <c r="C46" s="16">
        <v>4021</v>
      </c>
      <c r="D46" s="16">
        <v>1744</v>
      </c>
      <c r="E46" s="16">
        <v>2272</v>
      </c>
      <c r="G46" s="16">
        <v>189</v>
      </c>
      <c r="H46" s="16">
        <v>543</v>
      </c>
      <c r="I46" s="16">
        <v>398</v>
      </c>
      <c r="J46" s="16">
        <v>350</v>
      </c>
      <c r="K46" s="16">
        <v>438</v>
      </c>
      <c r="L46" s="16">
        <v>422</v>
      </c>
      <c r="M46" s="16">
        <v>652</v>
      </c>
      <c r="N46" s="16">
        <v>639</v>
      </c>
      <c r="O46" s="16">
        <v>390</v>
      </c>
      <c r="Q46" s="16">
        <v>1341</v>
      </c>
      <c r="R46" s="16">
        <v>796</v>
      </c>
      <c r="S46" s="16">
        <v>896</v>
      </c>
      <c r="T46" s="16">
        <v>943</v>
      </c>
      <c r="V46" s="16">
        <v>584</v>
      </c>
      <c r="W46" s="16">
        <v>587</v>
      </c>
      <c r="X46" s="16">
        <v>583</v>
      </c>
      <c r="Y46" s="16">
        <v>558</v>
      </c>
      <c r="Z46" s="16">
        <v>563</v>
      </c>
      <c r="AA46" s="16">
        <v>563</v>
      </c>
      <c r="AB46" s="16">
        <v>583</v>
      </c>
      <c r="AD46" s="16">
        <v>1343</v>
      </c>
      <c r="AE46" s="16">
        <v>804</v>
      </c>
      <c r="AF46" s="16">
        <v>765</v>
      </c>
      <c r="AG46" s="16">
        <v>157</v>
      </c>
      <c r="AH46" s="16">
        <v>609</v>
      </c>
      <c r="AI46" s="16">
        <v>338</v>
      </c>
      <c r="AJ46" s="16">
        <v>5</v>
      </c>
      <c r="AL46" s="16">
        <v>567</v>
      </c>
      <c r="AM46" s="16">
        <v>660</v>
      </c>
      <c r="AN46" s="16">
        <v>184</v>
      </c>
      <c r="AP46" s="16">
        <v>433</v>
      </c>
      <c r="AQ46" s="16">
        <v>406</v>
      </c>
      <c r="AR46" s="16">
        <v>131</v>
      </c>
      <c r="AS46" s="16">
        <v>857</v>
      </c>
      <c r="AT46" s="16">
        <v>139</v>
      </c>
      <c r="AU46" s="16">
        <v>21</v>
      </c>
      <c r="AW46" s="16">
        <v>3486</v>
      </c>
      <c r="AX46" s="16">
        <v>490</v>
      </c>
      <c r="AZ46" s="16">
        <v>1382</v>
      </c>
      <c r="BA46" s="16">
        <v>902</v>
      </c>
      <c r="BB46" s="16">
        <v>650</v>
      </c>
      <c r="BC46" s="16">
        <v>510</v>
      </c>
      <c r="BD46" s="16">
        <v>127</v>
      </c>
      <c r="BE46" s="16">
        <v>130</v>
      </c>
      <c r="BF46" s="16">
        <v>199</v>
      </c>
      <c r="BG46" s="16">
        <v>95</v>
      </c>
    </row>
    <row r="47" spans="2:59">
      <c r="B47" s="17" t="s">
        <v>131</v>
      </c>
      <c r="C47" s="18">
        <v>6.0082317391387939E-2</v>
      </c>
      <c r="D47" s="18">
        <v>8.6914711542008277E-2</v>
      </c>
      <c r="E47" s="18">
        <v>3.9480726653174057E-2</v>
      </c>
      <c r="G47" s="18">
        <v>4.8501284874087919E-2</v>
      </c>
      <c r="H47" s="18">
        <v>5.6101363803666232E-2</v>
      </c>
      <c r="I47" s="18">
        <v>4.9985492157119733E-2</v>
      </c>
      <c r="J47" s="18">
        <v>2.842125838514057E-2</v>
      </c>
      <c r="K47" s="18">
        <v>6.3164572540480829E-2</v>
      </c>
      <c r="L47" s="18">
        <v>5.6030319419388783E-2</v>
      </c>
      <c r="M47" s="18">
        <v>0.1042183507893111</v>
      </c>
      <c r="N47" s="18">
        <v>6.5470274729483205E-2</v>
      </c>
      <c r="O47" s="18">
        <v>2.8263591529131979E-2</v>
      </c>
      <c r="Q47" s="18">
        <v>0.1020188490947101</v>
      </c>
      <c r="R47" s="18">
        <v>4.8794795781619209E-2</v>
      </c>
      <c r="S47" s="18">
        <v>4.7009630544391737E-2</v>
      </c>
      <c r="T47" s="18">
        <v>2.0995591821091682E-2</v>
      </c>
      <c r="V47" s="18">
        <v>7.4165096475896641E-2</v>
      </c>
      <c r="W47" s="18">
        <v>0.11158600746018089</v>
      </c>
      <c r="X47" s="18">
        <v>4.9788330779491831E-2</v>
      </c>
      <c r="Y47" s="18">
        <v>4.9341327372473973E-2</v>
      </c>
      <c r="Z47" s="18">
        <v>3.9884570949687753E-2</v>
      </c>
      <c r="AA47" s="18">
        <v>4.0780269746959093E-2</v>
      </c>
      <c r="AB47" s="18">
        <v>5.2854087191558222E-2</v>
      </c>
      <c r="AD47" s="18">
        <v>9.9974131477432754E-2</v>
      </c>
      <c r="AE47" s="18">
        <v>4.9650930318341162E-2</v>
      </c>
      <c r="AF47" s="18">
        <v>3.8235076789619168E-2</v>
      </c>
      <c r="AG47" s="18">
        <v>4.9316488928287203E-2</v>
      </c>
      <c r="AH47" s="18">
        <v>3.987992536059614E-2</v>
      </c>
      <c r="AI47" s="18">
        <v>1.8062910040475631E-2</v>
      </c>
      <c r="AJ47" s="18">
        <v>0</v>
      </c>
      <c r="AL47" s="18">
        <v>0.12467</v>
      </c>
      <c r="AM47" s="18">
        <v>5.0389999999999997E-2</v>
      </c>
      <c r="AN47" s="18">
        <v>4.41E-2</v>
      </c>
      <c r="AP47" s="18">
        <v>4.8721693084133218E-2</v>
      </c>
      <c r="AQ47" s="18">
        <v>3.4402047349510877E-2</v>
      </c>
      <c r="AR47" s="18">
        <v>5.6987431511547941E-2</v>
      </c>
      <c r="AS47" s="18">
        <v>4.0908025024810918E-2</v>
      </c>
      <c r="AT47" s="18">
        <v>6.7339091676112878E-2</v>
      </c>
      <c r="AU47" s="18">
        <v>0.1051184705492178</v>
      </c>
      <c r="AW47" s="18">
        <v>6.6990788100256882E-2</v>
      </c>
      <c r="AX47" s="18">
        <v>1.6398825079078749E-2</v>
      </c>
      <c r="AZ47" s="18">
        <v>6.5760267073929068E-2</v>
      </c>
      <c r="BA47" s="18">
        <v>8.061234966295111E-2</v>
      </c>
      <c r="BB47" s="18">
        <v>4.302648681773906E-2</v>
      </c>
      <c r="BC47" s="18">
        <v>5.2710909230282127E-2</v>
      </c>
      <c r="BD47" s="18">
        <v>6.2524066637782233E-2</v>
      </c>
      <c r="BE47" s="18">
        <v>6.1419428389696808E-2</v>
      </c>
      <c r="BF47" s="18">
        <v>2.6512006132149799E-2</v>
      </c>
      <c r="BG47" s="18">
        <v>1.2066290948957359E-2</v>
      </c>
    </row>
    <row r="48" spans="2:59" ht="29.1">
      <c r="B48" s="17" t="s">
        <v>132</v>
      </c>
      <c r="C48" s="18">
        <v>0.1199901025742344</v>
      </c>
      <c r="D48" s="18">
        <v>0.1639815418902725</v>
      </c>
      <c r="E48" s="18">
        <v>8.6477718700739267E-2</v>
      </c>
      <c r="G48" s="18">
        <v>0.1087452649951124</v>
      </c>
      <c r="H48" s="18">
        <v>0.1076472092722493</v>
      </c>
      <c r="I48" s="18">
        <v>0.1145705539524856</v>
      </c>
      <c r="J48" s="18">
        <v>0.1344241383421455</v>
      </c>
      <c r="K48" s="18">
        <v>0.1042223119259266</v>
      </c>
      <c r="L48" s="18">
        <v>9.2463083028741691E-2</v>
      </c>
      <c r="M48" s="18">
        <v>0.1654920738680889</v>
      </c>
      <c r="N48" s="18">
        <v>0.1218381721369286</v>
      </c>
      <c r="O48" s="18">
        <v>0.1035978615899298</v>
      </c>
      <c r="Q48" s="18">
        <v>0.1628297970773282</v>
      </c>
      <c r="R48" s="18">
        <v>0.111240472024389</v>
      </c>
      <c r="S48" s="18">
        <v>8.6366195938785181E-2</v>
      </c>
      <c r="T48" s="18">
        <v>9.969800248080711E-2</v>
      </c>
      <c r="V48" s="18">
        <v>0.1308291463509792</v>
      </c>
      <c r="W48" s="18">
        <v>0.143366687583346</v>
      </c>
      <c r="X48" s="18">
        <v>0.1370608725697077</v>
      </c>
      <c r="Y48" s="18">
        <v>0.1054288545850886</v>
      </c>
      <c r="Z48" s="18">
        <v>7.4922293278617352E-2</v>
      </c>
      <c r="AA48" s="18">
        <v>9.9092665391811247E-2</v>
      </c>
      <c r="AB48" s="18">
        <v>0.1461694486430303</v>
      </c>
      <c r="AD48" s="18">
        <v>0.14310449623845589</v>
      </c>
      <c r="AE48" s="18">
        <v>0.13862199861555799</v>
      </c>
      <c r="AF48" s="18">
        <v>0.10141508430241231</v>
      </c>
      <c r="AG48" s="18">
        <v>9.6681177581096581E-2</v>
      </c>
      <c r="AH48" s="18">
        <v>9.6769951939247589E-2</v>
      </c>
      <c r="AI48" s="18">
        <v>8.0265179073947215E-2</v>
      </c>
      <c r="AJ48" s="18">
        <v>0</v>
      </c>
      <c r="AL48" s="18">
        <v>0.16522999999999999</v>
      </c>
      <c r="AM48" s="18">
        <v>0.11695999999999999</v>
      </c>
      <c r="AN48" s="18">
        <v>0.11544</v>
      </c>
      <c r="AP48" s="18">
        <v>0.1514277956243649</v>
      </c>
      <c r="AQ48" s="18">
        <v>8.4686779205333684E-2</v>
      </c>
      <c r="AR48" s="18">
        <v>0.16911220930929879</v>
      </c>
      <c r="AS48" s="18">
        <v>8.2661734019250532E-2</v>
      </c>
      <c r="AT48" s="18">
        <v>8.8307533338678731E-2</v>
      </c>
      <c r="AU48" s="18">
        <v>0.1427307656578336</v>
      </c>
      <c r="AW48" s="18">
        <v>0.1224546996916568</v>
      </c>
      <c r="AX48" s="18">
        <v>0.1048613916139087</v>
      </c>
      <c r="AZ48" s="18">
        <v>0.12089984538039911</v>
      </c>
      <c r="BA48" s="18">
        <v>0.13601012498179499</v>
      </c>
      <c r="BB48" s="18">
        <v>0.1157745729040837</v>
      </c>
      <c r="BC48" s="18">
        <v>0.1100695681582607</v>
      </c>
      <c r="BD48" s="18">
        <v>0.12346628780765111</v>
      </c>
      <c r="BE48" s="18">
        <v>3.797695066873872E-2</v>
      </c>
      <c r="BF48" s="18">
        <v>0.10970046836715</v>
      </c>
      <c r="BG48" s="18">
        <v>0.14288426618965441</v>
      </c>
    </row>
    <row r="49" spans="2:59">
      <c r="B49" s="17" t="s">
        <v>133</v>
      </c>
      <c r="C49" s="18">
        <v>0.1250882002815415</v>
      </c>
      <c r="D49" s="18">
        <v>0.10491918107274389</v>
      </c>
      <c r="E49" s="18">
        <v>0.14000944709249991</v>
      </c>
      <c r="G49" s="18">
        <v>0.13479390162860611</v>
      </c>
      <c r="H49" s="18">
        <v>0.13500664237358651</v>
      </c>
      <c r="I49" s="18">
        <v>0.17951530044216449</v>
      </c>
      <c r="J49" s="18">
        <v>0.10992404689348891</v>
      </c>
      <c r="K49" s="18">
        <v>0.1416559176780601</v>
      </c>
      <c r="L49" s="18">
        <v>0.11696637611975939</v>
      </c>
      <c r="M49" s="18">
        <v>0.10760053403348969</v>
      </c>
      <c r="N49" s="18">
        <v>0.1034536623743597</v>
      </c>
      <c r="O49" s="18">
        <v>0.1195050051644405</v>
      </c>
      <c r="Q49" s="18">
        <v>0.1234868346360784</v>
      </c>
      <c r="R49" s="18">
        <v>0.13694621538682919</v>
      </c>
      <c r="S49" s="18">
        <v>0.1230602734919056</v>
      </c>
      <c r="T49" s="18">
        <v>0.1201379591353231</v>
      </c>
      <c r="V49" s="18">
        <v>0.12946850970877691</v>
      </c>
      <c r="W49" s="18">
        <v>0.1042260853191927</v>
      </c>
      <c r="X49" s="18">
        <v>0.1117134341102278</v>
      </c>
      <c r="Y49" s="18">
        <v>0.12773620182889001</v>
      </c>
      <c r="Z49" s="18">
        <v>0.144882697247432</v>
      </c>
      <c r="AA49" s="18">
        <v>0.1226640557591811</v>
      </c>
      <c r="AB49" s="18">
        <v>0.1357653248417881</v>
      </c>
      <c r="AD49" s="18">
        <v>0.13885674079089849</v>
      </c>
      <c r="AE49" s="18">
        <v>0.12977635606905161</v>
      </c>
      <c r="AF49" s="18">
        <v>0.12715742372165489</v>
      </c>
      <c r="AG49" s="18">
        <v>0.1589119311058701</v>
      </c>
      <c r="AH49" s="18">
        <v>9.465980892329813E-2</v>
      </c>
      <c r="AI49" s="18">
        <v>9.2415299128193198E-2</v>
      </c>
      <c r="AJ49" s="18">
        <v>0.20679902059167171</v>
      </c>
      <c r="AL49" s="18">
        <v>0.16012999999999999</v>
      </c>
      <c r="AM49" s="18">
        <v>0.10723000000000001</v>
      </c>
      <c r="AN49" s="18">
        <v>9.1060000000000002E-2</v>
      </c>
      <c r="AP49" s="18">
        <v>0.1396014833888751</v>
      </c>
      <c r="AQ49" s="18">
        <v>0.110705688179904</v>
      </c>
      <c r="AR49" s="18">
        <v>0.12611844822909349</v>
      </c>
      <c r="AS49" s="18">
        <v>0.14176352850972929</v>
      </c>
      <c r="AT49" s="18">
        <v>0.12321404242627269</v>
      </c>
      <c r="AU49" s="18">
        <v>0.19682958902729469</v>
      </c>
      <c r="AW49" s="18">
        <v>0.12704026747068931</v>
      </c>
      <c r="AX49" s="18">
        <v>0.11200638583049009</v>
      </c>
      <c r="AZ49" s="18">
        <v>0.1154696948095032</v>
      </c>
      <c r="BA49" s="18">
        <v>0.1261103454374321</v>
      </c>
      <c r="BB49" s="18">
        <v>0.12011873427713041</v>
      </c>
      <c r="BC49" s="18">
        <v>0.1622670645367417</v>
      </c>
      <c r="BD49" s="18">
        <v>0.1552328558038725</v>
      </c>
      <c r="BE49" s="18">
        <v>0.1109347864759949</v>
      </c>
      <c r="BF49" s="18">
        <v>9.032031822306455E-2</v>
      </c>
      <c r="BG49" s="18">
        <v>0.13722535447915621</v>
      </c>
    </row>
    <row r="50" spans="2:59">
      <c r="B50" s="17" t="s">
        <v>134</v>
      </c>
      <c r="C50" s="18">
        <v>9.649848603277135E-2</v>
      </c>
      <c r="D50" s="18">
        <v>4.6651786841592692E-2</v>
      </c>
      <c r="E50" s="18">
        <v>0.13475221522774641</v>
      </c>
      <c r="G50" s="18">
        <v>9.3149596271310142E-2</v>
      </c>
      <c r="H50" s="18">
        <v>0.1018899030803371</v>
      </c>
      <c r="I50" s="18">
        <v>0.1029205794303758</v>
      </c>
      <c r="J50" s="18">
        <v>8.2875612889929812E-2</v>
      </c>
      <c r="K50" s="18">
        <v>7.5251699383366982E-2</v>
      </c>
      <c r="L50" s="18">
        <v>8.6402631586466244E-2</v>
      </c>
      <c r="M50" s="18">
        <v>6.9240145497415057E-2</v>
      </c>
      <c r="N50" s="18">
        <v>0.1180912337368714</v>
      </c>
      <c r="O50" s="18">
        <v>0.14126420016289509</v>
      </c>
      <c r="Q50" s="18">
        <v>7.5094579867637415E-2</v>
      </c>
      <c r="R50" s="18">
        <v>0.1012399472395199</v>
      </c>
      <c r="S50" s="18">
        <v>0.10425620956131509</v>
      </c>
      <c r="T50" s="18">
        <v>0.11390925024811401</v>
      </c>
      <c r="V50" s="18">
        <v>0.14506528497942031</v>
      </c>
      <c r="W50" s="18">
        <v>8.4465076858424484E-2</v>
      </c>
      <c r="X50" s="18">
        <v>9.7978086580150878E-2</v>
      </c>
      <c r="Y50" s="18">
        <v>7.4974006992028955E-2</v>
      </c>
      <c r="Z50" s="18">
        <v>9.8125062585690426E-2</v>
      </c>
      <c r="AA50" s="18">
        <v>0.1007800526748721</v>
      </c>
      <c r="AB50" s="18">
        <v>7.3392149328251319E-2</v>
      </c>
      <c r="AD50" s="18">
        <v>7.344274942725304E-2</v>
      </c>
      <c r="AE50" s="18">
        <v>9.2169702609604998E-2</v>
      </c>
      <c r="AF50" s="18">
        <v>0.111488937718068</v>
      </c>
      <c r="AG50" s="18">
        <v>0.13667176760017469</v>
      </c>
      <c r="AH50" s="18">
        <v>0.1164713126981745</v>
      </c>
      <c r="AI50" s="18">
        <v>0.1058347091155117</v>
      </c>
      <c r="AJ50" s="18">
        <v>0.3682956052417648</v>
      </c>
      <c r="AL50" s="18">
        <v>6.6909999999999997E-2</v>
      </c>
      <c r="AM50" s="18">
        <v>0.12458</v>
      </c>
      <c r="AN50" s="18">
        <v>0.11090999999999999</v>
      </c>
      <c r="AP50" s="18">
        <v>7.0699524172076422E-2</v>
      </c>
      <c r="AQ50" s="18">
        <v>0.1052013592640865</v>
      </c>
      <c r="AR50" s="18">
        <v>9.1446415538784118E-2</v>
      </c>
      <c r="AS50" s="18">
        <v>9.1057852805127862E-2</v>
      </c>
      <c r="AT50" s="18">
        <v>8.8176352757739274E-2</v>
      </c>
      <c r="AU50" s="18">
        <v>8.4583419521098491E-2</v>
      </c>
      <c r="AW50" s="18">
        <v>9.1460419316519936E-2</v>
      </c>
      <c r="AX50" s="18">
        <v>0.1314654504973046</v>
      </c>
      <c r="AZ50" s="18">
        <v>0.11557768830439261</v>
      </c>
      <c r="BA50" s="18">
        <v>8.2314304325209642E-2</v>
      </c>
      <c r="BB50" s="18">
        <v>7.4653092290599521E-2</v>
      </c>
      <c r="BC50" s="18">
        <v>8.853234635887007E-2</v>
      </c>
      <c r="BD50" s="18">
        <v>4.6343401793686553E-2</v>
      </c>
      <c r="BE50" s="18">
        <v>0.14237583130960099</v>
      </c>
      <c r="BF50" s="18">
        <v>0.1164794484739899</v>
      </c>
      <c r="BG50" s="18">
        <v>0.1249623635953261</v>
      </c>
    </row>
    <row r="51" spans="2:59">
      <c r="B51" s="17" t="s">
        <v>135</v>
      </c>
      <c r="C51" s="18">
        <v>4.1613937701925549E-2</v>
      </c>
      <c r="D51" s="18">
        <v>4.2331171019962699E-2</v>
      </c>
      <c r="E51" s="18">
        <v>4.0896553427908787E-2</v>
      </c>
      <c r="G51" s="18">
        <v>5.8615426766299439E-2</v>
      </c>
      <c r="H51" s="18">
        <v>4.4564649458775869E-2</v>
      </c>
      <c r="I51" s="18">
        <v>2.6982308212741911E-2</v>
      </c>
      <c r="J51" s="18">
        <v>2.5966166392851209E-2</v>
      </c>
      <c r="K51" s="18">
        <v>4.4436883802727943E-2</v>
      </c>
      <c r="L51" s="18">
        <v>3.089185572428341E-2</v>
      </c>
      <c r="M51" s="18">
        <v>4.9422565528126107E-2</v>
      </c>
      <c r="N51" s="18">
        <v>4.5679537126817223E-2</v>
      </c>
      <c r="O51" s="18">
        <v>4.6956797714642798E-2</v>
      </c>
      <c r="Q51" s="18">
        <v>2.290257609831706E-2</v>
      </c>
      <c r="R51" s="18">
        <v>4.0879343381350547E-2</v>
      </c>
      <c r="S51" s="18">
        <v>5.0204768109079048E-2</v>
      </c>
      <c r="T51" s="18">
        <v>6.1507224581976612E-2</v>
      </c>
      <c r="V51" s="18">
        <v>2.7759682541413241E-2</v>
      </c>
      <c r="W51" s="18">
        <v>2.588748740458666E-2</v>
      </c>
      <c r="X51" s="18">
        <v>3.5368765673838953E-2</v>
      </c>
      <c r="Y51" s="18">
        <v>4.0738653932960833E-2</v>
      </c>
      <c r="Z51" s="18">
        <v>5.8779113717912453E-2</v>
      </c>
      <c r="AA51" s="18">
        <v>4.3176434229822119E-2</v>
      </c>
      <c r="AB51" s="18">
        <v>6.0312722539455292E-2</v>
      </c>
      <c r="AD51" s="18">
        <v>3.9090262374887809E-2</v>
      </c>
      <c r="AE51" s="18">
        <v>4.0059936792562742E-2</v>
      </c>
      <c r="AF51" s="18">
        <v>4.0614123121233317E-2</v>
      </c>
      <c r="AG51" s="18">
        <v>2.4846894599263401E-2</v>
      </c>
      <c r="AH51" s="18">
        <v>5.0172078795707231E-2</v>
      </c>
      <c r="AI51" s="18">
        <v>5.059430197709542E-2</v>
      </c>
      <c r="AJ51" s="18">
        <v>0</v>
      </c>
      <c r="AL51" s="18">
        <v>2.2839999999999999E-2</v>
      </c>
      <c r="AM51" s="18">
        <v>2.513E-2</v>
      </c>
      <c r="AN51" s="18">
        <v>2.5090000000000001E-2</v>
      </c>
      <c r="AP51" s="18">
        <v>4.6681377706141322E-2</v>
      </c>
      <c r="AQ51" s="18">
        <v>9.5155368890033828E-2</v>
      </c>
      <c r="AR51" s="18">
        <v>3.1046171659396101E-2</v>
      </c>
      <c r="AS51" s="18">
        <v>4.8328550003068273E-2</v>
      </c>
      <c r="AT51" s="18">
        <v>4.5292758920055007E-2</v>
      </c>
      <c r="AU51" s="18">
        <v>0</v>
      </c>
      <c r="AW51" s="18">
        <v>4.0501079185890347E-2</v>
      </c>
      <c r="AX51" s="18">
        <v>4.9395576264313082E-2</v>
      </c>
      <c r="AZ51" s="18">
        <v>3.093651343021608E-2</v>
      </c>
      <c r="BA51" s="18">
        <v>4.1335654483046692E-2</v>
      </c>
      <c r="BB51" s="18">
        <v>5.0120947764786712E-2</v>
      </c>
      <c r="BC51" s="18">
        <v>2.336102644470061E-2</v>
      </c>
      <c r="BD51" s="18">
        <v>6.5180406896495791E-2</v>
      </c>
      <c r="BE51" s="18">
        <v>3.1977624491207238E-2</v>
      </c>
      <c r="BF51" s="18">
        <v>0.11719210299050679</v>
      </c>
      <c r="BG51" s="18">
        <v>5.5155767860202543E-2</v>
      </c>
    </row>
    <row r="52" spans="2:59">
      <c r="B52" s="17" t="s">
        <v>136</v>
      </c>
      <c r="C52" s="18">
        <v>6.2207169416254537E-2</v>
      </c>
      <c r="D52" s="18">
        <v>9.0696373259688309E-2</v>
      </c>
      <c r="E52" s="18">
        <v>4.0469526733615348E-2</v>
      </c>
      <c r="G52" s="18">
        <v>4.6772647273382519E-2</v>
      </c>
      <c r="H52" s="18">
        <v>5.8690138394214879E-2</v>
      </c>
      <c r="I52" s="18">
        <v>6.846845235154668E-2</v>
      </c>
      <c r="J52" s="18">
        <v>3.8691844670973058E-2</v>
      </c>
      <c r="K52" s="18">
        <v>6.048175614099198E-2</v>
      </c>
      <c r="L52" s="18">
        <v>7.8033979223270974E-2</v>
      </c>
      <c r="M52" s="18">
        <v>8.2360360817348988E-2</v>
      </c>
      <c r="N52" s="18">
        <v>5.8741405637184718E-2</v>
      </c>
      <c r="O52" s="18">
        <v>4.6096413313405138E-2</v>
      </c>
      <c r="Q52" s="18">
        <v>7.3300779092451224E-2</v>
      </c>
      <c r="R52" s="18">
        <v>6.2726087652480125E-2</v>
      </c>
      <c r="S52" s="18">
        <v>6.2102584459367137E-2</v>
      </c>
      <c r="T52" s="18">
        <v>4.4710430822137603E-2</v>
      </c>
      <c r="V52" s="18">
        <v>3.2536547311740632E-2</v>
      </c>
      <c r="W52" s="18">
        <v>3.5825087011782927E-2</v>
      </c>
      <c r="X52" s="18">
        <v>4.04480958528863E-2</v>
      </c>
      <c r="Y52" s="18">
        <v>6.3876837253718649E-2</v>
      </c>
      <c r="Z52" s="18">
        <v>9.2648385538760814E-2</v>
      </c>
      <c r="AA52" s="18">
        <v>8.979316538930493E-2</v>
      </c>
      <c r="AB52" s="18">
        <v>8.2588095091333288E-2</v>
      </c>
      <c r="AD52" s="18">
        <v>7.6122383662788479E-2</v>
      </c>
      <c r="AE52" s="18">
        <v>6.0257169502989157E-2</v>
      </c>
      <c r="AF52" s="18">
        <v>6.0767172162550419E-2</v>
      </c>
      <c r="AG52" s="18">
        <v>5.0216916089087751E-2</v>
      </c>
      <c r="AH52" s="18">
        <v>4.6775322871380781E-2</v>
      </c>
      <c r="AI52" s="18">
        <v>4.9088848256845258E-2</v>
      </c>
      <c r="AJ52" s="18">
        <v>0</v>
      </c>
      <c r="AL52" s="18">
        <v>5.3060000000000003E-2</v>
      </c>
      <c r="AM52" s="18">
        <v>4.1279999999999997E-2</v>
      </c>
      <c r="AN52" s="18">
        <v>2.6249999999999999E-2</v>
      </c>
      <c r="AP52" s="18">
        <v>9.1025259684482246E-2</v>
      </c>
      <c r="AQ52" s="18">
        <v>6.3755311860846375E-2</v>
      </c>
      <c r="AR52" s="18">
        <v>0.13799232742544851</v>
      </c>
      <c r="AS52" s="18">
        <v>8.6408199587739057E-2</v>
      </c>
      <c r="AT52" s="18">
        <v>5.709030158832841E-2</v>
      </c>
      <c r="AU52" s="18">
        <v>0.1412815173326189</v>
      </c>
      <c r="AW52" s="18">
        <v>6.5651578822350523E-2</v>
      </c>
      <c r="AX52" s="18">
        <v>3.9497525654371063E-2</v>
      </c>
      <c r="AZ52" s="18">
        <v>4.1846487274245822E-2</v>
      </c>
      <c r="BA52" s="18">
        <v>4.64877477802801E-2</v>
      </c>
      <c r="BB52" s="18">
        <v>0.1216639969726965</v>
      </c>
      <c r="BC52" s="18">
        <v>7.5030963632550615E-2</v>
      </c>
      <c r="BD52" s="18">
        <v>7.0630649839357976E-2</v>
      </c>
      <c r="BE52" s="18">
        <v>7.8513570971002186E-2</v>
      </c>
      <c r="BF52" s="18">
        <v>5.5777624917480638E-2</v>
      </c>
      <c r="BG52" s="18">
        <v>1.9414907011112859E-2</v>
      </c>
    </row>
    <row r="53" spans="2:59">
      <c r="B53" s="17" t="s">
        <v>137</v>
      </c>
      <c r="C53" s="18">
        <v>6.143676444937806E-2</v>
      </c>
      <c r="D53" s="18">
        <v>4.5060523582206871E-2</v>
      </c>
      <c r="E53" s="18">
        <v>7.4014014760465666E-2</v>
      </c>
      <c r="G53" s="18">
        <v>4.4117854006008657E-2</v>
      </c>
      <c r="H53" s="18">
        <v>5.902360452171302E-2</v>
      </c>
      <c r="I53" s="18">
        <v>6.2205086525894238E-2</v>
      </c>
      <c r="J53" s="18">
        <v>7.8196146652920434E-2</v>
      </c>
      <c r="K53" s="18">
        <v>5.507565013185535E-2</v>
      </c>
      <c r="L53" s="18">
        <v>8.164855242306103E-2</v>
      </c>
      <c r="M53" s="18">
        <v>4.5498927949666423E-2</v>
      </c>
      <c r="N53" s="18">
        <v>6.4796759922313166E-2</v>
      </c>
      <c r="O53" s="18">
        <v>6.3778481868898271E-2</v>
      </c>
      <c r="Q53" s="18">
        <v>4.8086134722896308E-2</v>
      </c>
      <c r="R53" s="18">
        <v>8.0200264714163541E-2</v>
      </c>
      <c r="S53" s="18">
        <v>5.4886971593916367E-2</v>
      </c>
      <c r="T53" s="18">
        <v>6.8636034071864901E-2</v>
      </c>
      <c r="V53" s="18">
        <v>3.5976440289338191E-2</v>
      </c>
      <c r="W53" s="18">
        <v>2.7183308424867551E-2</v>
      </c>
      <c r="X53" s="18">
        <v>6.4223798223136175E-2</v>
      </c>
      <c r="Y53" s="18">
        <v>5.483970019648958E-2</v>
      </c>
      <c r="Z53" s="18">
        <v>8.2446966360413682E-2</v>
      </c>
      <c r="AA53" s="18">
        <v>8.5151085785361763E-2</v>
      </c>
      <c r="AB53" s="18">
        <v>8.1742778569922334E-2</v>
      </c>
      <c r="AD53" s="18">
        <v>5.3903355182038308E-2</v>
      </c>
      <c r="AE53" s="18">
        <v>4.5102051417995309E-2</v>
      </c>
      <c r="AF53" s="18">
        <v>7.5361876746349366E-2</v>
      </c>
      <c r="AG53" s="18">
        <v>4.289178610573291E-2</v>
      </c>
      <c r="AH53" s="18">
        <v>7.3446668912134291E-2</v>
      </c>
      <c r="AI53" s="18">
        <v>8.6617010879987091E-2</v>
      </c>
      <c r="AJ53" s="18">
        <v>0</v>
      </c>
      <c r="AL53" s="18">
        <v>3.2849999999999997E-2</v>
      </c>
      <c r="AM53" s="18">
        <v>4.555E-2</v>
      </c>
      <c r="AN53" s="18">
        <v>6.1409999999999999E-2</v>
      </c>
      <c r="AP53" s="18">
        <v>9.5209350404558191E-2</v>
      </c>
      <c r="AQ53" s="18">
        <v>6.7308250672957287E-2</v>
      </c>
      <c r="AR53" s="18">
        <v>9.0406629616513925E-2</v>
      </c>
      <c r="AS53" s="18">
        <v>7.7015702415289627E-2</v>
      </c>
      <c r="AT53" s="18">
        <v>0.10215647633018921</v>
      </c>
      <c r="AU53" s="18">
        <v>0</v>
      </c>
      <c r="AW53" s="18">
        <v>5.6817962075103687E-2</v>
      </c>
      <c r="AX53" s="18">
        <v>9.7984828030353202E-2</v>
      </c>
      <c r="AZ53" s="18">
        <v>3.7021371200809818E-2</v>
      </c>
      <c r="BA53" s="18">
        <v>6.6113915811005744E-2</v>
      </c>
      <c r="BB53" s="18">
        <v>7.2010416840194699E-2</v>
      </c>
      <c r="BC53" s="18">
        <v>9.3108393496136296E-2</v>
      </c>
      <c r="BD53" s="18">
        <v>9.3675488418397984E-2</v>
      </c>
      <c r="BE53" s="18">
        <v>6.618481668164572E-2</v>
      </c>
      <c r="BF53" s="18">
        <v>7.2597507654956497E-2</v>
      </c>
      <c r="BG53" s="18">
        <v>5.2433131399907698E-2</v>
      </c>
    </row>
    <row r="54" spans="2:59">
      <c r="B54" s="17" t="s">
        <v>138</v>
      </c>
      <c r="C54" s="18">
        <v>1.3876523711154659E-2</v>
      </c>
      <c r="D54" s="18">
        <v>1.929601396141329E-2</v>
      </c>
      <c r="E54" s="18">
        <v>9.7459615727080642E-3</v>
      </c>
      <c r="G54" s="18">
        <v>9.8332311419195642E-3</v>
      </c>
      <c r="H54" s="18">
        <v>1.8483145554108411E-2</v>
      </c>
      <c r="I54" s="18">
        <v>2.381314595142155E-3</v>
      </c>
      <c r="J54" s="18">
        <v>8.3345813309932178E-3</v>
      </c>
      <c r="K54" s="18">
        <v>1.164189291834777E-2</v>
      </c>
      <c r="L54" s="18">
        <v>2.3682064328171621E-2</v>
      </c>
      <c r="M54" s="18">
        <v>1.43250483275557E-2</v>
      </c>
      <c r="N54" s="18">
        <v>1.9785905681586651E-2</v>
      </c>
      <c r="O54" s="18">
        <v>7.5941050290002131E-3</v>
      </c>
      <c r="Q54" s="18">
        <v>1.413240247965839E-2</v>
      </c>
      <c r="R54" s="18">
        <v>1.5432655762178929E-2</v>
      </c>
      <c r="S54" s="18">
        <v>1.4968202171720841E-2</v>
      </c>
      <c r="T54" s="18">
        <v>1.1817488248844011E-2</v>
      </c>
      <c r="V54" s="18">
        <v>1.036442463938422E-2</v>
      </c>
      <c r="W54" s="18">
        <v>1.1167153999573579E-2</v>
      </c>
      <c r="X54" s="18">
        <v>1.278146332066799E-2</v>
      </c>
      <c r="Y54" s="18">
        <v>2.0616685954372379E-2</v>
      </c>
      <c r="Z54" s="18">
        <v>7.3106022506025416E-3</v>
      </c>
      <c r="AA54" s="18">
        <v>1.6880616007158351E-2</v>
      </c>
      <c r="AB54" s="18">
        <v>1.8202293805545219E-2</v>
      </c>
      <c r="AD54" s="18">
        <v>1.381121238164067E-2</v>
      </c>
      <c r="AE54" s="18">
        <v>1.5363969033604929E-2</v>
      </c>
      <c r="AF54" s="18">
        <v>1.357477419283072E-2</v>
      </c>
      <c r="AG54" s="18">
        <v>1.2685901695309421E-2</v>
      </c>
      <c r="AH54" s="18">
        <v>1.4051274526758559E-2</v>
      </c>
      <c r="AI54" s="18">
        <v>1.172336951498054E-2</v>
      </c>
      <c r="AJ54" s="18">
        <v>0</v>
      </c>
      <c r="AL54" s="18">
        <v>8.7600000000000004E-3</v>
      </c>
      <c r="AM54" s="18">
        <v>1.8089999999999998E-2</v>
      </c>
      <c r="AN54" s="18">
        <v>5.1999999999999998E-3</v>
      </c>
      <c r="AP54" s="18">
        <v>1.7893480436791061E-2</v>
      </c>
      <c r="AQ54" s="18">
        <v>1.214138348788849E-2</v>
      </c>
      <c r="AR54" s="18">
        <v>3.2167883578941771E-2</v>
      </c>
      <c r="AS54" s="18">
        <v>6.6624868442038548E-3</v>
      </c>
      <c r="AT54" s="18">
        <v>3.6656662002472848E-2</v>
      </c>
      <c r="AU54" s="18">
        <v>5.5515092927250639E-2</v>
      </c>
      <c r="AW54" s="18">
        <v>1.459566126227085E-2</v>
      </c>
      <c r="AX54" s="18">
        <v>7.9971235647616525E-3</v>
      </c>
      <c r="AZ54" s="18">
        <v>1.378289558120438E-2</v>
      </c>
      <c r="BA54" s="18">
        <v>1.17815820039502E-2</v>
      </c>
      <c r="BB54" s="18">
        <v>1.9545385923943101E-2</v>
      </c>
      <c r="BC54" s="18">
        <v>1.368403822110675E-2</v>
      </c>
      <c r="BD54" s="18">
        <v>7.6567218577473367E-3</v>
      </c>
      <c r="BE54" s="18">
        <v>1.636299612322277E-2</v>
      </c>
      <c r="BF54" s="18">
        <v>1.0574217245575029E-2</v>
      </c>
      <c r="BG54" s="18">
        <v>1.3013603664222649E-2</v>
      </c>
    </row>
    <row r="55" spans="2:59">
      <c r="B55" s="17" t="s">
        <v>139</v>
      </c>
      <c r="C55" s="18">
        <v>7.5256362516644318E-2</v>
      </c>
      <c r="D55" s="18">
        <v>5.7809893530127478E-2</v>
      </c>
      <c r="E55" s="18">
        <v>8.8694416340979187E-2</v>
      </c>
      <c r="G55" s="18">
        <v>6.2102207132707372E-2</v>
      </c>
      <c r="H55" s="18">
        <v>7.24447097074922E-2</v>
      </c>
      <c r="I55" s="18">
        <v>7.9031439503711609E-2</v>
      </c>
      <c r="J55" s="18">
        <v>7.7445348207145714E-2</v>
      </c>
      <c r="K55" s="18">
        <v>0.1075781059084501</v>
      </c>
      <c r="L55" s="18">
        <v>8.6367067951304055E-2</v>
      </c>
      <c r="M55" s="18">
        <v>8.7652131307249984E-2</v>
      </c>
      <c r="N55" s="18">
        <v>5.5319199331197173E-2</v>
      </c>
      <c r="O55" s="18">
        <v>4.334970081252601E-2</v>
      </c>
      <c r="Q55" s="18">
        <v>7.5326149585593985E-2</v>
      </c>
      <c r="R55" s="18">
        <v>7.0555751416608067E-2</v>
      </c>
      <c r="S55" s="18">
        <v>7.3763540602713132E-2</v>
      </c>
      <c r="T55" s="18">
        <v>7.9576608289975051E-2</v>
      </c>
      <c r="V55" s="18">
        <v>3.0271271566022339E-2</v>
      </c>
      <c r="W55" s="18">
        <v>7.4532158409998148E-2</v>
      </c>
      <c r="X55" s="18">
        <v>6.6289955615316087E-2</v>
      </c>
      <c r="Y55" s="18">
        <v>7.5686439929977992E-2</v>
      </c>
      <c r="Z55" s="18">
        <v>0.12361857056233939</v>
      </c>
      <c r="AA55" s="18">
        <v>9.2232931271781116E-2</v>
      </c>
      <c r="AB55" s="18">
        <v>6.6494999565616331E-2</v>
      </c>
      <c r="AD55" s="18">
        <v>7.8884701305917196E-2</v>
      </c>
      <c r="AE55" s="18">
        <v>7.0479934492588117E-2</v>
      </c>
      <c r="AF55" s="18">
        <v>7.2877932224445816E-2</v>
      </c>
      <c r="AG55" s="18">
        <v>7.3136375658343994E-2</v>
      </c>
      <c r="AH55" s="18">
        <v>7.6331796857862191E-2</v>
      </c>
      <c r="AI55" s="18">
        <v>7.4973340197698427E-2</v>
      </c>
      <c r="AJ55" s="18">
        <v>0.18709804329547289</v>
      </c>
      <c r="AL55" s="18">
        <v>5.4710000000000002E-2</v>
      </c>
      <c r="AM55" s="18">
        <v>5.4600000000000003E-2</v>
      </c>
      <c r="AN55" s="18">
        <v>8.2720000000000002E-2</v>
      </c>
      <c r="AP55" s="18">
        <v>0.1081911053319029</v>
      </c>
      <c r="AQ55" s="18">
        <v>6.1300290780346059E-2</v>
      </c>
      <c r="AR55" s="18">
        <v>6.8934033882620066E-2</v>
      </c>
      <c r="AS55" s="18">
        <v>0.1112512557164521</v>
      </c>
      <c r="AT55" s="18">
        <v>7.1902074915792313E-2</v>
      </c>
      <c r="AU55" s="18">
        <v>4.234113234978374E-2</v>
      </c>
      <c r="AW55" s="18">
        <v>7.8254496657690312E-2</v>
      </c>
      <c r="AX55" s="18">
        <v>5.2689816539488073E-2</v>
      </c>
      <c r="AZ55" s="18">
        <v>6.2413456586265063E-2</v>
      </c>
      <c r="BA55" s="18">
        <v>6.6331259816717503E-2</v>
      </c>
      <c r="BB55" s="18">
        <v>7.172659979113534E-2</v>
      </c>
      <c r="BC55" s="18">
        <v>0.12689919706867089</v>
      </c>
      <c r="BD55" s="18">
        <v>9.0599830903421025E-2</v>
      </c>
      <c r="BE55" s="18">
        <v>5.941649753306711E-2</v>
      </c>
      <c r="BF55" s="18">
        <v>6.9642525009460762E-2</v>
      </c>
      <c r="BG55" s="18">
        <v>0.1079374346743633</v>
      </c>
    </row>
    <row r="56" spans="2:59">
      <c r="B56" s="17" t="s">
        <v>140</v>
      </c>
      <c r="C56" s="18">
        <v>0.1130770963418037</v>
      </c>
      <c r="D56" s="18">
        <v>0.13574232684625551</v>
      </c>
      <c r="E56" s="18">
        <v>9.592581900915978E-2</v>
      </c>
      <c r="G56" s="18">
        <v>0.13133009000333351</v>
      </c>
      <c r="H56" s="18">
        <v>9.9298799465162568E-2</v>
      </c>
      <c r="I56" s="18">
        <v>0.1040701463896576</v>
      </c>
      <c r="J56" s="18">
        <v>0.1232784317702499</v>
      </c>
      <c r="K56" s="18">
        <v>0.1059461884399889</v>
      </c>
      <c r="L56" s="18">
        <v>0.1060355251772347</v>
      </c>
      <c r="M56" s="18">
        <v>0.12964933204171891</v>
      </c>
      <c r="N56" s="18">
        <v>0.1022896336242171</v>
      </c>
      <c r="O56" s="18">
        <v>0.12904907012544761</v>
      </c>
      <c r="Q56" s="18">
        <v>0.11820748753481</v>
      </c>
      <c r="R56" s="18">
        <v>9.6824627047255515E-2</v>
      </c>
      <c r="S56" s="18">
        <v>0.1369955007653936</v>
      </c>
      <c r="T56" s="18">
        <v>0.1009780061723171</v>
      </c>
      <c r="V56" s="18">
        <v>0.1136462216451319</v>
      </c>
      <c r="W56" s="18">
        <v>0.14697212098535381</v>
      </c>
      <c r="X56" s="18">
        <v>0.14529334299442959</v>
      </c>
      <c r="Y56" s="18">
        <v>0.12063198492437679</v>
      </c>
      <c r="Z56" s="18">
        <v>7.7783491302619023E-2</v>
      </c>
      <c r="AA56" s="18">
        <v>9.770977801242578E-2</v>
      </c>
      <c r="AB56" s="18">
        <v>8.7878417056719643E-2</v>
      </c>
      <c r="AD56" s="18">
        <v>0.1248081315365657</v>
      </c>
      <c r="AE56" s="18">
        <v>0.1067287403533688</v>
      </c>
      <c r="AF56" s="18">
        <v>0.1043797010889303</v>
      </c>
      <c r="AG56" s="18">
        <v>0.1142209562347541</v>
      </c>
      <c r="AH56" s="18">
        <v>9.6276795407362337E-2</v>
      </c>
      <c r="AI56" s="18">
        <v>0.13265820888210739</v>
      </c>
      <c r="AJ56" s="18">
        <v>0</v>
      </c>
      <c r="AL56" s="18">
        <v>0.14532</v>
      </c>
      <c r="AM56" s="18">
        <v>0.14760000000000001</v>
      </c>
      <c r="AN56" s="18">
        <v>0.16889000000000001</v>
      </c>
      <c r="AP56" s="18">
        <v>6.0622805742206333E-2</v>
      </c>
      <c r="AQ56" s="18">
        <v>9.5125203784610216E-2</v>
      </c>
      <c r="AR56" s="18">
        <v>0.13152439255197909</v>
      </c>
      <c r="AS56" s="18">
        <v>8.1852329059869749E-2</v>
      </c>
      <c r="AT56" s="18">
        <v>0.13360282608718199</v>
      </c>
      <c r="AU56" s="18">
        <v>9.6422623238433577E-2</v>
      </c>
      <c r="AW56" s="18">
        <v>0.1174381138319332</v>
      </c>
      <c r="AX56" s="18">
        <v>8.3165216178114856E-2</v>
      </c>
      <c r="AZ56" s="18">
        <v>0.13102680860744331</v>
      </c>
      <c r="BA56" s="18">
        <v>0.13602672619675099</v>
      </c>
      <c r="BB56" s="18">
        <v>9.6465508432623553E-2</v>
      </c>
      <c r="BC56" s="18">
        <v>7.6465570161644819E-2</v>
      </c>
      <c r="BD56" s="18">
        <v>8.4860097374534676E-2</v>
      </c>
      <c r="BE56" s="18">
        <v>0.15293545574495179</v>
      </c>
      <c r="BF56" s="18">
        <v>6.6937625002272128E-2</v>
      </c>
      <c r="BG56" s="18">
        <v>4.3517143703303063E-2</v>
      </c>
    </row>
    <row r="57" spans="2:59" ht="29.1">
      <c r="B57" s="17" t="s">
        <v>141</v>
      </c>
      <c r="C57" s="18">
        <v>3.6941686257773138E-2</v>
      </c>
      <c r="D57" s="18">
        <v>3.761277078108264E-2</v>
      </c>
      <c r="E57" s="18">
        <v>3.6509196996245573E-2</v>
      </c>
      <c r="G57" s="18">
        <v>4.3974854865826578E-2</v>
      </c>
      <c r="H57" s="18">
        <v>4.5846559993915348E-2</v>
      </c>
      <c r="I57" s="18">
        <v>3.4275800515608253E-2</v>
      </c>
      <c r="J57" s="18">
        <v>4.8454347863971028E-2</v>
      </c>
      <c r="K57" s="18">
        <v>4.4272433904440828E-2</v>
      </c>
      <c r="L57" s="18">
        <v>2.7518523283339841E-2</v>
      </c>
      <c r="M57" s="18">
        <v>2.865185612151867E-2</v>
      </c>
      <c r="N57" s="18">
        <v>2.4957439280734489E-2</v>
      </c>
      <c r="O57" s="18">
        <v>4.8981650439057882E-2</v>
      </c>
      <c r="Q57" s="18">
        <v>3.1518584251575207E-2</v>
      </c>
      <c r="R57" s="18">
        <v>4.8290736964595328E-2</v>
      </c>
      <c r="S57" s="18">
        <v>3.2776053459445613E-2</v>
      </c>
      <c r="T57" s="18">
        <v>4.0770110966461312E-2</v>
      </c>
      <c r="V57" s="18">
        <v>2.182879588379779E-2</v>
      </c>
      <c r="W57" s="18">
        <v>3.3508583271847227E-2</v>
      </c>
      <c r="X57" s="18">
        <v>2.0226608885637071E-2</v>
      </c>
      <c r="Y57" s="18">
        <v>5.2153180694051428E-2</v>
      </c>
      <c r="Z57" s="18">
        <v>5.1775718226373897E-2</v>
      </c>
      <c r="AA57" s="18">
        <v>4.6162719354976359E-2</v>
      </c>
      <c r="AB57" s="18">
        <v>3.445554543014423E-2</v>
      </c>
      <c r="AD57" s="18">
        <v>4.3221378484067048E-2</v>
      </c>
      <c r="AE57" s="18">
        <v>3.8024829120457182E-2</v>
      </c>
      <c r="AF57" s="18">
        <v>2.7056501428641161E-2</v>
      </c>
      <c r="AG57" s="18">
        <v>3.0697048675406308E-2</v>
      </c>
      <c r="AH57" s="18">
        <v>3.9007851105857069E-2</v>
      </c>
      <c r="AI57" s="18">
        <v>3.1501600888293423E-2</v>
      </c>
      <c r="AJ57" s="18">
        <v>0</v>
      </c>
      <c r="AL57" s="18">
        <v>3.5319999999999997E-2</v>
      </c>
      <c r="AM57" s="18">
        <v>2.4889999999999999E-2</v>
      </c>
      <c r="AN57" s="18">
        <v>9.9100000000000004E-3</v>
      </c>
      <c r="AP57" s="18">
        <v>4.7496009820741959E-2</v>
      </c>
      <c r="AQ57" s="18">
        <v>4.5762382667870853E-2</v>
      </c>
      <c r="AR57" s="18">
        <v>3.0925719103847581E-2</v>
      </c>
      <c r="AS57" s="18">
        <v>5.4306694620743563E-2</v>
      </c>
      <c r="AT57" s="18">
        <v>2.2041328195488728E-2</v>
      </c>
      <c r="AU57" s="18">
        <v>0</v>
      </c>
      <c r="AW57" s="18">
        <v>3.802179829909981E-2</v>
      </c>
      <c r="AX57" s="18">
        <v>2.887047463643003E-2</v>
      </c>
      <c r="AZ57" s="18">
        <v>2.1641247973973349E-2</v>
      </c>
      <c r="BA57" s="18">
        <v>4.1756063642933522E-2</v>
      </c>
      <c r="BB57" s="18">
        <v>3.5149974745634867E-2</v>
      </c>
      <c r="BC57" s="18">
        <v>5.4646762260115292E-2</v>
      </c>
      <c r="BD57" s="18">
        <v>8.1183002240816565E-2</v>
      </c>
      <c r="BE57" s="18">
        <v>4.6481002337140989E-2</v>
      </c>
      <c r="BF57" s="18">
        <v>4.4815228991682221E-2</v>
      </c>
      <c r="BG57" s="18">
        <v>5.2577224283748551E-2</v>
      </c>
    </row>
    <row r="58" spans="2:59">
      <c r="B58" s="17" t="s">
        <v>142</v>
      </c>
      <c r="C58" s="18">
        <v>5.0605051580794522E-2</v>
      </c>
      <c r="D58" s="18">
        <v>4.5859649779365103E-2</v>
      </c>
      <c r="E58" s="18">
        <v>5.4362577055552801E-2</v>
      </c>
      <c r="G58" s="18">
        <v>4.6705917105963682E-2</v>
      </c>
      <c r="H58" s="18">
        <v>6.1357209509414173E-2</v>
      </c>
      <c r="I58" s="18">
        <v>3.4983625568227213E-2</v>
      </c>
      <c r="J58" s="18">
        <v>6.6389779075244737E-2</v>
      </c>
      <c r="K58" s="18">
        <v>5.6546259195659067E-2</v>
      </c>
      <c r="L58" s="18">
        <v>5.6765744154464698E-2</v>
      </c>
      <c r="M58" s="18">
        <v>3.9084123117460692E-2</v>
      </c>
      <c r="N58" s="18">
        <v>3.7267702773809509E-2</v>
      </c>
      <c r="O58" s="18">
        <v>6.7075148080292954E-2</v>
      </c>
      <c r="Q58" s="18">
        <v>4.3052431704729811E-2</v>
      </c>
      <c r="R58" s="18">
        <v>3.9800182873562358E-2</v>
      </c>
      <c r="S58" s="18">
        <v>6.5659529329638533E-2</v>
      </c>
      <c r="T58" s="18">
        <v>5.7415688023990621E-2</v>
      </c>
      <c r="V58" s="18">
        <v>3.7732966717106887E-2</v>
      </c>
      <c r="W58" s="18">
        <v>3.2316858612448103E-2</v>
      </c>
      <c r="X58" s="18">
        <v>4.7700458321719201E-2</v>
      </c>
      <c r="Y58" s="18">
        <v>4.5696880745042363E-2</v>
      </c>
      <c r="Z58" s="18">
        <v>4.5210440391469237E-2</v>
      </c>
      <c r="AA58" s="18">
        <v>8.3068566137688177E-2</v>
      </c>
      <c r="AB58" s="18">
        <v>6.3352551005610602E-2</v>
      </c>
      <c r="AD58" s="18">
        <v>3.223804320643147E-2</v>
      </c>
      <c r="AE58" s="18">
        <v>4.4715768345991717E-2</v>
      </c>
      <c r="AF58" s="18">
        <v>5.4425178697123849E-2</v>
      </c>
      <c r="AG58" s="18">
        <v>6.8996370458123124E-2</v>
      </c>
      <c r="AH58" s="18">
        <v>7.7745521082160277E-2</v>
      </c>
      <c r="AI58" s="18">
        <v>7.2279912242318181E-2</v>
      </c>
      <c r="AJ58" s="18">
        <v>0</v>
      </c>
      <c r="AL58" s="18">
        <v>3.006E-2</v>
      </c>
      <c r="AM58" s="18">
        <v>4.4920000000000002E-2</v>
      </c>
      <c r="AN58" s="18">
        <v>3.2710000000000003E-2</v>
      </c>
      <c r="AP58" s="18">
        <v>4.8086348240601137E-2</v>
      </c>
      <c r="AQ58" s="18">
        <v>8.3304842117347774E-2</v>
      </c>
      <c r="AR58" s="18">
        <v>1.5094991096756509E-2</v>
      </c>
      <c r="AS58" s="18">
        <v>6.9615784740870087E-2</v>
      </c>
      <c r="AT58" s="18">
        <v>6.0607247086172232E-2</v>
      </c>
      <c r="AU58" s="18">
        <v>8.9146274622491306E-2</v>
      </c>
      <c r="AW58" s="18">
        <v>5.119545861450684E-2</v>
      </c>
      <c r="AX58" s="18">
        <v>4.9257976492767308E-2</v>
      </c>
      <c r="AZ58" s="18">
        <v>4.1559178396243603E-2</v>
      </c>
      <c r="BA58" s="18">
        <v>4.9003242642054391E-2</v>
      </c>
      <c r="BB58" s="18">
        <v>7.7842179940972686E-2</v>
      </c>
      <c r="BC58" s="18">
        <v>3.7649189360090728E-2</v>
      </c>
      <c r="BD58" s="18">
        <v>5.2690162145768958E-2</v>
      </c>
      <c r="BE58" s="18">
        <v>6.8662822166758564E-2</v>
      </c>
      <c r="BF58" s="18">
        <v>5.4175618753386723E-2</v>
      </c>
      <c r="BG58" s="18">
        <v>4.9517057963090347E-2</v>
      </c>
    </row>
    <row r="59" spans="2:59">
      <c r="B59" s="17" t="s">
        <v>143</v>
      </c>
      <c r="C59" s="18">
        <v>4.9971254239619317E-2</v>
      </c>
      <c r="D59" s="18">
        <v>5.9557147918178108E-2</v>
      </c>
      <c r="E59" s="18">
        <v>4.2590749391086188E-2</v>
      </c>
      <c r="G59" s="18">
        <v>6.2317083293733512E-2</v>
      </c>
      <c r="H59" s="18">
        <v>5.7521981422916348E-2</v>
      </c>
      <c r="I59" s="18">
        <v>5.0109203553203738E-2</v>
      </c>
      <c r="J59" s="18">
        <v>5.6021872226931897E-2</v>
      </c>
      <c r="K59" s="18">
        <v>4.9443250346602491E-2</v>
      </c>
      <c r="L59" s="18">
        <v>5.9410623730627332E-2</v>
      </c>
      <c r="M59" s="18">
        <v>3.629689114616471E-2</v>
      </c>
      <c r="N59" s="18">
        <v>5.0163308808032617E-2</v>
      </c>
      <c r="O59" s="18">
        <v>4.082968237687172E-2</v>
      </c>
      <c r="Q59" s="18">
        <v>3.675672842054372E-2</v>
      </c>
      <c r="R59" s="18">
        <v>3.513275673895902E-2</v>
      </c>
      <c r="S59" s="18">
        <v>6.6409118835463424E-2</v>
      </c>
      <c r="T59" s="18">
        <v>6.8028713410708291E-2</v>
      </c>
      <c r="V59" s="18">
        <v>5.4969774097371152E-2</v>
      </c>
      <c r="W59" s="18">
        <v>4.5656960276336513E-2</v>
      </c>
      <c r="X59" s="18">
        <v>5.9418805496528608E-2</v>
      </c>
      <c r="Y59" s="18">
        <v>5.7233418210416977E-2</v>
      </c>
      <c r="Z59" s="18">
        <v>4.7620134350464943E-2</v>
      </c>
      <c r="AA59" s="18">
        <v>3.7848864438744217E-2</v>
      </c>
      <c r="AB59" s="18">
        <v>4.6894307081226862E-2</v>
      </c>
      <c r="AD59" s="18">
        <v>3.6825041260456347E-2</v>
      </c>
      <c r="AE59" s="18">
        <v>5.6085663642816877E-2</v>
      </c>
      <c r="AF59" s="18">
        <v>5.0037779943784763E-2</v>
      </c>
      <c r="AG59" s="18">
        <v>3.7457336693175539E-2</v>
      </c>
      <c r="AH59" s="18">
        <v>7.0501524723136005E-2</v>
      </c>
      <c r="AI59" s="18">
        <v>5.3572520337434419E-2</v>
      </c>
      <c r="AJ59" s="18">
        <v>0.23780733087109049</v>
      </c>
      <c r="AL59" s="18">
        <v>2.9170000000000001E-2</v>
      </c>
      <c r="AM59" s="18">
        <v>5.3510000000000002E-2</v>
      </c>
      <c r="AN59" s="18">
        <v>8.387E-2</v>
      </c>
      <c r="AP59" s="18">
        <v>3.3372136612216642E-2</v>
      </c>
      <c r="AQ59" s="18">
        <v>6.7684635883567434E-2</v>
      </c>
      <c r="AR59" s="18">
        <v>1.6015408533897629E-2</v>
      </c>
      <c r="AS59" s="18">
        <v>4.0863318485486542E-2</v>
      </c>
      <c r="AT59" s="18">
        <v>6.6182884851676518E-2</v>
      </c>
      <c r="AU59" s="18">
        <v>4.6031114773976943E-2</v>
      </c>
      <c r="AW59" s="18">
        <v>5.0413940762493267E-2</v>
      </c>
      <c r="AX59" s="18">
        <v>5.1359850943675393E-2</v>
      </c>
      <c r="AZ59" s="18">
        <v>5.5139602306001498E-2</v>
      </c>
      <c r="BA59" s="18">
        <v>3.8462868433872088E-2</v>
      </c>
      <c r="BB59" s="18">
        <v>5.6356888200565898E-2</v>
      </c>
      <c r="BC59" s="18">
        <v>3.0371630664831759E-2</v>
      </c>
      <c r="BD59" s="18">
        <v>4.0813767800372172E-2</v>
      </c>
      <c r="BE59" s="18">
        <v>0.1045810526545404</v>
      </c>
      <c r="BF59" s="18">
        <v>6.0397355784065528E-2</v>
      </c>
      <c r="BG59" s="18">
        <v>4.194725508087379E-2</v>
      </c>
    </row>
    <row r="60" spans="2:59">
      <c r="B60" s="17" t="s">
        <v>144</v>
      </c>
      <c r="C60" s="18">
        <v>9.3355047504716973E-2</v>
      </c>
      <c r="D60" s="18">
        <v>6.3566907975102643E-2</v>
      </c>
      <c r="E60" s="18">
        <v>0.1160710770381191</v>
      </c>
      <c r="G60" s="18">
        <v>0.1090406406417085</v>
      </c>
      <c r="H60" s="18">
        <v>8.2124083442448245E-2</v>
      </c>
      <c r="I60" s="18">
        <v>9.0500696802121083E-2</v>
      </c>
      <c r="J60" s="18">
        <v>0.12157642529801389</v>
      </c>
      <c r="K60" s="18">
        <v>8.0283077683100959E-2</v>
      </c>
      <c r="L60" s="18">
        <v>9.7783653849886173E-2</v>
      </c>
      <c r="M60" s="18">
        <v>4.0507659454885117E-2</v>
      </c>
      <c r="N60" s="18">
        <v>0.13214576483646451</v>
      </c>
      <c r="O60" s="18">
        <v>0.11365829179346031</v>
      </c>
      <c r="Q60" s="18">
        <v>7.3286665433670115E-2</v>
      </c>
      <c r="R60" s="18">
        <v>0.1119361630164892</v>
      </c>
      <c r="S60" s="18">
        <v>8.1541421136864703E-2</v>
      </c>
      <c r="T60" s="18">
        <v>0.1118188917263887</v>
      </c>
      <c r="V60" s="18">
        <v>0.15538583779362081</v>
      </c>
      <c r="W60" s="18">
        <v>0.12330642438206139</v>
      </c>
      <c r="X60" s="18">
        <v>0.1117079815762617</v>
      </c>
      <c r="Y60" s="18">
        <v>0.1110458273801115</v>
      </c>
      <c r="Z60" s="18">
        <v>5.4991953237616562E-2</v>
      </c>
      <c r="AA60" s="18">
        <v>4.4658795799913352E-2</v>
      </c>
      <c r="AB60" s="18">
        <v>4.9897279849798193E-2</v>
      </c>
      <c r="AD60" s="18">
        <v>4.5717372671166941E-2</v>
      </c>
      <c r="AE60" s="18">
        <v>0.1129629496850694</v>
      </c>
      <c r="AF60" s="18">
        <v>0.1226084378623559</v>
      </c>
      <c r="AG60" s="18">
        <v>0.10326904857537481</v>
      </c>
      <c r="AH60" s="18">
        <v>0.1079101667963248</v>
      </c>
      <c r="AI60" s="18">
        <v>0.14041278946511221</v>
      </c>
      <c r="AJ60" s="18">
        <v>0</v>
      </c>
      <c r="AL60" s="18">
        <v>7.0980000000000001E-2</v>
      </c>
      <c r="AM60" s="18">
        <v>0.14529</v>
      </c>
      <c r="AN60" s="18">
        <v>0.14243</v>
      </c>
      <c r="AP60" s="18">
        <v>4.0971629750908713E-2</v>
      </c>
      <c r="AQ60" s="18">
        <v>7.3466455855696638E-2</v>
      </c>
      <c r="AR60" s="18">
        <v>2.227937961874614E-3</v>
      </c>
      <c r="AS60" s="18">
        <v>6.7304538167358527E-2</v>
      </c>
      <c r="AT60" s="18">
        <v>3.7430419823839267E-2</v>
      </c>
      <c r="AU60" s="18">
        <v>0</v>
      </c>
      <c r="AW60" s="18">
        <v>7.9163735909538416E-2</v>
      </c>
      <c r="AX60" s="18">
        <v>0.1750495586749431</v>
      </c>
      <c r="AZ60" s="18">
        <v>0.14692494307537321</v>
      </c>
      <c r="BA60" s="18">
        <v>7.7653814782000799E-2</v>
      </c>
      <c r="BB60" s="18">
        <v>4.5545215097893853E-2</v>
      </c>
      <c r="BC60" s="18">
        <v>5.5203340405997767E-2</v>
      </c>
      <c r="BD60" s="18">
        <v>2.514326048009502E-2</v>
      </c>
      <c r="BE60" s="18">
        <v>2.21771644524319E-2</v>
      </c>
      <c r="BF60" s="18">
        <v>0.1048779524542595</v>
      </c>
      <c r="BG60" s="18">
        <v>0.14734819914608099</v>
      </c>
    </row>
    <row r="62" spans="2:59" ht="72.599999999999994">
      <c r="B62" s="14" t="s">
        <v>145</v>
      </c>
    </row>
    <row r="63" spans="2:59">
      <c r="B63" s="15" t="s">
        <v>20</v>
      </c>
    </row>
    <row r="64" spans="2:59">
      <c r="B64" s="11" t="s">
        <v>105</v>
      </c>
      <c r="C64" s="16">
        <v>4021</v>
      </c>
      <c r="D64" s="16">
        <v>1673</v>
      </c>
      <c r="E64" s="16">
        <v>2333</v>
      </c>
      <c r="G64" s="16">
        <v>205</v>
      </c>
      <c r="H64" s="16">
        <v>556</v>
      </c>
      <c r="I64" s="16">
        <v>395</v>
      </c>
      <c r="J64" s="16">
        <v>359</v>
      </c>
      <c r="K64" s="16">
        <v>435</v>
      </c>
      <c r="L64" s="16">
        <v>408</v>
      </c>
      <c r="M64" s="16">
        <v>651</v>
      </c>
      <c r="N64" s="16">
        <v>588</v>
      </c>
      <c r="O64" s="16">
        <v>424</v>
      </c>
      <c r="Q64" s="16">
        <v>1335</v>
      </c>
      <c r="R64" s="16">
        <v>799</v>
      </c>
      <c r="S64" s="16">
        <v>887</v>
      </c>
      <c r="T64" s="16">
        <v>955</v>
      </c>
      <c r="V64" s="16">
        <v>499</v>
      </c>
      <c r="W64" s="16">
        <v>617</v>
      </c>
      <c r="X64" s="16">
        <v>572</v>
      </c>
      <c r="Y64" s="16">
        <v>607</v>
      </c>
      <c r="Z64" s="16">
        <v>586</v>
      </c>
      <c r="AA64" s="16">
        <v>563</v>
      </c>
      <c r="AB64" s="16">
        <v>577</v>
      </c>
      <c r="AD64" s="16">
        <v>1339</v>
      </c>
      <c r="AE64" s="16">
        <v>800</v>
      </c>
      <c r="AF64" s="16">
        <v>767</v>
      </c>
      <c r="AG64" s="16">
        <v>160</v>
      </c>
      <c r="AH64" s="16">
        <v>609</v>
      </c>
      <c r="AI64" s="16">
        <v>341</v>
      </c>
      <c r="AJ64" s="16">
        <v>5</v>
      </c>
      <c r="AL64" s="16">
        <v>547</v>
      </c>
      <c r="AM64" s="16">
        <v>640</v>
      </c>
      <c r="AN64" s="16">
        <v>180</v>
      </c>
      <c r="AP64" s="16">
        <v>436</v>
      </c>
      <c r="AQ64" s="16">
        <v>418</v>
      </c>
      <c r="AR64" s="16">
        <v>128</v>
      </c>
      <c r="AS64" s="16">
        <v>889</v>
      </c>
      <c r="AT64" s="16">
        <v>140</v>
      </c>
      <c r="AU64" s="16">
        <v>21</v>
      </c>
      <c r="AW64" s="16">
        <v>3485</v>
      </c>
      <c r="AX64" s="16">
        <v>492</v>
      </c>
      <c r="AZ64" s="16">
        <v>1326</v>
      </c>
      <c r="BA64" s="16">
        <v>930</v>
      </c>
      <c r="BB64" s="16">
        <v>647</v>
      </c>
      <c r="BC64" s="16">
        <v>527</v>
      </c>
      <c r="BD64" s="16">
        <v>129</v>
      </c>
      <c r="BE64" s="16">
        <v>133</v>
      </c>
      <c r="BF64" s="16">
        <v>207</v>
      </c>
      <c r="BG64" s="16">
        <v>95</v>
      </c>
    </row>
    <row r="65" spans="2:59">
      <c r="B65" s="12" t="s">
        <v>106</v>
      </c>
      <c r="C65" s="16">
        <v>4021</v>
      </c>
      <c r="D65" s="16">
        <v>1744</v>
      </c>
      <c r="E65" s="16">
        <v>2272</v>
      </c>
      <c r="G65" s="16">
        <v>189</v>
      </c>
      <c r="H65" s="16">
        <v>543</v>
      </c>
      <c r="I65" s="16">
        <v>398</v>
      </c>
      <c r="J65" s="16">
        <v>350</v>
      </c>
      <c r="K65" s="16">
        <v>438</v>
      </c>
      <c r="L65" s="16">
        <v>422</v>
      </c>
      <c r="M65" s="16">
        <v>652</v>
      </c>
      <c r="N65" s="16">
        <v>639</v>
      </c>
      <c r="O65" s="16">
        <v>390</v>
      </c>
      <c r="Q65" s="16">
        <v>1341</v>
      </c>
      <c r="R65" s="16">
        <v>796</v>
      </c>
      <c r="S65" s="16">
        <v>896</v>
      </c>
      <c r="T65" s="16">
        <v>943</v>
      </c>
      <c r="V65" s="16">
        <v>584</v>
      </c>
      <c r="W65" s="16">
        <v>587</v>
      </c>
      <c r="X65" s="16">
        <v>583</v>
      </c>
      <c r="Y65" s="16">
        <v>558</v>
      </c>
      <c r="Z65" s="16">
        <v>563</v>
      </c>
      <c r="AA65" s="16">
        <v>563</v>
      </c>
      <c r="AB65" s="16">
        <v>583</v>
      </c>
      <c r="AD65" s="16">
        <v>1343</v>
      </c>
      <c r="AE65" s="16">
        <v>804</v>
      </c>
      <c r="AF65" s="16">
        <v>765</v>
      </c>
      <c r="AG65" s="16">
        <v>157</v>
      </c>
      <c r="AH65" s="16">
        <v>609</v>
      </c>
      <c r="AI65" s="16">
        <v>338</v>
      </c>
      <c r="AJ65" s="16">
        <v>5</v>
      </c>
      <c r="AL65" s="16">
        <v>567</v>
      </c>
      <c r="AM65" s="16">
        <v>660</v>
      </c>
      <c r="AN65" s="16">
        <v>184</v>
      </c>
      <c r="AP65" s="16">
        <v>433</v>
      </c>
      <c r="AQ65" s="16">
        <v>406</v>
      </c>
      <c r="AR65" s="16">
        <v>131</v>
      </c>
      <c r="AS65" s="16">
        <v>857</v>
      </c>
      <c r="AT65" s="16">
        <v>139</v>
      </c>
      <c r="AU65" s="16">
        <v>21</v>
      </c>
      <c r="AW65" s="16">
        <v>3486</v>
      </c>
      <c r="AX65" s="16">
        <v>490</v>
      </c>
      <c r="AZ65" s="16">
        <v>1382</v>
      </c>
      <c r="BA65" s="16">
        <v>902</v>
      </c>
      <c r="BB65" s="16">
        <v>650</v>
      </c>
      <c r="BC65" s="16">
        <v>510</v>
      </c>
      <c r="BD65" s="16">
        <v>127</v>
      </c>
      <c r="BE65" s="16">
        <v>130</v>
      </c>
      <c r="BF65" s="16">
        <v>199</v>
      </c>
      <c r="BG65" s="16">
        <v>95</v>
      </c>
    </row>
    <row r="66" spans="2:59">
      <c r="B66" s="17" t="s">
        <v>131</v>
      </c>
      <c r="C66" s="18">
        <v>0.10630479931351659</v>
      </c>
      <c r="D66" s="18">
        <v>0.126380376291644</v>
      </c>
      <c r="E66" s="18">
        <v>9.1126955692135136E-2</v>
      </c>
      <c r="G66" s="18">
        <v>0.10423753872867469</v>
      </c>
      <c r="H66" s="18">
        <v>0.12526603749098469</v>
      </c>
      <c r="I66" s="18">
        <v>8.3545701465547739E-2</v>
      </c>
      <c r="J66" s="18">
        <v>7.9500521724443871E-2</v>
      </c>
      <c r="K66" s="18">
        <v>0.1085960422444326</v>
      </c>
      <c r="L66" s="18">
        <v>9.7948353595969984E-2</v>
      </c>
      <c r="M66" s="18">
        <v>0.1258173521128734</v>
      </c>
      <c r="N66" s="18">
        <v>0.1154693881562999</v>
      </c>
      <c r="O66" s="18">
        <v>8.7019868578084261E-2</v>
      </c>
      <c r="Q66" s="18">
        <v>0.14246828800877659</v>
      </c>
      <c r="R66" s="18">
        <v>0.119331233200707</v>
      </c>
      <c r="S66" s="18">
        <v>7.9311791888591845E-2</v>
      </c>
      <c r="T66" s="18">
        <v>6.4778997159371715E-2</v>
      </c>
      <c r="V66" s="18">
        <v>0.14219278116876291</v>
      </c>
      <c r="W66" s="18">
        <v>0.14728852108439669</v>
      </c>
      <c r="X66" s="18">
        <v>9.8805287576755649E-2</v>
      </c>
      <c r="Y66" s="18">
        <v>9.0283793048105326E-2</v>
      </c>
      <c r="Z66" s="18">
        <v>6.9532918816610625E-2</v>
      </c>
      <c r="AA66" s="18">
        <v>9.4274520346959489E-2</v>
      </c>
      <c r="AB66" s="18">
        <v>9.906708263938753E-2</v>
      </c>
      <c r="AD66" s="18">
        <v>0.1221747660401704</v>
      </c>
      <c r="AE66" s="18">
        <v>0.11375145440666889</v>
      </c>
      <c r="AF66" s="18">
        <v>9.0262767301606595E-2</v>
      </c>
      <c r="AG66" s="18">
        <v>6.3228535986740025E-2</v>
      </c>
      <c r="AH66" s="18">
        <v>0.11213836829795799</v>
      </c>
      <c r="AI66" s="18">
        <v>7.2883917408889609E-2</v>
      </c>
      <c r="AJ66" s="18">
        <v>0</v>
      </c>
      <c r="AL66" s="18">
        <v>0.16012000000000001</v>
      </c>
      <c r="AM66" s="18">
        <v>0.10891000000000001</v>
      </c>
      <c r="AN66" s="18">
        <v>0.12795999999999999</v>
      </c>
      <c r="AP66" s="18">
        <v>0.11354462566889539</v>
      </c>
      <c r="AQ66" s="18">
        <v>5.6988338704851177E-2</v>
      </c>
      <c r="AR66" s="18">
        <v>0.1024075325819455</v>
      </c>
      <c r="AS66" s="18">
        <v>9.2962595901795592E-2</v>
      </c>
      <c r="AT66" s="18">
        <v>0.11040400172930651</v>
      </c>
      <c r="AU66" s="18">
        <v>9.7562895070319552E-2</v>
      </c>
      <c r="AW66" s="18">
        <v>0.11420592575886319</v>
      </c>
      <c r="AX66" s="18">
        <v>5.9757667620762837E-2</v>
      </c>
      <c r="AZ66" s="18">
        <v>0.1266945454350468</v>
      </c>
      <c r="BA66" s="18">
        <v>0.10186184766662559</v>
      </c>
      <c r="BB66" s="18">
        <v>0.1007663935114738</v>
      </c>
      <c r="BC66" s="18">
        <v>0.1089735083254819</v>
      </c>
      <c r="BD66" s="18">
        <v>9.4690916892663388E-2</v>
      </c>
      <c r="BE66" s="18">
        <v>7.7645792547067105E-2</v>
      </c>
      <c r="BF66" s="18">
        <v>3.9737451819253942E-2</v>
      </c>
      <c r="BG66" s="18">
        <v>8.8303735361473776E-2</v>
      </c>
    </row>
    <row r="67" spans="2:59" ht="29.1">
      <c r="B67" s="17" t="s">
        <v>132</v>
      </c>
      <c r="C67" s="18">
        <v>0.117833195915513</v>
      </c>
      <c r="D67" s="18">
        <v>0.1326006799207422</v>
      </c>
      <c r="E67" s="18">
        <v>0.1066334118099948</v>
      </c>
      <c r="G67" s="18">
        <v>8.521957977557891E-2</v>
      </c>
      <c r="H67" s="18">
        <v>0.1102453332664986</v>
      </c>
      <c r="I67" s="18">
        <v>0.1041195354114096</v>
      </c>
      <c r="J67" s="18">
        <v>0.1084174282605001</v>
      </c>
      <c r="K67" s="18">
        <v>0.11485201549737301</v>
      </c>
      <c r="L67" s="18">
        <v>0.1086347754226175</v>
      </c>
      <c r="M67" s="18">
        <v>0.15287711525951711</v>
      </c>
      <c r="N67" s="18">
        <v>0.12444283901134361</v>
      </c>
      <c r="O67" s="18">
        <v>0.1105332768113353</v>
      </c>
      <c r="Q67" s="18">
        <v>0.15580197552499139</v>
      </c>
      <c r="R67" s="18">
        <v>0.1174550168960375</v>
      </c>
      <c r="S67" s="18">
        <v>9.1274342883306631E-2</v>
      </c>
      <c r="T67" s="18">
        <v>9.3724235855577959E-2</v>
      </c>
      <c r="V67" s="18">
        <v>0.12431680492306831</v>
      </c>
      <c r="W67" s="18">
        <v>0.13813614147643791</v>
      </c>
      <c r="X67" s="18">
        <v>0.1417554971742786</v>
      </c>
      <c r="Y67" s="18">
        <v>0.10369731229244861</v>
      </c>
      <c r="Z67" s="18">
        <v>0.1021085183965118</v>
      </c>
      <c r="AA67" s="18">
        <v>9.2979506064301429E-2</v>
      </c>
      <c r="AB67" s="18">
        <v>0.11970629275560191</v>
      </c>
      <c r="AD67" s="18">
        <v>0.1397617412372916</v>
      </c>
      <c r="AE67" s="18">
        <v>0.12378059410691999</v>
      </c>
      <c r="AF67" s="18">
        <v>9.7727633060461866E-2</v>
      </c>
      <c r="AG67" s="18">
        <v>9.5675939702573765E-2</v>
      </c>
      <c r="AH67" s="18">
        <v>0.1019806372814983</v>
      </c>
      <c r="AI67" s="18">
        <v>0.1026283263911221</v>
      </c>
      <c r="AJ67" s="18">
        <v>0</v>
      </c>
      <c r="AL67" s="18">
        <v>0.15794</v>
      </c>
      <c r="AM67" s="18">
        <v>0.11719</v>
      </c>
      <c r="AN67" s="18">
        <v>0.16869000000000001</v>
      </c>
      <c r="AP67" s="18">
        <v>0.12385499827734051</v>
      </c>
      <c r="AQ67" s="18">
        <v>6.5028110167291292E-2</v>
      </c>
      <c r="AR67" s="18">
        <v>0.14402202168265851</v>
      </c>
      <c r="AS67" s="18">
        <v>9.7931229620749072E-2</v>
      </c>
      <c r="AT67" s="18">
        <v>0.1056657886557815</v>
      </c>
      <c r="AU67" s="18">
        <v>8.8332078027256899E-2</v>
      </c>
      <c r="AW67" s="18">
        <v>0.1238353751820444</v>
      </c>
      <c r="AX67" s="18">
        <v>8.4041803005749635E-2</v>
      </c>
      <c r="AZ67" s="18">
        <v>0.12584791604496079</v>
      </c>
      <c r="BA67" s="18">
        <v>0.1281538662242192</v>
      </c>
      <c r="BB67" s="18">
        <v>0.10779911781845621</v>
      </c>
      <c r="BC67" s="18">
        <v>0.1146003876256456</v>
      </c>
      <c r="BD67" s="18">
        <v>0.13059516722248521</v>
      </c>
      <c r="BE67" s="18">
        <v>4.3414057232955001E-2</v>
      </c>
      <c r="BF67" s="18">
        <v>9.0871690292535223E-2</v>
      </c>
      <c r="BG67" s="18">
        <v>0.12894368064030709</v>
      </c>
    </row>
    <row r="68" spans="2:59">
      <c r="B68" s="17" t="s">
        <v>133</v>
      </c>
      <c r="C68" s="18">
        <v>5.4122717851223523E-2</v>
      </c>
      <c r="D68" s="18">
        <v>5.5857786647459377E-2</v>
      </c>
      <c r="E68" s="18">
        <v>5.277571010631224E-2</v>
      </c>
      <c r="G68" s="18">
        <v>4.8383177128974823E-2</v>
      </c>
      <c r="H68" s="18">
        <v>7.0548947390169967E-2</v>
      </c>
      <c r="I68" s="18">
        <v>6.9324365063399535E-2</v>
      </c>
      <c r="J68" s="18">
        <v>5.9281389675343438E-2</v>
      </c>
      <c r="K68" s="18">
        <v>6.6087372752767395E-2</v>
      </c>
      <c r="L68" s="18">
        <v>3.098232450286386E-2</v>
      </c>
      <c r="M68" s="18">
        <v>7.5739103745864525E-2</v>
      </c>
      <c r="N68" s="18">
        <v>2.7123981365208171E-2</v>
      </c>
      <c r="O68" s="18">
        <v>3.359086140342487E-2</v>
      </c>
      <c r="Q68" s="18">
        <v>7.0084524750887042E-2</v>
      </c>
      <c r="R68" s="18">
        <v>4.1586827332204659E-2</v>
      </c>
      <c r="S68" s="18">
        <v>4.9401584065960791E-2</v>
      </c>
      <c r="T68" s="18">
        <v>4.7994297139375162E-2</v>
      </c>
      <c r="V68" s="18">
        <v>4.9721416848513042E-2</v>
      </c>
      <c r="W68" s="18">
        <v>4.880902668965191E-2</v>
      </c>
      <c r="X68" s="18">
        <v>4.4406583772568092E-2</v>
      </c>
      <c r="Y68" s="18">
        <v>4.9246827250333407E-2</v>
      </c>
      <c r="Z68" s="18">
        <v>7.053412367872651E-2</v>
      </c>
      <c r="AA68" s="18">
        <v>7.1734800856616529E-2</v>
      </c>
      <c r="AB68" s="18">
        <v>4.5401726169605618E-2</v>
      </c>
      <c r="AD68" s="18">
        <v>6.7911708511811095E-2</v>
      </c>
      <c r="AE68" s="18">
        <v>6.020906585046213E-2</v>
      </c>
      <c r="AF68" s="18">
        <v>4.4210627220203372E-2</v>
      </c>
      <c r="AG68" s="18">
        <v>4.9236871192649731E-2</v>
      </c>
      <c r="AH68" s="18">
        <v>4.1105856078743119E-2</v>
      </c>
      <c r="AI68" s="18">
        <v>3.1145382534286729E-2</v>
      </c>
      <c r="AJ68" s="18">
        <v>0.17861705748632431</v>
      </c>
      <c r="AL68" s="18">
        <v>6.0970000000000003E-2</v>
      </c>
      <c r="AM68" s="18">
        <v>4.3959999999999999E-2</v>
      </c>
      <c r="AN68" s="18">
        <v>1.6310000000000002E-2</v>
      </c>
      <c r="AP68" s="18">
        <v>6.8959465471827922E-2</v>
      </c>
      <c r="AQ68" s="18">
        <v>5.6353245163454517E-2</v>
      </c>
      <c r="AR68" s="18">
        <v>8.5196706070222145E-2</v>
      </c>
      <c r="AS68" s="18">
        <v>5.3764097496026703E-2</v>
      </c>
      <c r="AT68" s="18">
        <v>7.343805243891198E-2</v>
      </c>
      <c r="AU68" s="18">
        <v>0</v>
      </c>
      <c r="AW68" s="18">
        <v>5.6884057716987201E-2</v>
      </c>
      <c r="AX68" s="18">
        <v>3.7099355994896117E-2</v>
      </c>
      <c r="AZ68" s="18">
        <v>4.0316140794790518E-2</v>
      </c>
      <c r="BA68" s="18">
        <v>7.0326223024754358E-2</v>
      </c>
      <c r="BB68" s="18">
        <v>4.0305111345792441E-2</v>
      </c>
      <c r="BC68" s="18">
        <v>7.9240975487045104E-2</v>
      </c>
      <c r="BD68" s="18">
        <v>4.0250245560560519E-2</v>
      </c>
      <c r="BE68" s="18">
        <v>8.3555441631949945E-2</v>
      </c>
      <c r="BF68" s="18">
        <v>6.015991213152895E-2</v>
      </c>
      <c r="BG68" s="18">
        <v>4.1077522258540798E-2</v>
      </c>
    </row>
    <row r="69" spans="2:59">
      <c r="B69" s="17" t="s">
        <v>134</v>
      </c>
      <c r="C69" s="18">
        <v>1.9780224291049781E-2</v>
      </c>
      <c r="D69" s="18">
        <v>1.8886594262909579E-2</v>
      </c>
      <c r="E69" s="18">
        <v>2.051080970841529E-2</v>
      </c>
      <c r="G69" s="18">
        <v>2.5142072805438152E-2</v>
      </c>
      <c r="H69" s="18">
        <v>1.811305876671019E-2</v>
      </c>
      <c r="I69" s="18">
        <v>2.1121248816376899E-2</v>
      </c>
      <c r="J69" s="18">
        <v>1.077750800836561E-2</v>
      </c>
      <c r="K69" s="18">
        <v>1.5318387450069561E-2</v>
      </c>
      <c r="L69" s="18">
        <v>1.9157267414266699E-2</v>
      </c>
      <c r="M69" s="18">
        <v>2.9888407619056961E-2</v>
      </c>
      <c r="N69" s="18">
        <v>1.2236567042396901E-2</v>
      </c>
      <c r="O69" s="18">
        <v>2.736006592883589E-2</v>
      </c>
      <c r="Q69" s="18">
        <v>1.472017697782738E-2</v>
      </c>
      <c r="R69" s="18">
        <v>1.827818076344984E-2</v>
      </c>
      <c r="S69" s="18">
        <v>2.2086485122770741E-2</v>
      </c>
      <c r="T69" s="18">
        <v>2.6123355118033469E-2</v>
      </c>
      <c r="V69" s="18">
        <v>2.3449411032584948E-2</v>
      </c>
      <c r="W69" s="18">
        <v>1.458263843398303E-2</v>
      </c>
      <c r="X69" s="18">
        <v>1.778866272973708E-2</v>
      </c>
      <c r="Y69" s="18">
        <v>1.428276083899851E-2</v>
      </c>
      <c r="Z69" s="18">
        <v>3.3736892691146651E-2</v>
      </c>
      <c r="AA69" s="18">
        <v>1.186350421810096E-2</v>
      </c>
      <c r="AB69" s="18">
        <v>2.2760721802658E-2</v>
      </c>
      <c r="AD69" s="18">
        <v>1.7971056353390621E-2</v>
      </c>
      <c r="AE69" s="18">
        <v>1.6975210549980298E-2</v>
      </c>
      <c r="AF69" s="18">
        <v>2.2889001555281459E-2</v>
      </c>
      <c r="AG69" s="18">
        <v>2.8289523320395488E-2</v>
      </c>
      <c r="AH69" s="18">
        <v>2.7411008076268419E-2</v>
      </c>
      <c r="AI69" s="18">
        <v>9.1920326841897874E-3</v>
      </c>
      <c r="AJ69" s="18">
        <v>0</v>
      </c>
      <c r="AL69" s="18">
        <v>2.171E-2</v>
      </c>
      <c r="AM69" s="18">
        <v>2.095E-2</v>
      </c>
      <c r="AN69" s="18">
        <v>1.704E-2</v>
      </c>
      <c r="AP69" s="18">
        <v>2.899440700614726E-2</v>
      </c>
      <c r="AQ69" s="18">
        <v>2.3481763580580621E-2</v>
      </c>
      <c r="AR69" s="18">
        <v>8.1165773048584768E-3</v>
      </c>
      <c r="AS69" s="18">
        <v>2.216311695883473E-2</v>
      </c>
      <c r="AT69" s="18">
        <v>1.4033905846542591E-2</v>
      </c>
      <c r="AU69" s="18">
        <v>5.0438787681582317E-2</v>
      </c>
      <c r="AW69" s="18">
        <v>1.9882403514683331E-2</v>
      </c>
      <c r="AX69" s="18">
        <v>2.0849471318219029E-2</v>
      </c>
      <c r="AZ69" s="18">
        <v>1.855348264806329E-2</v>
      </c>
      <c r="BA69" s="18">
        <v>2.1561842880921681E-2</v>
      </c>
      <c r="BB69" s="18">
        <v>6.9404290623304929E-3</v>
      </c>
      <c r="BC69" s="18">
        <v>3.0376153344049781E-2</v>
      </c>
      <c r="BD69" s="18">
        <v>1.3917630705590159E-2</v>
      </c>
      <c r="BE69" s="18">
        <v>3.6484854021696142E-2</v>
      </c>
      <c r="BF69" s="18">
        <v>3.4119481747412882E-2</v>
      </c>
      <c r="BG69" s="18">
        <v>1.185620368682073E-2</v>
      </c>
    </row>
    <row r="70" spans="2:59">
      <c r="B70" s="17" t="s">
        <v>135</v>
      </c>
      <c r="C70" s="18">
        <v>1.7559286313785501E-2</v>
      </c>
      <c r="D70" s="18">
        <v>1.9683782222784659E-2</v>
      </c>
      <c r="E70" s="18">
        <v>1.5839212185140141E-2</v>
      </c>
      <c r="G70" s="18">
        <v>1.4355715987422741E-2</v>
      </c>
      <c r="H70" s="18">
        <v>1.9270383206299441E-2</v>
      </c>
      <c r="I70" s="18">
        <v>1.7738760449886551E-2</v>
      </c>
      <c r="J70" s="18">
        <v>5.4375145110916673E-3</v>
      </c>
      <c r="K70" s="18">
        <v>1.219961037680342E-2</v>
      </c>
      <c r="L70" s="18">
        <v>7.7910632453499591E-3</v>
      </c>
      <c r="M70" s="18">
        <v>2.8454176097201411E-2</v>
      </c>
      <c r="N70" s="18">
        <v>2.8925693472091351E-2</v>
      </c>
      <c r="O70" s="18">
        <v>7.1763747398251041E-3</v>
      </c>
      <c r="Q70" s="18">
        <v>1.4634749920111229E-2</v>
      </c>
      <c r="R70" s="18">
        <v>6.4618960299907199E-3</v>
      </c>
      <c r="S70" s="18">
        <v>1.7172357618419381E-2</v>
      </c>
      <c r="T70" s="18">
        <v>3.0392165766270761E-2</v>
      </c>
      <c r="V70" s="18">
        <v>1.8492279984108E-2</v>
      </c>
      <c r="W70" s="18">
        <v>1.2816373325578509E-2</v>
      </c>
      <c r="X70" s="18">
        <v>1.5954651317299499E-2</v>
      </c>
      <c r="Y70" s="18">
        <v>8.3369202447682571E-3</v>
      </c>
      <c r="Z70" s="18">
        <v>2.107412290264064E-2</v>
      </c>
      <c r="AA70" s="18">
        <v>2.2610947433842891E-2</v>
      </c>
      <c r="AB70" s="18">
        <v>2.3554340890099969E-2</v>
      </c>
      <c r="AD70" s="18">
        <v>2.0161196299089499E-2</v>
      </c>
      <c r="AE70" s="18">
        <v>1.564831431620577E-2</v>
      </c>
      <c r="AF70" s="18">
        <v>1.5811837697548861E-2</v>
      </c>
      <c r="AG70" s="18">
        <v>1.741566646664245E-2</v>
      </c>
      <c r="AH70" s="18">
        <v>1.1773702408441691E-2</v>
      </c>
      <c r="AI70" s="18">
        <v>2.6473614170802549E-2</v>
      </c>
      <c r="AJ70" s="18">
        <v>0</v>
      </c>
      <c r="AL70" s="18">
        <v>1.8089999999999998E-2</v>
      </c>
      <c r="AM70" s="18">
        <v>1.2619999999999999E-2</v>
      </c>
      <c r="AN70" s="18">
        <v>1.7559999999999999E-2</v>
      </c>
      <c r="AP70" s="18">
        <v>1.3469650283779109E-2</v>
      </c>
      <c r="AQ70" s="18">
        <v>3.0933760837499089E-2</v>
      </c>
      <c r="AR70" s="18">
        <v>3.2762028454160312E-2</v>
      </c>
      <c r="AS70" s="18">
        <v>1.9155819273010351E-2</v>
      </c>
      <c r="AT70" s="18">
        <v>1.4507354355404961E-2</v>
      </c>
      <c r="AU70" s="18">
        <v>0</v>
      </c>
      <c r="AW70" s="18">
        <v>1.6554029116964748E-2</v>
      </c>
      <c r="AX70" s="18">
        <v>2.044749435314033E-2</v>
      </c>
      <c r="AZ70" s="18">
        <v>1.4094363011875079E-2</v>
      </c>
      <c r="BA70" s="18">
        <v>2.1599180273903441E-2</v>
      </c>
      <c r="BB70" s="18">
        <v>2.5086735891118029E-2</v>
      </c>
      <c r="BC70" s="18">
        <v>1.198774129975503E-2</v>
      </c>
      <c r="BD70" s="18">
        <v>1.821512253546085E-2</v>
      </c>
      <c r="BE70" s="18">
        <v>2.3098904787445869E-2</v>
      </c>
      <c r="BF70" s="18">
        <v>9.345249815398627E-3</v>
      </c>
      <c r="BG70" s="18">
        <v>1.2066290948957359E-2</v>
      </c>
    </row>
    <row r="71" spans="2:59">
      <c r="B71" s="17" t="s">
        <v>136</v>
      </c>
      <c r="C71" s="18">
        <v>0.20252895878376551</v>
      </c>
      <c r="D71" s="18">
        <v>0.218110057236689</v>
      </c>
      <c r="E71" s="18">
        <v>0.19089487403594199</v>
      </c>
      <c r="G71" s="18">
        <v>0.23318118152245851</v>
      </c>
      <c r="H71" s="18">
        <v>0.1908968290790882</v>
      </c>
      <c r="I71" s="18">
        <v>0.18041808592677411</v>
      </c>
      <c r="J71" s="18">
        <v>0.20698349502230759</v>
      </c>
      <c r="K71" s="18">
        <v>0.18382505200869581</v>
      </c>
      <c r="L71" s="18">
        <v>0.2006368322852248</v>
      </c>
      <c r="M71" s="18">
        <v>0.2138807843576262</v>
      </c>
      <c r="N71" s="18">
        <v>0.21817459891899749</v>
      </c>
      <c r="O71" s="18">
        <v>0.2008772928220057</v>
      </c>
      <c r="Q71" s="18">
        <v>0.23416122078833071</v>
      </c>
      <c r="R71" s="18">
        <v>0.21458195276139749</v>
      </c>
      <c r="S71" s="18">
        <v>0.1920433913670638</v>
      </c>
      <c r="T71" s="18">
        <v>0.1607174302456538</v>
      </c>
      <c r="V71" s="18">
        <v>0.1857877163855553</v>
      </c>
      <c r="W71" s="18">
        <v>0.18552555429214279</v>
      </c>
      <c r="X71" s="18">
        <v>0.19284975770082469</v>
      </c>
      <c r="Y71" s="18">
        <v>0.19176564262943541</v>
      </c>
      <c r="Z71" s="18">
        <v>0.23185466466421981</v>
      </c>
      <c r="AA71" s="18">
        <v>0.2307203921942719</v>
      </c>
      <c r="AB71" s="18">
        <v>0.2008398292445519</v>
      </c>
      <c r="AD71" s="18">
        <v>0.21530543604842819</v>
      </c>
      <c r="AE71" s="18">
        <v>0.21762646422288581</v>
      </c>
      <c r="AF71" s="18">
        <v>0.19418112588034439</v>
      </c>
      <c r="AG71" s="18">
        <v>0.24478748236046571</v>
      </c>
      <c r="AH71" s="18">
        <v>0.17500032193079079</v>
      </c>
      <c r="AI71" s="18">
        <v>0.16461296390798019</v>
      </c>
      <c r="AJ71" s="18">
        <v>0.20679902059167171</v>
      </c>
      <c r="AL71" s="18">
        <v>0.22076999999999999</v>
      </c>
      <c r="AM71" s="18">
        <v>0.21648000000000001</v>
      </c>
      <c r="AN71" s="18">
        <v>0.11817999999999999</v>
      </c>
      <c r="AP71" s="18">
        <v>0.28586930223424628</v>
      </c>
      <c r="AQ71" s="18">
        <v>0.15834369458815181</v>
      </c>
      <c r="AR71" s="18">
        <v>0.16501818733115009</v>
      </c>
      <c r="AS71" s="18">
        <v>0.21508385555831119</v>
      </c>
      <c r="AT71" s="18">
        <v>0.20403300712317021</v>
      </c>
      <c r="AU71" s="18">
        <v>0.39734901268118938</v>
      </c>
      <c r="AW71" s="18">
        <v>0.20493264552276169</v>
      </c>
      <c r="AX71" s="18">
        <v>0.18044214649665219</v>
      </c>
      <c r="AZ71" s="18">
        <v>0.20980369390614251</v>
      </c>
      <c r="BA71" s="18">
        <v>0.16567816962585419</v>
      </c>
      <c r="BB71" s="18">
        <v>0.21293398703166441</v>
      </c>
      <c r="BC71" s="18">
        <v>0.2570113633873729</v>
      </c>
      <c r="BD71" s="18">
        <v>0.2192238055286243</v>
      </c>
      <c r="BE71" s="18">
        <v>0.2045897678092366</v>
      </c>
      <c r="BF71" s="18">
        <v>0.15056646177221311</v>
      </c>
      <c r="BG71" s="18">
        <v>0.17858339164582901</v>
      </c>
    </row>
    <row r="72" spans="2:59">
      <c r="B72" s="17" t="s">
        <v>137</v>
      </c>
      <c r="C72" s="18">
        <v>1.0836868016457739E-2</v>
      </c>
      <c r="D72" s="18">
        <v>1.35702498596441E-2</v>
      </c>
      <c r="E72" s="18">
        <v>8.7621788606712051E-3</v>
      </c>
      <c r="G72" s="18">
        <v>1.038259960750159E-2</v>
      </c>
      <c r="H72" s="18">
        <v>6.0317850678165471E-3</v>
      </c>
      <c r="I72" s="18">
        <v>4.8496774717722022E-3</v>
      </c>
      <c r="J72" s="18">
        <v>1.045203159093752E-2</v>
      </c>
      <c r="K72" s="18">
        <v>9.2150683585559296E-3</v>
      </c>
      <c r="L72" s="18">
        <v>1.5451996458958591E-2</v>
      </c>
      <c r="M72" s="18">
        <v>1.963515369378508E-2</v>
      </c>
      <c r="N72" s="18">
        <v>8.8613335998416042E-3</v>
      </c>
      <c r="O72" s="18">
        <v>9.5580465655544407E-3</v>
      </c>
      <c r="Q72" s="18">
        <v>1.125864946204371E-2</v>
      </c>
      <c r="R72" s="18">
        <v>1.402949271845628E-2</v>
      </c>
      <c r="S72" s="18">
        <v>1.051237874469666E-2</v>
      </c>
      <c r="T72" s="18">
        <v>8.362122266375404E-3</v>
      </c>
      <c r="V72" s="18">
        <v>8.0257557178225209E-3</v>
      </c>
      <c r="W72" s="18">
        <v>4.9319571333195384E-3</v>
      </c>
      <c r="X72" s="18">
        <v>1.307888865648766E-2</v>
      </c>
      <c r="Y72" s="18">
        <v>3.398846557470987E-3</v>
      </c>
      <c r="Z72" s="18">
        <v>1.6993088873073419E-2</v>
      </c>
      <c r="AA72" s="18">
        <v>1.4080390005040371E-2</v>
      </c>
      <c r="AB72" s="18">
        <v>1.5394523907176791E-2</v>
      </c>
      <c r="AD72" s="18">
        <v>1.0123690246365381E-2</v>
      </c>
      <c r="AE72" s="18">
        <v>1.201899243969397E-2</v>
      </c>
      <c r="AF72" s="18">
        <v>1.250411900754864E-2</v>
      </c>
      <c r="AG72" s="18">
        <v>7.0141523475323328E-3</v>
      </c>
      <c r="AH72" s="18">
        <v>8.6828832635213616E-3</v>
      </c>
      <c r="AI72" s="18">
        <v>1.2904549794723349E-2</v>
      </c>
      <c r="AJ72" s="18">
        <v>0</v>
      </c>
      <c r="AL72" s="18">
        <v>1.0059999999999999E-2</v>
      </c>
      <c r="AM72" s="18">
        <v>9.0200000000000002E-3</v>
      </c>
      <c r="AN72" s="18">
        <v>4.7699999999999999E-3</v>
      </c>
      <c r="AP72" s="18">
        <v>9.4275684157638009E-3</v>
      </c>
      <c r="AQ72" s="18">
        <v>1.485391397649879E-2</v>
      </c>
      <c r="AR72" s="18">
        <v>2.5175591737560999E-2</v>
      </c>
      <c r="AS72" s="18">
        <v>9.2362436844707751E-3</v>
      </c>
      <c r="AT72" s="18">
        <v>3.5359871774075208E-2</v>
      </c>
      <c r="AU72" s="18">
        <v>0</v>
      </c>
      <c r="AW72" s="18">
        <v>1.037018337017569E-2</v>
      </c>
      <c r="AX72" s="18">
        <v>1.329537801535133E-2</v>
      </c>
      <c r="AZ72" s="18">
        <v>6.1925545439485176E-3</v>
      </c>
      <c r="BA72" s="18">
        <v>1.2242178230359731E-2</v>
      </c>
      <c r="BB72" s="18">
        <v>9.7638721565970164E-3</v>
      </c>
      <c r="BC72" s="18">
        <v>1.0156988756492709E-2</v>
      </c>
      <c r="BD72" s="18">
        <v>2.5650199682988449E-2</v>
      </c>
      <c r="BE72" s="18">
        <v>3.1756985485394663E-2</v>
      </c>
      <c r="BF72" s="18">
        <v>2.057183547036473E-2</v>
      </c>
      <c r="BG72" s="18">
        <v>0</v>
      </c>
    </row>
    <row r="73" spans="2:59">
      <c r="B73" s="17" t="s">
        <v>138</v>
      </c>
      <c r="C73" s="18">
        <v>1.775538302202772E-2</v>
      </c>
      <c r="D73" s="18">
        <v>2.466048104925081E-2</v>
      </c>
      <c r="E73" s="18">
        <v>1.2356702818019739E-2</v>
      </c>
      <c r="G73" s="18">
        <v>1.1308195606333371E-2</v>
      </c>
      <c r="H73" s="18">
        <v>1.691849543815192E-2</v>
      </c>
      <c r="I73" s="18">
        <v>1.553668092447434E-2</v>
      </c>
      <c r="J73" s="18">
        <v>1.383799597173377E-2</v>
      </c>
      <c r="K73" s="18">
        <v>3.3236423620782447E-2</v>
      </c>
      <c r="L73" s="18">
        <v>1.9929668647721919E-2</v>
      </c>
      <c r="M73" s="18">
        <v>2.2786404327831491E-2</v>
      </c>
      <c r="N73" s="18">
        <v>1.4892782591762389E-2</v>
      </c>
      <c r="O73" s="18">
        <v>4.3651490458684076E-3</v>
      </c>
      <c r="Q73" s="18">
        <v>1.7633196194655081E-2</v>
      </c>
      <c r="R73" s="18">
        <v>1.273255130966993E-2</v>
      </c>
      <c r="S73" s="18">
        <v>2.0521502538420219E-2</v>
      </c>
      <c r="T73" s="18">
        <v>2.037896660932249E-2</v>
      </c>
      <c r="V73" s="18">
        <v>1.8115338565259109E-2</v>
      </c>
      <c r="W73" s="18">
        <v>1.9835706162016221E-2</v>
      </c>
      <c r="X73" s="18">
        <v>1.9951607421015961E-2</v>
      </c>
      <c r="Y73" s="18">
        <v>1.527338503825717E-2</v>
      </c>
      <c r="Z73" s="18">
        <v>1.561020673734069E-2</v>
      </c>
      <c r="AA73" s="18">
        <v>2.083464541738525E-2</v>
      </c>
      <c r="AB73" s="18">
        <v>1.457790995771063E-2</v>
      </c>
      <c r="AD73" s="18">
        <v>2.166250661499124E-2</v>
      </c>
      <c r="AE73" s="18">
        <v>1.5608474009051739E-2</v>
      </c>
      <c r="AF73" s="18">
        <v>1.533551893637819E-2</v>
      </c>
      <c r="AG73" s="18">
        <v>1.183313030584307E-2</v>
      </c>
      <c r="AH73" s="18">
        <v>1.3338210354019161E-2</v>
      </c>
      <c r="AI73" s="18">
        <v>2.3786213196268748E-2</v>
      </c>
      <c r="AJ73" s="18">
        <v>0</v>
      </c>
      <c r="AL73" s="18">
        <v>1.456E-2</v>
      </c>
      <c r="AM73" s="18">
        <v>1.6410000000000001E-2</v>
      </c>
      <c r="AN73" s="18">
        <v>1.6570000000000001E-2</v>
      </c>
      <c r="AP73" s="18">
        <v>1.1551636775581299E-2</v>
      </c>
      <c r="AQ73" s="18">
        <v>1.7103873755337149E-2</v>
      </c>
      <c r="AR73" s="18">
        <v>8.9089157832928922E-3</v>
      </c>
      <c r="AS73" s="18">
        <v>1.9502867393975189E-2</v>
      </c>
      <c r="AT73" s="18">
        <v>7.7153869973867334E-3</v>
      </c>
      <c r="AU73" s="18">
        <v>8.5508529272612335E-2</v>
      </c>
      <c r="AW73" s="18">
        <v>1.890973653925801E-2</v>
      </c>
      <c r="AX73" s="18">
        <v>8.8703056128525588E-3</v>
      </c>
      <c r="AZ73" s="18">
        <v>1.342484663793064E-2</v>
      </c>
      <c r="BA73" s="18">
        <v>2.4764856301261792E-2</v>
      </c>
      <c r="BB73" s="18">
        <v>1.637834281143815E-2</v>
      </c>
      <c r="BC73" s="18">
        <v>1.6183171332828969E-2</v>
      </c>
      <c r="BD73" s="18">
        <v>1.518907991461931E-2</v>
      </c>
      <c r="BE73" s="18">
        <v>7.1477811626380174E-3</v>
      </c>
      <c r="BF73" s="18">
        <v>3.9491335910184222E-2</v>
      </c>
      <c r="BG73" s="18">
        <v>9.3001350499702165E-3</v>
      </c>
    </row>
    <row r="74" spans="2:59">
      <c r="B74" s="17" t="s">
        <v>139</v>
      </c>
      <c r="C74" s="18">
        <v>0.18196575394371739</v>
      </c>
      <c r="D74" s="18">
        <v>0.15647695228792721</v>
      </c>
      <c r="E74" s="18">
        <v>0.20135905155215619</v>
      </c>
      <c r="G74" s="18">
        <v>0.12809776122798189</v>
      </c>
      <c r="H74" s="18">
        <v>0.15355002629207051</v>
      </c>
      <c r="I74" s="18">
        <v>0.19105862209434959</v>
      </c>
      <c r="J74" s="18">
        <v>0.22882194722249449</v>
      </c>
      <c r="K74" s="18">
        <v>0.18921229669248829</v>
      </c>
      <c r="L74" s="18">
        <v>0.22925635746671549</v>
      </c>
      <c r="M74" s="18">
        <v>0.1244862616544113</v>
      </c>
      <c r="N74" s="18">
        <v>0.17661969982281259</v>
      </c>
      <c r="O74" s="18">
        <v>0.24184857115349601</v>
      </c>
      <c r="Q74" s="18">
        <v>0.1309236680466816</v>
      </c>
      <c r="R74" s="18">
        <v>0.18316761024301681</v>
      </c>
      <c r="S74" s="18">
        <v>0.22291946625292591</v>
      </c>
      <c r="T74" s="18">
        <v>0.21271940926750979</v>
      </c>
      <c r="V74" s="18">
        <v>0.14649145156176829</v>
      </c>
      <c r="W74" s="18">
        <v>0.1748556063516756</v>
      </c>
      <c r="X74" s="18">
        <v>0.15966436961769931</v>
      </c>
      <c r="Y74" s="18">
        <v>0.23104436220602689</v>
      </c>
      <c r="Z74" s="18">
        <v>0.19538853313218429</v>
      </c>
      <c r="AA74" s="18">
        <v>0.19707164012941289</v>
      </c>
      <c r="AB74" s="18">
        <v>0.17242534511597871</v>
      </c>
      <c r="AD74" s="18">
        <v>0.13007255388135999</v>
      </c>
      <c r="AE74" s="18">
        <v>0.18959069412560761</v>
      </c>
      <c r="AF74" s="18">
        <v>0.20712286067211991</v>
      </c>
      <c r="AG74" s="18">
        <v>0.27885702537296131</v>
      </c>
      <c r="AH74" s="18">
        <v>0.17442963680436149</v>
      </c>
      <c r="AI74" s="18">
        <v>0.27886309240642249</v>
      </c>
      <c r="AJ74" s="18">
        <v>0.37677659105091338</v>
      </c>
      <c r="AL74" s="18">
        <v>0.11992</v>
      </c>
      <c r="AM74" s="18">
        <v>0.18562000000000001</v>
      </c>
      <c r="AN74" s="18">
        <v>0.18504999999999999</v>
      </c>
      <c r="AP74" s="18">
        <v>0.13135907163738139</v>
      </c>
      <c r="AQ74" s="18">
        <v>0.23302015093881859</v>
      </c>
      <c r="AR74" s="18">
        <v>0.15553680126085351</v>
      </c>
      <c r="AS74" s="18">
        <v>0.2253601854186858</v>
      </c>
      <c r="AT74" s="18">
        <v>0.1759227557509388</v>
      </c>
      <c r="AU74" s="18">
        <v>0.22641000963646241</v>
      </c>
      <c r="AW74" s="18">
        <v>0.1772238475325108</v>
      </c>
      <c r="AX74" s="18">
        <v>0.21327300785360859</v>
      </c>
      <c r="AZ74" s="18">
        <v>0.17491076000754591</v>
      </c>
      <c r="BA74" s="18">
        <v>0.1704026911080134</v>
      </c>
      <c r="BB74" s="18">
        <v>0.2065061961515306</v>
      </c>
      <c r="BC74" s="18">
        <v>0.15550429097593271</v>
      </c>
      <c r="BD74" s="18">
        <v>0.16895703975029949</v>
      </c>
      <c r="BE74" s="18">
        <v>0.21624930123030409</v>
      </c>
      <c r="BF74" s="18">
        <v>0.24448429949037201</v>
      </c>
      <c r="BG74" s="18">
        <v>0.1971064220899543</v>
      </c>
    </row>
    <row r="75" spans="2:59">
      <c r="B75" s="17" t="s">
        <v>140</v>
      </c>
      <c r="C75" s="18">
        <v>9.2588320870699375E-2</v>
      </c>
      <c r="D75" s="18">
        <v>9.1121336771302006E-2</v>
      </c>
      <c r="E75" s="18">
        <v>9.3662972177515846E-2</v>
      </c>
      <c r="G75" s="18">
        <v>0.13708020516193459</v>
      </c>
      <c r="H75" s="18">
        <v>9.1784023257519998E-2</v>
      </c>
      <c r="I75" s="18">
        <v>0.1195651593370195</v>
      </c>
      <c r="J75" s="18">
        <v>0.1132166639449025</v>
      </c>
      <c r="K75" s="18">
        <v>8.3374949338426332E-2</v>
      </c>
      <c r="L75" s="18">
        <v>8.5632223647345684E-2</v>
      </c>
      <c r="M75" s="18">
        <v>7.9414153993947315E-2</v>
      </c>
      <c r="N75" s="18">
        <v>8.4266805936906969E-2</v>
      </c>
      <c r="O75" s="18">
        <v>7.9637039570886428E-2</v>
      </c>
      <c r="Q75" s="18">
        <v>8.6882419203090616E-2</v>
      </c>
      <c r="R75" s="18">
        <v>9.7567214826123488E-2</v>
      </c>
      <c r="S75" s="18">
        <v>8.9300861922095465E-2</v>
      </c>
      <c r="T75" s="18">
        <v>9.6358081979592253E-2</v>
      </c>
      <c r="V75" s="18">
        <v>7.4118515457602688E-2</v>
      </c>
      <c r="W75" s="18">
        <v>9.0195064565144575E-2</v>
      </c>
      <c r="X75" s="18">
        <v>9.0764706377931964E-2</v>
      </c>
      <c r="Y75" s="18">
        <v>0.1054105074664924</v>
      </c>
      <c r="Z75" s="18">
        <v>8.8867487039210144E-2</v>
      </c>
      <c r="AA75" s="18">
        <v>9.6468206531607467E-2</v>
      </c>
      <c r="AB75" s="18">
        <v>0.1028888726222842</v>
      </c>
      <c r="AD75" s="18">
        <v>9.7207861947084473E-2</v>
      </c>
      <c r="AE75" s="18">
        <v>7.5469706972859513E-2</v>
      </c>
      <c r="AF75" s="18">
        <v>9.9627239062107853E-2</v>
      </c>
      <c r="AG75" s="18">
        <v>6.3765987370131796E-2</v>
      </c>
      <c r="AH75" s="18">
        <v>0.11610054232182471</v>
      </c>
      <c r="AI75" s="18">
        <v>7.140606704741892E-2</v>
      </c>
      <c r="AJ75" s="18">
        <v>0</v>
      </c>
      <c r="AL75" s="18">
        <v>7.3760000000000006E-2</v>
      </c>
      <c r="AM75" s="18">
        <v>9.2530000000000001E-2</v>
      </c>
      <c r="AN75" s="18">
        <v>9.3890000000000001E-2</v>
      </c>
      <c r="AP75" s="18">
        <v>8.8697213977276562E-2</v>
      </c>
      <c r="AQ75" s="18">
        <v>0.1138383054278635</v>
      </c>
      <c r="AR75" s="18">
        <v>0.15940244226795189</v>
      </c>
      <c r="AS75" s="18">
        <v>8.5753083761060084E-2</v>
      </c>
      <c r="AT75" s="18">
        <v>0.1077591057135356</v>
      </c>
      <c r="AU75" s="18">
        <v>0</v>
      </c>
      <c r="AW75" s="18">
        <v>9.0391579162701685E-2</v>
      </c>
      <c r="AX75" s="18">
        <v>0.1125175051410625</v>
      </c>
      <c r="AZ75" s="18">
        <v>8.1317327910513659E-2</v>
      </c>
      <c r="BA75" s="18">
        <v>0.10157197173523309</v>
      </c>
      <c r="BB75" s="18">
        <v>0.10093715237452421</v>
      </c>
      <c r="BC75" s="18">
        <v>7.5012973913242423E-2</v>
      </c>
      <c r="BD75" s="18">
        <v>0.14574617574865081</v>
      </c>
      <c r="BE75" s="18">
        <v>0.1061599345145439</v>
      </c>
      <c r="BF75" s="18">
        <v>0.1005561399923247</v>
      </c>
      <c r="BG75" s="18">
        <v>9.8417506336075489E-2</v>
      </c>
    </row>
    <row r="76" spans="2:59" ht="29.1">
      <c r="B76" s="17" t="s">
        <v>141</v>
      </c>
      <c r="C76" s="18">
        <v>5.1681774271991811E-2</v>
      </c>
      <c r="D76" s="18">
        <v>4.0329195524175708E-2</v>
      </c>
      <c r="E76" s="18">
        <v>6.0268117694072088E-2</v>
      </c>
      <c r="G76" s="18">
        <v>6.2258820404484362E-2</v>
      </c>
      <c r="H76" s="18">
        <v>5.9399608277075827E-2</v>
      </c>
      <c r="I76" s="18">
        <v>5.1221602389319769E-2</v>
      </c>
      <c r="J76" s="18">
        <v>3.8520215033813497E-2</v>
      </c>
      <c r="K76" s="18">
        <v>6.2952918614172196E-2</v>
      </c>
      <c r="L76" s="18">
        <v>3.977207915161983E-2</v>
      </c>
      <c r="M76" s="18">
        <v>5.1410274281803003E-2</v>
      </c>
      <c r="N76" s="18">
        <v>4.4392112710524817E-2</v>
      </c>
      <c r="O76" s="18">
        <v>6.0717903526265382E-2</v>
      </c>
      <c r="Q76" s="18">
        <v>3.8619831204456667E-2</v>
      </c>
      <c r="R76" s="18">
        <v>4.4046191393411073E-2</v>
      </c>
      <c r="S76" s="18">
        <v>5.3773398415625867E-2</v>
      </c>
      <c r="T76" s="18">
        <v>7.7144615409156084E-2</v>
      </c>
      <c r="V76" s="18">
        <v>4.7923210844418182E-2</v>
      </c>
      <c r="W76" s="18">
        <v>5.2313144013899061E-2</v>
      </c>
      <c r="X76" s="18">
        <v>4.2813604069597798E-2</v>
      </c>
      <c r="Y76" s="18">
        <v>6.5788516408931186E-2</v>
      </c>
      <c r="Z76" s="18">
        <v>5.0413856558666717E-2</v>
      </c>
      <c r="AA76" s="18">
        <v>4.458120753903521E-2</v>
      </c>
      <c r="AB76" s="18">
        <v>5.8257681167826328E-2</v>
      </c>
      <c r="AD76" s="18">
        <v>5.5624937283161369E-2</v>
      </c>
      <c r="AE76" s="18">
        <v>4.1156691555785961E-2</v>
      </c>
      <c r="AF76" s="18">
        <v>5.1182923047847523E-2</v>
      </c>
      <c r="AG76" s="18">
        <v>1.8090278132559871E-2</v>
      </c>
      <c r="AH76" s="18">
        <v>6.4213206064707568E-2</v>
      </c>
      <c r="AI76" s="18">
        <v>5.5971043535717413E-2</v>
      </c>
      <c r="AJ76" s="18">
        <v>0</v>
      </c>
      <c r="AL76" s="18">
        <v>3.7400000000000003E-2</v>
      </c>
      <c r="AM76" s="18">
        <v>3.916E-2</v>
      </c>
      <c r="AN76" s="18">
        <v>8.2040000000000002E-2</v>
      </c>
      <c r="AP76" s="18">
        <v>4.7386925554046659E-2</v>
      </c>
      <c r="AQ76" s="18">
        <v>6.6553008663763402E-2</v>
      </c>
      <c r="AR76" s="18">
        <v>4.5789012867905252E-2</v>
      </c>
      <c r="AS76" s="18">
        <v>5.9217380645034408E-2</v>
      </c>
      <c r="AT76" s="18">
        <v>5.0004572422804983E-2</v>
      </c>
      <c r="AU76" s="18">
        <v>0</v>
      </c>
      <c r="AW76" s="18">
        <v>5.3410859532494727E-2</v>
      </c>
      <c r="AX76" s="18">
        <v>3.6025910421882967E-2</v>
      </c>
      <c r="AZ76" s="18">
        <v>4.9286897162177642E-2</v>
      </c>
      <c r="BA76" s="18">
        <v>5.6066512320260997E-2</v>
      </c>
      <c r="BB76" s="18">
        <v>4.4788792497047578E-2</v>
      </c>
      <c r="BC76" s="18">
        <v>5.3117907050290368E-2</v>
      </c>
      <c r="BD76" s="18">
        <v>7.4602029789056404E-2</v>
      </c>
      <c r="BE76" s="18">
        <v>6.4218355445941747E-2</v>
      </c>
      <c r="BF76" s="18">
        <v>6.103646609734923E-2</v>
      </c>
      <c r="BG76" s="18">
        <v>3.1184293524901211E-2</v>
      </c>
    </row>
    <row r="77" spans="2:59">
      <c r="B77" s="17" t="s">
        <v>142</v>
      </c>
      <c r="C77" s="18">
        <v>1.38185283325975E-2</v>
      </c>
      <c r="D77" s="18">
        <v>1.344718684695223E-2</v>
      </c>
      <c r="E77" s="18">
        <v>1.4018152939571159E-2</v>
      </c>
      <c r="G77" s="18">
        <v>3.7778686562939402E-2</v>
      </c>
      <c r="H77" s="18">
        <v>1.023076247399177E-2</v>
      </c>
      <c r="I77" s="18">
        <v>1.8204029714733359E-2</v>
      </c>
      <c r="J77" s="18">
        <v>1.4597161468554269E-2</v>
      </c>
      <c r="K77" s="18">
        <v>1.4797967983576091E-2</v>
      </c>
      <c r="L77" s="18">
        <v>1.278957952760546E-2</v>
      </c>
      <c r="M77" s="18">
        <v>6.1012358931100642E-3</v>
      </c>
      <c r="N77" s="18">
        <v>1.375740646128238E-2</v>
      </c>
      <c r="O77" s="18">
        <v>1.504337239133479E-2</v>
      </c>
      <c r="Q77" s="18">
        <v>7.5316057217643872E-3</v>
      </c>
      <c r="R77" s="18">
        <v>1.3835868193326779E-2</v>
      </c>
      <c r="S77" s="18">
        <v>1.9049340596798369E-2</v>
      </c>
      <c r="T77" s="18">
        <v>1.7308506457172051E-2</v>
      </c>
      <c r="V77" s="18">
        <v>1.610963034835609E-2</v>
      </c>
      <c r="W77" s="18">
        <v>6.0133650432762104E-3</v>
      </c>
      <c r="X77" s="18">
        <v>1.407638982921894E-2</v>
      </c>
      <c r="Y77" s="18">
        <v>1.1512260135943451E-2</v>
      </c>
      <c r="Z77" s="18">
        <v>1.3518040454673801E-2</v>
      </c>
      <c r="AA77" s="18">
        <v>1.321200907014905E-2</v>
      </c>
      <c r="AB77" s="18">
        <v>2.220439572814541E-2</v>
      </c>
      <c r="AD77" s="18">
        <v>1.525360959184504E-2</v>
      </c>
      <c r="AE77" s="18">
        <v>1.0842790552718581E-2</v>
      </c>
      <c r="AF77" s="18">
        <v>1.7219558568354391E-2</v>
      </c>
      <c r="AG77" s="18">
        <v>1.362604437997585E-2</v>
      </c>
      <c r="AH77" s="18">
        <v>1.3789305806262531E-2</v>
      </c>
      <c r="AI77" s="18">
        <v>7.8396980351095671E-3</v>
      </c>
      <c r="AJ77" s="18">
        <v>0</v>
      </c>
      <c r="AL77" s="18">
        <v>7.0699999999999999E-3</v>
      </c>
      <c r="AM77" s="18">
        <v>1.1440000000000001E-2</v>
      </c>
      <c r="AN77" s="18">
        <v>1.302E-2</v>
      </c>
      <c r="AP77" s="18">
        <v>1.8346935206505301E-2</v>
      </c>
      <c r="AQ77" s="18">
        <v>1.5263878103887751E-2</v>
      </c>
      <c r="AR77" s="18">
        <v>2.9589920355633181E-2</v>
      </c>
      <c r="AS77" s="18">
        <v>1.3531548159652121E-2</v>
      </c>
      <c r="AT77" s="18">
        <v>7.5173739026294269E-3</v>
      </c>
      <c r="AU77" s="18">
        <v>0</v>
      </c>
      <c r="AW77" s="18">
        <v>1.3012483511956829E-2</v>
      </c>
      <c r="AX77" s="18">
        <v>1.9064014257222241E-2</v>
      </c>
      <c r="AZ77" s="18">
        <v>8.6877908520615037E-3</v>
      </c>
      <c r="BA77" s="18">
        <v>1.8003678983184852E-2</v>
      </c>
      <c r="BB77" s="18">
        <v>2.0354510572787549E-2</v>
      </c>
      <c r="BC77" s="18">
        <v>9.2439823837355811E-3</v>
      </c>
      <c r="BD77" s="18">
        <v>1.458740032172781E-2</v>
      </c>
      <c r="BE77" s="18">
        <v>2.508218842292308E-2</v>
      </c>
      <c r="BF77" s="18">
        <v>1.153614488240415E-2</v>
      </c>
      <c r="BG77" s="18">
        <v>2.0728816832537321E-2</v>
      </c>
    </row>
    <row r="78" spans="2:59">
      <c r="B78" s="17" t="s">
        <v>143</v>
      </c>
      <c r="C78" s="18">
        <v>6.4936864456707294E-2</v>
      </c>
      <c r="D78" s="18">
        <v>5.9068031457509593E-2</v>
      </c>
      <c r="E78" s="18">
        <v>6.9341239083081124E-2</v>
      </c>
      <c r="G78" s="18">
        <v>4.0785356846685272E-2</v>
      </c>
      <c r="H78" s="18">
        <v>7.572098243949793E-2</v>
      </c>
      <c r="I78" s="18">
        <v>5.0873536578075487E-2</v>
      </c>
      <c r="J78" s="18">
        <v>6.3104173359584861E-2</v>
      </c>
      <c r="K78" s="18">
        <v>6.3910591323101507E-2</v>
      </c>
      <c r="L78" s="18">
        <v>8.2711614167484529E-2</v>
      </c>
      <c r="M78" s="18">
        <v>4.1947760689281223E-2</v>
      </c>
      <c r="N78" s="18">
        <v>7.8024105065647997E-2</v>
      </c>
      <c r="O78" s="18">
        <v>7.6532293726315606E-2</v>
      </c>
      <c r="Q78" s="18">
        <v>4.455085311984032E-2</v>
      </c>
      <c r="R78" s="18">
        <v>6.509103578561419E-2</v>
      </c>
      <c r="S78" s="18">
        <v>8.8562422330025953E-2</v>
      </c>
      <c r="T78" s="18">
        <v>7.0833929899218814E-2</v>
      </c>
      <c r="V78" s="18">
        <v>7.7353830791251646E-2</v>
      </c>
      <c r="W78" s="18">
        <v>6.1255769244827903E-2</v>
      </c>
      <c r="X78" s="18">
        <v>7.837342544087833E-2</v>
      </c>
      <c r="Y78" s="18">
        <v>6.0237690840302532E-2</v>
      </c>
      <c r="Z78" s="18">
        <v>5.6743993373145327E-2</v>
      </c>
      <c r="AA78" s="18">
        <v>5.6877133398552902E-2</v>
      </c>
      <c r="AB78" s="18">
        <v>6.29681737355237E-2</v>
      </c>
      <c r="AD78" s="18">
        <v>4.7290933357678151E-2</v>
      </c>
      <c r="AE78" s="18">
        <v>6.6051421103144936E-2</v>
      </c>
      <c r="AF78" s="18">
        <v>6.2004009716391417E-2</v>
      </c>
      <c r="AG78" s="18">
        <v>6.8343489694762005E-2</v>
      </c>
      <c r="AH78" s="18">
        <v>9.4715376178231142E-2</v>
      </c>
      <c r="AI78" s="18">
        <v>8.1270455209740883E-2</v>
      </c>
      <c r="AJ78" s="18">
        <v>0.23780733087109049</v>
      </c>
      <c r="AL78" s="18">
        <v>5.4429999999999999E-2</v>
      </c>
      <c r="AM78" s="18">
        <v>7.4109999999999995E-2</v>
      </c>
      <c r="AN78" s="18">
        <v>9.461E-2</v>
      </c>
      <c r="AP78" s="18">
        <v>4.0124922039663197E-2</v>
      </c>
      <c r="AQ78" s="18">
        <v>8.3352215422180811E-2</v>
      </c>
      <c r="AR78" s="18">
        <v>3.0067223314336609E-2</v>
      </c>
      <c r="AS78" s="18">
        <v>5.5009795436438198E-2</v>
      </c>
      <c r="AT78" s="18">
        <v>4.9644019364260827E-2</v>
      </c>
      <c r="AU78" s="18">
        <v>5.4398687630576731E-2</v>
      </c>
      <c r="AW78" s="18">
        <v>6.3431667276905898E-2</v>
      </c>
      <c r="AX78" s="18">
        <v>8.1539338761095995E-2</v>
      </c>
      <c r="AZ78" s="18">
        <v>7.1366778873509201E-2</v>
      </c>
      <c r="BA78" s="18">
        <v>5.975171859663566E-2</v>
      </c>
      <c r="BB78" s="18">
        <v>7.2748094304221508E-2</v>
      </c>
      <c r="BC78" s="18">
        <v>5.7058603253458358E-2</v>
      </c>
      <c r="BD78" s="18">
        <v>3.0392986596002741E-2</v>
      </c>
      <c r="BE78" s="18">
        <v>7.4379666544819742E-2</v>
      </c>
      <c r="BF78" s="18">
        <v>5.1526189144845393E-2</v>
      </c>
      <c r="BG78" s="18">
        <v>5.538179794285706E-2</v>
      </c>
    </row>
    <row r="79" spans="2:59">
      <c r="B79" s="17" t="s">
        <v>144</v>
      </c>
      <c r="C79" s="18">
        <v>4.8287324616947271E-2</v>
      </c>
      <c r="D79" s="18">
        <v>2.9807289621009651E-2</v>
      </c>
      <c r="E79" s="18">
        <v>6.2450611336973078E-2</v>
      </c>
      <c r="G79" s="18">
        <v>6.1789108633591543E-2</v>
      </c>
      <c r="H79" s="18">
        <v>5.2023727554124433E-2</v>
      </c>
      <c r="I79" s="18">
        <v>7.2422994356861392E-2</v>
      </c>
      <c r="J79" s="18">
        <v>4.7051954205926713E-2</v>
      </c>
      <c r="K79" s="18">
        <v>4.242130373875537E-2</v>
      </c>
      <c r="L79" s="18">
        <v>4.9305864466255657E-2</v>
      </c>
      <c r="M79" s="18">
        <v>2.7561816273690951E-2</v>
      </c>
      <c r="N79" s="18">
        <v>5.2812685844883717E-2</v>
      </c>
      <c r="O79" s="18">
        <v>4.5739883736767878E-2</v>
      </c>
      <c r="Q79" s="18">
        <v>3.0728841076543289E-2</v>
      </c>
      <c r="R79" s="18">
        <v>5.183492854659412E-2</v>
      </c>
      <c r="S79" s="18">
        <v>4.4070676253298448E-2</v>
      </c>
      <c r="T79" s="18">
        <v>7.3163886827370336E-2</v>
      </c>
      <c r="V79" s="18">
        <v>6.7901856370929173E-2</v>
      </c>
      <c r="W79" s="18">
        <v>4.3441132183650047E-2</v>
      </c>
      <c r="X79" s="18">
        <v>6.9716568315706315E-2</v>
      </c>
      <c r="Y79" s="18">
        <v>4.9721175042485903E-2</v>
      </c>
      <c r="Z79" s="18">
        <v>3.3623552681849703E-2</v>
      </c>
      <c r="AA79" s="18">
        <v>3.2691096794723352E-2</v>
      </c>
      <c r="AB79" s="18">
        <v>3.9953104263449453E-2</v>
      </c>
      <c r="AD79" s="18">
        <v>3.9478002587332979E-2</v>
      </c>
      <c r="AE79" s="18">
        <v>4.1270125788014922E-2</v>
      </c>
      <c r="AF79" s="18">
        <v>6.9920778273805467E-2</v>
      </c>
      <c r="AG79" s="18">
        <v>3.9835873366766521E-2</v>
      </c>
      <c r="AH79" s="18">
        <v>4.5320945133371662E-2</v>
      </c>
      <c r="AI79" s="18">
        <v>6.102264367732764E-2</v>
      </c>
      <c r="AJ79" s="18">
        <v>0</v>
      </c>
      <c r="AL79" s="18">
        <v>4.3220000000000001E-2</v>
      </c>
      <c r="AM79" s="18">
        <v>5.1580000000000001E-2</v>
      </c>
      <c r="AN79" s="18">
        <v>4.4299999999999999E-2</v>
      </c>
      <c r="AP79" s="18">
        <v>1.8413277451545369E-2</v>
      </c>
      <c r="AQ79" s="18">
        <v>6.4885740669821459E-2</v>
      </c>
      <c r="AR79" s="18">
        <v>8.0070389874707937E-3</v>
      </c>
      <c r="AS79" s="18">
        <v>3.1328180691955802E-2</v>
      </c>
      <c r="AT79" s="18">
        <v>4.3994803925250868E-2</v>
      </c>
      <c r="AU79" s="18">
        <v>0</v>
      </c>
      <c r="AW79" s="18">
        <v>3.6955206261691867E-2</v>
      </c>
      <c r="AX79" s="18">
        <v>0.1127766011475036</v>
      </c>
      <c r="AZ79" s="18">
        <v>5.9502902171434023E-2</v>
      </c>
      <c r="BA79" s="18">
        <v>4.8015263028771939E-2</v>
      </c>
      <c r="BB79" s="18">
        <v>3.4691264471018148E-2</v>
      </c>
      <c r="BC79" s="18">
        <v>2.153195286466851E-2</v>
      </c>
      <c r="BD79" s="18">
        <v>7.9821997512704544E-3</v>
      </c>
      <c r="BE79" s="18">
        <v>6.2169691630842606E-3</v>
      </c>
      <c r="BF79" s="18">
        <v>8.5997341433812866E-2</v>
      </c>
      <c r="BG79" s="18">
        <v>0.12705020368177539</v>
      </c>
    </row>
    <row r="81" spans="2:59" ht="72.599999999999994">
      <c r="B81" s="14" t="s">
        <v>146</v>
      </c>
    </row>
    <row r="82" spans="2:59">
      <c r="B82" s="15" t="s">
        <v>20</v>
      </c>
    </row>
    <row r="83" spans="2:59">
      <c r="B83" s="11" t="s">
        <v>105</v>
      </c>
      <c r="C83" s="16">
        <v>4021</v>
      </c>
      <c r="D83" s="16">
        <v>1673</v>
      </c>
      <c r="E83" s="16">
        <v>2333</v>
      </c>
      <c r="G83" s="16">
        <v>205</v>
      </c>
      <c r="H83" s="16">
        <v>556</v>
      </c>
      <c r="I83" s="16">
        <v>395</v>
      </c>
      <c r="J83" s="16">
        <v>359</v>
      </c>
      <c r="K83" s="16">
        <v>435</v>
      </c>
      <c r="L83" s="16">
        <v>408</v>
      </c>
      <c r="M83" s="16">
        <v>651</v>
      </c>
      <c r="N83" s="16">
        <v>588</v>
      </c>
      <c r="O83" s="16">
        <v>424</v>
      </c>
      <c r="Q83" s="16">
        <v>1335</v>
      </c>
      <c r="R83" s="16">
        <v>799</v>
      </c>
      <c r="S83" s="16">
        <v>887</v>
      </c>
      <c r="T83" s="16">
        <v>955</v>
      </c>
      <c r="V83" s="16">
        <v>499</v>
      </c>
      <c r="W83" s="16">
        <v>617</v>
      </c>
      <c r="X83" s="16">
        <v>572</v>
      </c>
      <c r="Y83" s="16">
        <v>607</v>
      </c>
      <c r="Z83" s="16">
        <v>586</v>
      </c>
      <c r="AA83" s="16">
        <v>563</v>
      </c>
      <c r="AB83" s="16">
        <v>577</v>
      </c>
      <c r="AD83" s="16">
        <v>1339</v>
      </c>
      <c r="AE83" s="16">
        <v>800</v>
      </c>
      <c r="AF83" s="16">
        <v>767</v>
      </c>
      <c r="AG83" s="16">
        <v>160</v>
      </c>
      <c r="AH83" s="16">
        <v>609</v>
      </c>
      <c r="AI83" s="16">
        <v>341</v>
      </c>
      <c r="AJ83" s="16">
        <v>5</v>
      </c>
      <c r="AL83" s="16">
        <v>547</v>
      </c>
      <c r="AM83" s="16">
        <v>640</v>
      </c>
      <c r="AN83" s="16">
        <v>180</v>
      </c>
      <c r="AP83" s="16">
        <v>436</v>
      </c>
      <c r="AQ83" s="16">
        <v>418</v>
      </c>
      <c r="AR83" s="16">
        <v>128</v>
      </c>
      <c r="AS83" s="16">
        <v>889</v>
      </c>
      <c r="AT83" s="16">
        <v>140</v>
      </c>
      <c r="AU83" s="16">
        <v>21</v>
      </c>
      <c r="AW83" s="16">
        <v>3485</v>
      </c>
      <c r="AX83" s="16">
        <v>492</v>
      </c>
      <c r="AZ83" s="16">
        <v>1326</v>
      </c>
      <c r="BA83" s="16">
        <v>930</v>
      </c>
      <c r="BB83" s="16">
        <v>647</v>
      </c>
      <c r="BC83" s="16">
        <v>527</v>
      </c>
      <c r="BD83" s="16">
        <v>129</v>
      </c>
      <c r="BE83" s="16">
        <v>133</v>
      </c>
      <c r="BF83" s="16">
        <v>207</v>
      </c>
      <c r="BG83" s="16">
        <v>95</v>
      </c>
    </row>
    <row r="84" spans="2:59">
      <c r="B84" s="12" t="s">
        <v>106</v>
      </c>
      <c r="C84" s="16">
        <v>4021</v>
      </c>
      <c r="D84" s="16">
        <v>1744</v>
      </c>
      <c r="E84" s="16">
        <v>2272</v>
      </c>
      <c r="G84" s="16">
        <v>189</v>
      </c>
      <c r="H84" s="16">
        <v>543</v>
      </c>
      <c r="I84" s="16">
        <v>398</v>
      </c>
      <c r="J84" s="16">
        <v>350</v>
      </c>
      <c r="K84" s="16">
        <v>438</v>
      </c>
      <c r="L84" s="16">
        <v>422</v>
      </c>
      <c r="M84" s="16">
        <v>652</v>
      </c>
      <c r="N84" s="16">
        <v>639</v>
      </c>
      <c r="O84" s="16">
        <v>390</v>
      </c>
      <c r="Q84" s="16">
        <v>1341</v>
      </c>
      <c r="R84" s="16">
        <v>796</v>
      </c>
      <c r="S84" s="16">
        <v>896</v>
      </c>
      <c r="T84" s="16">
        <v>943</v>
      </c>
      <c r="V84" s="16">
        <v>584</v>
      </c>
      <c r="W84" s="16">
        <v>587</v>
      </c>
      <c r="X84" s="16">
        <v>583</v>
      </c>
      <c r="Y84" s="16">
        <v>558</v>
      </c>
      <c r="Z84" s="16">
        <v>563</v>
      </c>
      <c r="AA84" s="16">
        <v>563</v>
      </c>
      <c r="AB84" s="16">
        <v>583</v>
      </c>
      <c r="AD84" s="16">
        <v>1343</v>
      </c>
      <c r="AE84" s="16">
        <v>804</v>
      </c>
      <c r="AF84" s="16">
        <v>765</v>
      </c>
      <c r="AG84" s="16">
        <v>157</v>
      </c>
      <c r="AH84" s="16">
        <v>609</v>
      </c>
      <c r="AI84" s="16">
        <v>338</v>
      </c>
      <c r="AJ84" s="16">
        <v>5</v>
      </c>
      <c r="AL84" s="16">
        <v>567</v>
      </c>
      <c r="AM84" s="16">
        <v>660</v>
      </c>
      <c r="AN84" s="16">
        <v>184</v>
      </c>
      <c r="AP84" s="16">
        <v>433</v>
      </c>
      <c r="AQ84" s="16">
        <v>406</v>
      </c>
      <c r="AR84" s="16">
        <v>131</v>
      </c>
      <c r="AS84" s="16">
        <v>857</v>
      </c>
      <c r="AT84" s="16">
        <v>139</v>
      </c>
      <c r="AU84" s="16">
        <v>21</v>
      </c>
      <c r="AW84" s="16">
        <v>3486</v>
      </c>
      <c r="AX84" s="16">
        <v>490</v>
      </c>
      <c r="AZ84" s="16">
        <v>1382</v>
      </c>
      <c r="BA84" s="16">
        <v>902</v>
      </c>
      <c r="BB84" s="16">
        <v>650</v>
      </c>
      <c r="BC84" s="16">
        <v>510</v>
      </c>
      <c r="BD84" s="16">
        <v>127</v>
      </c>
      <c r="BE84" s="16">
        <v>130</v>
      </c>
      <c r="BF84" s="16">
        <v>199</v>
      </c>
      <c r="BG84" s="16">
        <v>95</v>
      </c>
    </row>
    <row r="85" spans="2:59">
      <c r="B85" s="17" t="s">
        <v>131</v>
      </c>
      <c r="C85" s="18">
        <v>0.1146063269006225</v>
      </c>
      <c r="D85" s="18">
        <v>0.14581321058590699</v>
      </c>
      <c r="E85" s="18">
        <v>9.0763254458652465E-2</v>
      </c>
      <c r="G85" s="18">
        <v>0.12908576709146169</v>
      </c>
      <c r="H85" s="18">
        <v>0.10798466104610149</v>
      </c>
      <c r="I85" s="18">
        <v>0.1034416299212311</v>
      </c>
      <c r="J85" s="18">
        <v>7.9478300682450834E-2</v>
      </c>
      <c r="K85" s="18">
        <v>9.8929670966674474E-2</v>
      </c>
      <c r="L85" s="18">
        <v>0.11549404123046771</v>
      </c>
      <c r="M85" s="18">
        <v>0.1435694548815605</v>
      </c>
      <c r="N85" s="18">
        <v>0.12946110705459199</v>
      </c>
      <c r="O85" s="18">
        <v>0.1036137751750091</v>
      </c>
      <c r="Q85" s="18">
        <v>0.15155982286258859</v>
      </c>
      <c r="R85" s="18">
        <v>0.1096421434011244</v>
      </c>
      <c r="S85" s="18">
        <v>9.9329592334978623E-2</v>
      </c>
      <c r="T85" s="18">
        <v>7.9333886947172791E-2</v>
      </c>
      <c r="V85" s="18">
        <v>0.14851502847494849</v>
      </c>
      <c r="W85" s="18">
        <v>0.1319976428431465</v>
      </c>
      <c r="X85" s="18">
        <v>0.11663616911532459</v>
      </c>
      <c r="Y85" s="18">
        <v>9.9014155614484359E-2</v>
      </c>
      <c r="Z85" s="18">
        <v>9.7245562814337924E-2</v>
      </c>
      <c r="AA85" s="18">
        <v>8.6306610832002417E-2</v>
      </c>
      <c r="AB85" s="18">
        <v>0.1201330487274536</v>
      </c>
      <c r="AD85" s="18">
        <v>0.12035303477021719</v>
      </c>
      <c r="AE85" s="18">
        <v>0.11886262424482739</v>
      </c>
      <c r="AF85" s="18">
        <v>0.1042158216304675</v>
      </c>
      <c r="AG85" s="18">
        <v>0.115832374927878</v>
      </c>
      <c r="AH85" s="18">
        <v>0.11283108935334001</v>
      </c>
      <c r="AI85" s="18">
        <v>0.10947912030536321</v>
      </c>
      <c r="AJ85" s="18">
        <v>0</v>
      </c>
      <c r="AL85" s="18">
        <v>0.13000999999999999</v>
      </c>
      <c r="AM85" s="18">
        <v>0.14066000000000001</v>
      </c>
      <c r="AN85" s="18">
        <v>9.4350000000000003E-2</v>
      </c>
      <c r="AP85" s="18">
        <v>9.7227905065003992E-2</v>
      </c>
      <c r="AQ85" s="18">
        <v>6.8517122031426236E-2</v>
      </c>
      <c r="AR85" s="18">
        <v>0.15009750064408081</v>
      </c>
      <c r="AS85" s="18">
        <v>0.1105492563715262</v>
      </c>
      <c r="AT85" s="18">
        <v>8.1479011216527911E-2</v>
      </c>
      <c r="AU85" s="18">
        <v>4.6606025596709288E-2</v>
      </c>
      <c r="AW85" s="18">
        <v>0.1240699446896268</v>
      </c>
      <c r="AX85" s="18">
        <v>5.3542201237659758E-2</v>
      </c>
      <c r="AZ85" s="18">
        <v>0.12993669572336591</v>
      </c>
      <c r="BA85" s="18">
        <v>0.1187826194037977</v>
      </c>
      <c r="BB85" s="18">
        <v>0.10998734553717519</v>
      </c>
      <c r="BC85" s="18">
        <v>0.1066222866941821</v>
      </c>
      <c r="BD85" s="18">
        <v>6.6211720157311332E-2</v>
      </c>
      <c r="BE85" s="18">
        <v>0.10223992306615511</v>
      </c>
      <c r="BF85" s="18">
        <v>7.6512945986215192E-2</v>
      </c>
      <c r="BG85" s="18">
        <v>8.7043102633754546E-2</v>
      </c>
    </row>
    <row r="86" spans="2:59" ht="29.1">
      <c r="B86" s="17" t="s">
        <v>132</v>
      </c>
      <c r="C86" s="18">
        <v>0.12201538588003499</v>
      </c>
      <c r="D86" s="18">
        <v>0.13599167668607101</v>
      </c>
      <c r="E86" s="18">
        <v>0.1108497596186247</v>
      </c>
      <c r="G86" s="18">
        <v>7.4543158555160666E-2</v>
      </c>
      <c r="H86" s="18">
        <v>0.13425831484206621</v>
      </c>
      <c r="I86" s="18">
        <v>0.1180986489492783</v>
      </c>
      <c r="J86" s="18">
        <v>0.1355522028806885</v>
      </c>
      <c r="K86" s="18">
        <v>0.1042152172022463</v>
      </c>
      <c r="L86" s="18">
        <v>0.131864121215295</v>
      </c>
      <c r="M86" s="18">
        <v>0.12473742104803261</v>
      </c>
      <c r="N86" s="18">
        <v>0.12186324337488399</v>
      </c>
      <c r="O86" s="18">
        <v>0.12485660533357271</v>
      </c>
      <c r="Q86" s="18">
        <v>0.1467759994273275</v>
      </c>
      <c r="R86" s="18">
        <v>0.123137883523029</v>
      </c>
      <c r="S86" s="18">
        <v>0.11095158112227101</v>
      </c>
      <c r="T86" s="18">
        <v>9.4073693407235773E-2</v>
      </c>
      <c r="V86" s="18">
        <v>0.1438960757429027</v>
      </c>
      <c r="W86" s="18">
        <v>0.13123733106360949</v>
      </c>
      <c r="X86" s="18">
        <v>0.15564505768851061</v>
      </c>
      <c r="Y86" s="18">
        <v>0.12555774715937729</v>
      </c>
      <c r="Z86" s="18">
        <v>8.5051160401778139E-2</v>
      </c>
      <c r="AA86" s="18">
        <v>8.7266459257306708E-2</v>
      </c>
      <c r="AB86" s="18">
        <v>0.12306710269606209</v>
      </c>
      <c r="AD86" s="18">
        <v>0.1357546118414634</v>
      </c>
      <c r="AE86" s="18">
        <v>0.13419899806045049</v>
      </c>
      <c r="AF86" s="18">
        <v>0.1043631341960658</v>
      </c>
      <c r="AG86" s="18">
        <v>0.13867989488952029</v>
      </c>
      <c r="AH86" s="18">
        <v>0.1059141911078815</v>
      </c>
      <c r="AI86" s="18">
        <v>9.602904623030413E-2</v>
      </c>
      <c r="AJ86" s="18">
        <v>0.3657151007817972</v>
      </c>
      <c r="AL86" s="18">
        <v>0.15711</v>
      </c>
      <c r="AM86" s="18">
        <v>0.12717999999999999</v>
      </c>
      <c r="AN86" s="18">
        <v>0.13383</v>
      </c>
      <c r="AP86" s="18">
        <v>0.13334546053841001</v>
      </c>
      <c r="AQ86" s="18">
        <v>9.9697615677798557E-2</v>
      </c>
      <c r="AR86" s="18">
        <v>0.11115495138481769</v>
      </c>
      <c r="AS86" s="18">
        <v>9.9875447982442384E-2</v>
      </c>
      <c r="AT86" s="18">
        <v>7.0379079701591213E-2</v>
      </c>
      <c r="AU86" s="18">
        <v>4.2069015607449738E-2</v>
      </c>
      <c r="AW86" s="18">
        <v>0.12751364370004889</v>
      </c>
      <c r="AX86" s="18">
        <v>8.7565358063933674E-2</v>
      </c>
      <c r="AZ86" s="18">
        <v>0.12911000265749739</v>
      </c>
      <c r="BA86" s="18">
        <v>0.13355526067819579</v>
      </c>
      <c r="BB86" s="18">
        <v>0.11874398614736641</v>
      </c>
      <c r="BC86" s="18">
        <v>0.11601286631147301</v>
      </c>
      <c r="BD86" s="18">
        <v>9.6646953476570235E-2</v>
      </c>
      <c r="BE86" s="18">
        <v>3.6674071987718743E-2</v>
      </c>
      <c r="BF86" s="18">
        <v>9.1497673706703753E-2</v>
      </c>
      <c r="BG86" s="18">
        <v>0.17783359270064819</v>
      </c>
    </row>
    <row r="87" spans="2:59">
      <c r="B87" s="17" t="s">
        <v>133</v>
      </c>
      <c r="C87" s="18">
        <v>3.8757437168894057E-2</v>
      </c>
      <c r="D87" s="18">
        <v>3.0655837578619331E-2</v>
      </c>
      <c r="E87" s="18">
        <v>4.5065651758467148E-2</v>
      </c>
      <c r="G87" s="18">
        <v>4.0141803554943789E-2</v>
      </c>
      <c r="H87" s="18">
        <v>4.3575158073651588E-2</v>
      </c>
      <c r="I87" s="18">
        <v>5.7662728766675463E-2</v>
      </c>
      <c r="J87" s="18">
        <v>3.5708277345997887E-2</v>
      </c>
      <c r="K87" s="18">
        <v>4.703132817191067E-2</v>
      </c>
      <c r="L87" s="18">
        <v>2.3995632185531419E-2</v>
      </c>
      <c r="M87" s="18">
        <v>3.7835533983146943E-2</v>
      </c>
      <c r="N87" s="18">
        <v>2.805621056893174E-2</v>
      </c>
      <c r="O87" s="18">
        <v>4.0577730250921602E-2</v>
      </c>
      <c r="Q87" s="18">
        <v>3.4577838124862488E-2</v>
      </c>
      <c r="R87" s="18">
        <v>5.0248718180006431E-2</v>
      </c>
      <c r="S87" s="18">
        <v>3.3093156627768842E-2</v>
      </c>
      <c r="T87" s="18">
        <v>4.020839154257614E-2</v>
      </c>
      <c r="V87" s="18">
        <v>2.8877428731810421E-2</v>
      </c>
      <c r="W87" s="18">
        <v>3.5765398336170463E-2</v>
      </c>
      <c r="X87" s="18">
        <v>3.674667123040299E-2</v>
      </c>
      <c r="Y87" s="18">
        <v>3.7685633221135488E-2</v>
      </c>
      <c r="Z87" s="18">
        <v>4.1463794747272027E-2</v>
      </c>
      <c r="AA87" s="18">
        <v>5.4035760507063907E-2</v>
      </c>
      <c r="AB87" s="18">
        <v>3.7328091375547663E-2</v>
      </c>
      <c r="AD87" s="18">
        <v>4.6175600738928471E-2</v>
      </c>
      <c r="AE87" s="18">
        <v>3.0869850456679952E-2</v>
      </c>
      <c r="AF87" s="18">
        <v>3.9653826426387311E-2</v>
      </c>
      <c r="AG87" s="18">
        <v>3.056290602253749E-2</v>
      </c>
      <c r="AH87" s="18">
        <v>3.5082555165011943E-2</v>
      </c>
      <c r="AI87" s="18">
        <v>3.7009192871303991E-2</v>
      </c>
      <c r="AJ87" s="18">
        <v>0</v>
      </c>
      <c r="AL87" s="18">
        <v>3.7260000000000001E-2</v>
      </c>
      <c r="AM87" s="18">
        <v>3.6839999999999998E-2</v>
      </c>
      <c r="AN87" s="18">
        <v>2.9669999999999998E-2</v>
      </c>
      <c r="AP87" s="18">
        <v>5.7677718375018089E-2</v>
      </c>
      <c r="AQ87" s="18">
        <v>3.5739495839843288E-2</v>
      </c>
      <c r="AR87" s="18">
        <v>2.412779046871202E-2</v>
      </c>
      <c r="AS87" s="18">
        <v>4.1643096790990292E-2</v>
      </c>
      <c r="AT87" s="18">
        <v>4.0524252237449078E-2</v>
      </c>
      <c r="AU87" s="18">
        <v>0</v>
      </c>
      <c r="AW87" s="18">
        <v>3.7218488364500167E-2</v>
      </c>
      <c r="AX87" s="18">
        <v>5.3222905170457413E-2</v>
      </c>
      <c r="AZ87" s="18">
        <v>3.3996166951158799E-2</v>
      </c>
      <c r="BA87" s="18">
        <v>4.655124170000504E-2</v>
      </c>
      <c r="BB87" s="18">
        <v>3.7799192710084917E-2</v>
      </c>
      <c r="BC87" s="18">
        <v>3.3138640779174652E-2</v>
      </c>
      <c r="BD87" s="18">
        <v>5.0912409609183078E-2</v>
      </c>
      <c r="BE87" s="18">
        <v>2.6099132260717271E-2</v>
      </c>
      <c r="BF87" s="18">
        <v>3.7939173166250999E-2</v>
      </c>
      <c r="BG87" s="18">
        <v>7.4948590253756636E-2</v>
      </c>
    </row>
    <row r="88" spans="2:59">
      <c r="B88" s="17" t="s">
        <v>134</v>
      </c>
      <c r="C88" s="18">
        <v>9.9872504925516276E-2</v>
      </c>
      <c r="D88" s="18">
        <v>6.4751809539195598E-2</v>
      </c>
      <c r="E88" s="18">
        <v>0.12668545251523211</v>
      </c>
      <c r="G88" s="18">
        <v>8.9668673530318127E-2</v>
      </c>
      <c r="H88" s="18">
        <v>9.6088315978918606E-2</v>
      </c>
      <c r="I88" s="18">
        <v>7.8930143350197518E-2</v>
      </c>
      <c r="J88" s="18">
        <v>8.0668735434490574E-2</v>
      </c>
      <c r="K88" s="18">
        <v>9.9319988764221476E-2</v>
      </c>
      <c r="L88" s="18">
        <v>8.1795683323389615E-2</v>
      </c>
      <c r="M88" s="18">
        <v>0.12579685374710181</v>
      </c>
      <c r="N88" s="18">
        <v>0.1103985278175925</v>
      </c>
      <c r="O88" s="18">
        <v>0.10828618363209309</v>
      </c>
      <c r="Q88" s="18">
        <v>9.8774892633185618E-2</v>
      </c>
      <c r="R88" s="18">
        <v>0.1064284232455269</v>
      </c>
      <c r="S88" s="18">
        <v>8.5855577480130771E-2</v>
      </c>
      <c r="T88" s="18">
        <v>0.1087258239484615</v>
      </c>
      <c r="V88" s="18">
        <v>9.1856761250288826E-2</v>
      </c>
      <c r="W88" s="18">
        <v>0.1023042918220884</v>
      </c>
      <c r="X88" s="18">
        <v>7.4631919188811277E-2</v>
      </c>
      <c r="Y88" s="18">
        <v>9.440036967562683E-2</v>
      </c>
      <c r="Z88" s="18">
        <v>0.13042889646581091</v>
      </c>
      <c r="AA88" s="18">
        <v>0.12205185382567001</v>
      </c>
      <c r="AB88" s="18">
        <v>8.4997008824771791E-2</v>
      </c>
      <c r="AD88" s="18">
        <v>0.11018241495362829</v>
      </c>
      <c r="AE88" s="18">
        <v>8.1650150625092927E-2</v>
      </c>
      <c r="AF88" s="18">
        <v>8.7308715886969909E-2</v>
      </c>
      <c r="AG88" s="18">
        <v>0.1254962532627423</v>
      </c>
      <c r="AH88" s="18">
        <v>9.9078552060198666E-2</v>
      </c>
      <c r="AI88" s="18">
        <v>0.1216888363203311</v>
      </c>
      <c r="AJ88" s="18">
        <v>0</v>
      </c>
      <c r="AL88" s="18">
        <v>9.7019999999999995E-2</v>
      </c>
      <c r="AM88" s="18">
        <v>7.8100000000000003E-2</v>
      </c>
      <c r="AN88" s="18">
        <v>0.11658</v>
      </c>
      <c r="AP88" s="18">
        <v>8.3095935416890213E-2</v>
      </c>
      <c r="AQ88" s="18">
        <v>0.1193356681280541</v>
      </c>
      <c r="AR88" s="18">
        <v>7.6822478830376337E-2</v>
      </c>
      <c r="AS88" s="18">
        <v>0.1375226871622911</v>
      </c>
      <c r="AT88" s="18">
        <v>7.7243157610077537E-2</v>
      </c>
      <c r="AU88" s="18">
        <v>0.17717462317178939</v>
      </c>
      <c r="AW88" s="18">
        <v>0.1011156068948308</v>
      </c>
      <c r="AX88" s="18">
        <v>9.2485692042084469E-2</v>
      </c>
      <c r="AZ88" s="18">
        <v>8.6915796512208876E-2</v>
      </c>
      <c r="BA88" s="18">
        <v>9.9165712004059409E-2</v>
      </c>
      <c r="BB88" s="18">
        <v>0.12422447902836679</v>
      </c>
      <c r="BC88" s="18">
        <v>0.12305878709936199</v>
      </c>
      <c r="BD88" s="18">
        <v>9.7210162299514083E-2</v>
      </c>
      <c r="BE88" s="18">
        <v>9.4165074825427283E-2</v>
      </c>
      <c r="BF88" s="18">
        <v>7.5910497507275909E-2</v>
      </c>
      <c r="BG88" s="18">
        <v>8.2944341759534551E-2</v>
      </c>
    </row>
    <row r="89" spans="2:59">
      <c r="B89" s="17" t="s">
        <v>135</v>
      </c>
      <c r="C89" s="18">
        <v>0.11257609382167839</v>
      </c>
      <c r="D89" s="18">
        <v>0.12392812042642221</v>
      </c>
      <c r="E89" s="18">
        <v>0.103987832656429</v>
      </c>
      <c r="G89" s="18">
        <v>9.3109129428644424E-2</v>
      </c>
      <c r="H89" s="18">
        <v>0.1266026219616373</v>
      </c>
      <c r="I89" s="18">
        <v>0.13128204730284199</v>
      </c>
      <c r="J89" s="18">
        <v>8.2200236827251374E-2</v>
      </c>
      <c r="K89" s="18">
        <v>0.11541111129486289</v>
      </c>
      <c r="L89" s="18">
        <v>0.1067387100677944</v>
      </c>
      <c r="M89" s="18">
        <v>0.12502053865422619</v>
      </c>
      <c r="N89" s="18">
        <v>0.1107214027531525</v>
      </c>
      <c r="O89" s="18">
        <v>9.6018247169584223E-2</v>
      </c>
      <c r="Q89" s="18">
        <v>0.12000399061578609</v>
      </c>
      <c r="R89" s="18">
        <v>0.10732720149171621</v>
      </c>
      <c r="S89" s="18">
        <v>0.11226218780962161</v>
      </c>
      <c r="T89" s="18">
        <v>0.1045648743077196</v>
      </c>
      <c r="V89" s="18">
        <v>9.771818698335287E-2</v>
      </c>
      <c r="W89" s="18">
        <v>9.0420221560400568E-2</v>
      </c>
      <c r="X89" s="18">
        <v>0.10468540643798641</v>
      </c>
      <c r="Y89" s="18">
        <v>0.10973690288523261</v>
      </c>
      <c r="Z89" s="18">
        <v>0.14689217147655331</v>
      </c>
      <c r="AA89" s="18">
        <v>0.12258012625506361</v>
      </c>
      <c r="AB89" s="18">
        <v>0.1175649408651952</v>
      </c>
      <c r="AD89" s="18">
        <v>0.12507932184307349</v>
      </c>
      <c r="AE89" s="18">
        <v>0.1037331484467752</v>
      </c>
      <c r="AF89" s="18">
        <v>0.1222776963444058</v>
      </c>
      <c r="AG89" s="18">
        <v>8.1272585828614755E-2</v>
      </c>
      <c r="AH89" s="18">
        <v>0.1106439944486419</v>
      </c>
      <c r="AI89" s="18">
        <v>8.1637239381219556E-2</v>
      </c>
      <c r="AJ89" s="18">
        <v>0</v>
      </c>
      <c r="AL89" s="18">
        <v>9.7059999999999994E-2</v>
      </c>
      <c r="AM89" s="18">
        <v>0.10707999999999999</v>
      </c>
      <c r="AN89" s="18">
        <v>9.8309999999999995E-2</v>
      </c>
      <c r="AP89" s="18">
        <v>0.13560470769815419</v>
      </c>
      <c r="AQ89" s="18">
        <v>0.1244145044982746</v>
      </c>
      <c r="AR89" s="18">
        <v>0.12397141506709521</v>
      </c>
      <c r="AS89" s="18">
        <v>0.1268567570978705</v>
      </c>
      <c r="AT89" s="18">
        <v>0.12936431593818559</v>
      </c>
      <c r="AU89" s="18">
        <v>0.1513815329690249</v>
      </c>
      <c r="AW89" s="18">
        <v>0.1141220831785372</v>
      </c>
      <c r="AX89" s="18">
        <v>0.1034536908016572</v>
      </c>
      <c r="AZ89" s="18">
        <v>9.8020854641641078E-2</v>
      </c>
      <c r="BA89" s="18">
        <v>0.1048324729424559</v>
      </c>
      <c r="BB89" s="18">
        <v>0.1100056233382897</v>
      </c>
      <c r="BC89" s="18">
        <v>0.13705864110404711</v>
      </c>
      <c r="BD89" s="18">
        <v>0.2073748210913193</v>
      </c>
      <c r="BE89" s="18">
        <v>0.11586141849727701</v>
      </c>
      <c r="BF89" s="18">
        <v>0.13329226056070581</v>
      </c>
      <c r="BG89" s="18">
        <v>0.1287213944105545</v>
      </c>
    </row>
    <row r="90" spans="2:59">
      <c r="B90" s="17" t="s">
        <v>136</v>
      </c>
      <c r="C90" s="18">
        <v>0.1181682597775936</v>
      </c>
      <c r="D90" s="18">
        <v>0.1244174622259301</v>
      </c>
      <c r="E90" s="18">
        <v>0.1134984283916959</v>
      </c>
      <c r="G90" s="18">
        <v>0.1123067592999729</v>
      </c>
      <c r="H90" s="18">
        <v>9.6189466015240963E-2</v>
      </c>
      <c r="I90" s="18">
        <v>0.10543049347889261</v>
      </c>
      <c r="J90" s="18">
        <v>0.14013989432722559</v>
      </c>
      <c r="K90" s="18">
        <v>0.1202232990649645</v>
      </c>
      <c r="L90" s="18">
        <v>0.1189162922151084</v>
      </c>
      <c r="M90" s="18">
        <v>0.14508950370124449</v>
      </c>
      <c r="N90" s="18">
        <v>0.1105722361141432</v>
      </c>
      <c r="O90" s="18">
        <v>0.10921261537750269</v>
      </c>
      <c r="Q90" s="18">
        <v>0.1244275491852507</v>
      </c>
      <c r="R90" s="18">
        <v>0.1234351486260015</v>
      </c>
      <c r="S90" s="18">
        <v>0.122819875092958</v>
      </c>
      <c r="T90" s="18">
        <v>0.1019997394325588</v>
      </c>
      <c r="V90" s="18">
        <v>0.10270386072052699</v>
      </c>
      <c r="W90" s="18">
        <v>7.3490076615978381E-2</v>
      </c>
      <c r="X90" s="18">
        <v>8.6321061086439749E-2</v>
      </c>
      <c r="Y90" s="18">
        <v>0.123972291285079</v>
      </c>
      <c r="Z90" s="18">
        <v>0.15226709312024531</v>
      </c>
      <c r="AA90" s="18">
        <v>0.15698219944159661</v>
      </c>
      <c r="AB90" s="18">
        <v>0.13449125318593319</v>
      </c>
      <c r="AD90" s="18">
        <v>0.1420912278950906</v>
      </c>
      <c r="AE90" s="18">
        <v>9.3941669473408568E-2</v>
      </c>
      <c r="AF90" s="18">
        <v>0.1107320523723466</v>
      </c>
      <c r="AG90" s="18">
        <v>0.12025837224166031</v>
      </c>
      <c r="AH90" s="18">
        <v>0.114292759635783</v>
      </c>
      <c r="AI90" s="18">
        <v>0.1052986983160137</v>
      </c>
      <c r="AJ90" s="18">
        <v>0</v>
      </c>
      <c r="AL90" s="18">
        <v>0.11339</v>
      </c>
      <c r="AM90" s="18">
        <v>8.1470000000000001E-2</v>
      </c>
      <c r="AN90" s="18">
        <v>0.12670999999999999</v>
      </c>
      <c r="AP90" s="18">
        <v>0.15206700191292569</v>
      </c>
      <c r="AQ90" s="18">
        <v>0.1281844508620246</v>
      </c>
      <c r="AR90" s="18">
        <v>0.1612036361302219</v>
      </c>
      <c r="AS90" s="18">
        <v>0.14647378641332631</v>
      </c>
      <c r="AT90" s="18">
        <v>0.15802049664717049</v>
      </c>
      <c r="AU90" s="18">
        <v>0.31618821641424488</v>
      </c>
      <c r="AW90" s="18">
        <v>0.11676409122060211</v>
      </c>
      <c r="AX90" s="18">
        <v>0.12612798353244351</v>
      </c>
      <c r="AZ90" s="18">
        <v>8.4145446506251456E-2</v>
      </c>
      <c r="BA90" s="18">
        <v>0.1261583288978308</v>
      </c>
      <c r="BB90" s="18">
        <v>0.15674153794069209</v>
      </c>
      <c r="BC90" s="18">
        <v>0.14420946893175701</v>
      </c>
      <c r="BD90" s="18">
        <v>0.15032934189892169</v>
      </c>
      <c r="BE90" s="18">
        <v>0.15128049925613349</v>
      </c>
      <c r="BF90" s="18">
        <v>0.1181927815882643</v>
      </c>
      <c r="BG90" s="18">
        <v>5.9735523734209331E-2</v>
      </c>
    </row>
    <row r="91" spans="2:59">
      <c r="B91" s="17" t="s">
        <v>137</v>
      </c>
      <c r="C91" s="18">
        <v>2.394988398332927E-2</v>
      </c>
      <c r="D91" s="18">
        <v>2.177488891687435E-2</v>
      </c>
      <c r="E91" s="18">
        <v>2.5673793076039651E-2</v>
      </c>
      <c r="G91" s="18">
        <v>1.977407218662669E-2</v>
      </c>
      <c r="H91" s="18">
        <v>1.7681457004219501E-2</v>
      </c>
      <c r="I91" s="18">
        <v>2.5906657213247721E-2</v>
      </c>
      <c r="J91" s="18">
        <v>8.6679699658107033E-3</v>
      </c>
      <c r="K91" s="18">
        <v>2.220988368244094E-2</v>
      </c>
      <c r="L91" s="18">
        <v>3.0666989522988831E-2</v>
      </c>
      <c r="M91" s="18">
        <v>2.7878860101424711E-2</v>
      </c>
      <c r="N91" s="18">
        <v>2.9434146122402301E-2</v>
      </c>
      <c r="O91" s="18">
        <v>2.5550458593699071E-2</v>
      </c>
      <c r="Q91" s="18">
        <v>2.392132907035182E-2</v>
      </c>
      <c r="R91" s="18">
        <v>1.7316663282940278E-2</v>
      </c>
      <c r="S91" s="18">
        <v>2.2934194765150771E-2</v>
      </c>
      <c r="T91" s="18">
        <v>3.080736361892731E-2</v>
      </c>
      <c r="V91" s="18">
        <v>1.596205096045256E-2</v>
      </c>
      <c r="W91" s="18">
        <v>1.9381990204540931E-2</v>
      </c>
      <c r="X91" s="18">
        <v>3.600256863802722E-2</v>
      </c>
      <c r="Y91" s="18">
        <v>1.784688524825833E-2</v>
      </c>
      <c r="Z91" s="18">
        <v>1.152592588561188E-2</v>
      </c>
      <c r="AA91" s="18">
        <v>3.3107304759913719E-2</v>
      </c>
      <c r="AB91" s="18">
        <v>3.3486618620364672E-2</v>
      </c>
      <c r="AD91" s="18">
        <v>2.5428256233396021E-2</v>
      </c>
      <c r="AE91" s="18">
        <v>2.674840438096443E-2</v>
      </c>
      <c r="AF91" s="18">
        <v>1.3958238323916961E-2</v>
      </c>
      <c r="AG91" s="18">
        <v>4.407604423619859E-2</v>
      </c>
      <c r="AH91" s="18">
        <v>2.8084751624412561E-2</v>
      </c>
      <c r="AI91" s="18">
        <v>1.7579971086320659E-2</v>
      </c>
      <c r="AJ91" s="18">
        <v>0</v>
      </c>
      <c r="AL91" s="18">
        <v>2.1299999999999999E-2</v>
      </c>
      <c r="AM91" s="18">
        <v>1.583E-2</v>
      </c>
      <c r="AN91" s="18">
        <v>1.618E-2</v>
      </c>
      <c r="AP91" s="18">
        <v>2.6408668058202911E-2</v>
      </c>
      <c r="AQ91" s="18">
        <v>2.9425349252307269E-2</v>
      </c>
      <c r="AR91" s="18">
        <v>2.5083820588279709E-2</v>
      </c>
      <c r="AS91" s="18">
        <v>1.899981631486827E-2</v>
      </c>
      <c r="AT91" s="18">
        <v>2.9077463320145509E-2</v>
      </c>
      <c r="AU91" s="18">
        <v>8.5224344552467884E-2</v>
      </c>
      <c r="AW91" s="18">
        <v>2.4220120949178119E-2</v>
      </c>
      <c r="AX91" s="18">
        <v>2.0277362782969769E-2</v>
      </c>
      <c r="AZ91" s="18">
        <v>1.4572340304121301E-2</v>
      </c>
      <c r="BA91" s="18">
        <v>3.492129210297186E-2</v>
      </c>
      <c r="BB91" s="18">
        <v>2.1204743720312339E-2</v>
      </c>
      <c r="BC91" s="18">
        <v>2.1227878521373759E-2</v>
      </c>
      <c r="BD91" s="18">
        <v>3.2565669018145227E-2</v>
      </c>
      <c r="BE91" s="18">
        <v>4.6360974930507393E-2</v>
      </c>
      <c r="BF91" s="18">
        <v>2.951709580953632E-2</v>
      </c>
      <c r="BG91" s="18">
        <v>4.2330717671123508E-2</v>
      </c>
    </row>
    <row r="92" spans="2:59">
      <c r="B92" s="17" t="s">
        <v>138</v>
      </c>
      <c r="C92" s="18">
        <v>2.0941679955880671E-2</v>
      </c>
      <c r="D92" s="18">
        <v>2.8010220288786039E-2</v>
      </c>
      <c r="E92" s="18">
        <v>1.556063965591103E-2</v>
      </c>
      <c r="G92" s="18">
        <v>2.08395277298071E-2</v>
      </c>
      <c r="H92" s="18">
        <v>1.9068165476742178E-2</v>
      </c>
      <c r="I92" s="18">
        <v>2.4717134214796561E-2</v>
      </c>
      <c r="J92" s="18">
        <v>3.2493532202861837E-2</v>
      </c>
      <c r="K92" s="18">
        <v>2.1718335825649089E-2</v>
      </c>
      <c r="L92" s="18">
        <v>3.8441613750135738E-2</v>
      </c>
      <c r="M92" s="18">
        <v>1.422701118381149E-2</v>
      </c>
      <c r="N92" s="18">
        <v>1.531321004762469E-2</v>
      </c>
      <c r="O92" s="18">
        <v>1.001925695597973E-2</v>
      </c>
      <c r="Q92" s="18">
        <v>2.804731871755671E-2</v>
      </c>
      <c r="R92" s="18">
        <v>6.6147788965882619E-3</v>
      </c>
      <c r="S92" s="18">
        <v>2.0488002400071571E-2</v>
      </c>
      <c r="T92" s="18">
        <v>2.434949184544383E-2</v>
      </c>
      <c r="V92" s="18">
        <v>2.3961153620380461E-2</v>
      </c>
      <c r="W92" s="18">
        <v>2.3126169967282891E-2</v>
      </c>
      <c r="X92" s="18">
        <v>2.8000028047461861E-2</v>
      </c>
      <c r="Y92" s="18">
        <v>2.500081881939939E-2</v>
      </c>
      <c r="Z92" s="18">
        <v>1.5864827537017689E-2</v>
      </c>
      <c r="AA92" s="18">
        <v>1.9546799138587791E-2</v>
      </c>
      <c r="AB92" s="18">
        <v>1.102939424791494E-2</v>
      </c>
      <c r="AD92" s="18">
        <v>2.0833368850831601E-2</v>
      </c>
      <c r="AE92" s="18">
        <v>2.382235819745902E-2</v>
      </c>
      <c r="AF92" s="18">
        <v>1.8270203188731939E-2</v>
      </c>
      <c r="AG92" s="18">
        <v>2.078491622461703E-2</v>
      </c>
      <c r="AH92" s="18">
        <v>2.2698412007761799E-2</v>
      </c>
      <c r="AI92" s="18">
        <v>1.7781766717550329E-2</v>
      </c>
      <c r="AJ92" s="18">
        <v>0</v>
      </c>
      <c r="AL92" s="18">
        <v>3.3730000000000003E-2</v>
      </c>
      <c r="AM92" s="18">
        <v>2.4299999999999999E-2</v>
      </c>
      <c r="AN92" s="18">
        <v>1.6750000000000001E-2</v>
      </c>
      <c r="AP92" s="18">
        <v>2.0805887472811351E-2</v>
      </c>
      <c r="AQ92" s="18">
        <v>1.5423796803715761E-2</v>
      </c>
      <c r="AR92" s="18">
        <v>7.422067067221763E-3</v>
      </c>
      <c r="AS92" s="18">
        <v>1.579228501397846E-2</v>
      </c>
      <c r="AT92" s="18">
        <v>2.2019800577511569E-2</v>
      </c>
      <c r="AU92" s="18">
        <v>0</v>
      </c>
      <c r="AW92" s="18">
        <v>2.1546726211809902E-2</v>
      </c>
      <c r="AX92" s="18">
        <v>1.651530637291846E-2</v>
      </c>
      <c r="AZ92" s="18">
        <v>2.1017739050205989E-2</v>
      </c>
      <c r="BA92" s="18">
        <v>2.418582394481282E-2</v>
      </c>
      <c r="BB92" s="18">
        <v>1.250648200153465E-2</v>
      </c>
      <c r="BC92" s="18">
        <v>2.0580545390936011E-2</v>
      </c>
      <c r="BD92" s="18">
        <v>1.5770439416063702E-2</v>
      </c>
      <c r="BE92" s="18">
        <v>4.8902372833948368E-2</v>
      </c>
      <c r="BF92" s="18">
        <v>1.5772650398214912E-2</v>
      </c>
      <c r="BG92" s="18">
        <v>2.1999947397637169E-2</v>
      </c>
    </row>
    <row r="93" spans="2:59">
      <c r="B93" s="17" t="s">
        <v>139</v>
      </c>
      <c r="C93" s="18">
        <v>3.7405733699194393E-2</v>
      </c>
      <c r="D93" s="18">
        <v>3.5862756227232277E-2</v>
      </c>
      <c r="E93" s="18">
        <v>3.8546455575613953E-2</v>
      </c>
      <c r="G93" s="18">
        <v>4.1875366248884827E-2</v>
      </c>
      <c r="H93" s="18">
        <v>3.6401218857948933E-2</v>
      </c>
      <c r="I93" s="18">
        <v>2.955715036538319E-2</v>
      </c>
      <c r="J93" s="18">
        <v>3.2797900758625452E-2</v>
      </c>
      <c r="K93" s="18">
        <v>5.8323240789276823E-2</v>
      </c>
      <c r="L93" s="18">
        <v>5.1259922060054093E-2</v>
      </c>
      <c r="M93" s="18">
        <v>3.7570430184447362E-2</v>
      </c>
      <c r="N93" s="18">
        <v>2.7187705951765371E-2</v>
      </c>
      <c r="O93" s="18">
        <v>2.6766684292640841E-2</v>
      </c>
      <c r="Q93" s="18">
        <v>2.428279364107766E-2</v>
      </c>
      <c r="R93" s="18">
        <v>3.6062568278766409E-2</v>
      </c>
      <c r="S93" s="18">
        <v>4.434424611043631E-2</v>
      </c>
      <c r="T93" s="18">
        <v>5.1250442293396863E-2</v>
      </c>
      <c r="V93" s="18">
        <v>3.0203844377454631E-2</v>
      </c>
      <c r="W93" s="18">
        <v>3.3612554928581458E-2</v>
      </c>
      <c r="X93" s="18">
        <v>2.9562047999424919E-2</v>
      </c>
      <c r="Y93" s="18">
        <v>3.7632403255466032E-2</v>
      </c>
      <c r="Z93" s="18">
        <v>4.2718888508574512E-2</v>
      </c>
      <c r="AA93" s="18">
        <v>3.6912823246077218E-2</v>
      </c>
      <c r="AB93" s="18">
        <v>5.1403991637579582E-2</v>
      </c>
      <c r="AD93" s="18">
        <v>3.7216614319633939E-2</v>
      </c>
      <c r="AE93" s="18">
        <v>3.4457772359445957E-2</v>
      </c>
      <c r="AF93" s="18">
        <v>4.22885987639973E-2</v>
      </c>
      <c r="AG93" s="18">
        <v>3.7216362243816067E-2</v>
      </c>
      <c r="AH93" s="18">
        <v>4.2093408121029997E-2</v>
      </c>
      <c r="AI93" s="18">
        <v>2.63086836822016E-2</v>
      </c>
      <c r="AJ93" s="18">
        <v>0</v>
      </c>
      <c r="AL93" s="18">
        <v>1.8669999999999999E-2</v>
      </c>
      <c r="AM93" s="18">
        <v>3.5549999999999998E-2</v>
      </c>
      <c r="AN93" s="18">
        <v>4.3090000000000003E-2</v>
      </c>
      <c r="AP93" s="18">
        <v>4.9782042911508582E-2</v>
      </c>
      <c r="AQ93" s="18">
        <v>5.3678031634727209E-2</v>
      </c>
      <c r="AR93" s="18">
        <v>5.4663773403661388E-2</v>
      </c>
      <c r="AS93" s="18">
        <v>3.7424204877176299E-2</v>
      </c>
      <c r="AT93" s="18">
        <v>4.1952006282762702E-2</v>
      </c>
      <c r="AU93" s="18">
        <v>0</v>
      </c>
      <c r="AW93" s="18">
        <v>3.774203255697646E-2</v>
      </c>
      <c r="AX93" s="18">
        <v>3.6449221400581898E-2</v>
      </c>
      <c r="AZ93" s="18">
        <v>3.418507507447089E-2</v>
      </c>
      <c r="BA93" s="18">
        <v>3.5992053685109493E-2</v>
      </c>
      <c r="BB93" s="18">
        <v>2.6526034149836682E-2</v>
      </c>
      <c r="BC93" s="18">
        <v>5.0774512792300247E-2</v>
      </c>
      <c r="BD93" s="18">
        <v>5.6996684697952771E-2</v>
      </c>
      <c r="BE93" s="18">
        <v>3.082535115385512E-2</v>
      </c>
      <c r="BF93" s="18">
        <v>6.6491305507315301E-2</v>
      </c>
      <c r="BG93" s="18">
        <v>1.116109880847977E-2</v>
      </c>
    </row>
    <row r="94" spans="2:59">
      <c r="B94" s="17" t="s">
        <v>140</v>
      </c>
      <c r="C94" s="18">
        <v>5.3799929341721148E-2</v>
      </c>
      <c r="D94" s="18">
        <v>6.7732807054412328E-2</v>
      </c>
      <c r="E94" s="18">
        <v>4.3085378150598888E-2</v>
      </c>
      <c r="G94" s="18">
        <v>5.9656623616247892E-2</v>
      </c>
      <c r="H94" s="18">
        <v>5.5833776013826213E-2</v>
      </c>
      <c r="I94" s="18">
        <v>5.9940511850943339E-2</v>
      </c>
      <c r="J94" s="18">
        <v>5.3436907355169379E-2</v>
      </c>
      <c r="K94" s="18">
        <v>5.4207619366858993E-2</v>
      </c>
      <c r="L94" s="18">
        <v>3.5147263626859618E-2</v>
      </c>
      <c r="M94" s="18">
        <v>4.7644280137260041E-2</v>
      </c>
      <c r="N94" s="18">
        <v>6.2056794233755187E-2</v>
      </c>
      <c r="O94" s="18">
        <v>5.8676891423116481E-2</v>
      </c>
      <c r="Q94" s="18">
        <v>5.2318156475514847E-2</v>
      </c>
      <c r="R94" s="18">
        <v>4.9889032227916449E-2</v>
      </c>
      <c r="S94" s="18">
        <v>6.8859972452568904E-2</v>
      </c>
      <c r="T94" s="18">
        <v>4.744581461902813E-2</v>
      </c>
      <c r="V94" s="18">
        <v>3.4952701418265869E-2</v>
      </c>
      <c r="W94" s="18">
        <v>6.0115387579624723E-2</v>
      </c>
      <c r="X94" s="18">
        <v>6.3657072648482624E-2</v>
      </c>
      <c r="Y94" s="18">
        <v>7.0508005640269267E-2</v>
      </c>
      <c r="Z94" s="18">
        <v>4.6434488108182848E-2</v>
      </c>
      <c r="AA94" s="18">
        <v>5.0915529334916089E-2</v>
      </c>
      <c r="AB94" s="18">
        <v>5.0372058575465777E-2</v>
      </c>
      <c r="AD94" s="18">
        <v>5.6503673753883578E-2</v>
      </c>
      <c r="AE94" s="18">
        <v>6.0543222123709522E-2</v>
      </c>
      <c r="AF94" s="18">
        <v>5.1047560044420168E-2</v>
      </c>
      <c r="AG94" s="18">
        <v>5.6717262957403862E-2</v>
      </c>
      <c r="AH94" s="18">
        <v>4.8504007691795137E-2</v>
      </c>
      <c r="AI94" s="18">
        <v>4.2219422222767818E-2</v>
      </c>
      <c r="AJ94" s="18">
        <v>0</v>
      </c>
      <c r="AL94" s="18">
        <v>6.1960000000000001E-2</v>
      </c>
      <c r="AM94" s="18">
        <v>4.8239999999999998E-2</v>
      </c>
      <c r="AN94" s="18">
        <v>4.9689999999999998E-2</v>
      </c>
      <c r="AP94" s="18">
        <v>3.4711147095661442E-2</v>
      </c>
      <c r="AQ94" s="18">
        <v>6.1178882177201022E-2</v>
      </c>
      <c r="AR94" s="18">
        <v>4.9866471802726471E-2</v>
      </c>
      <c r="AS94" s="18">
        <v>5.0078768909305529E-2</v>
      </c>
      <c r="AT94" s="18">
        <v>6.421538495366208E-2</v>
      </c>
      <c r="AU94" s="18">
        <v>9.2441914711652487E-2</v>
      </c>
      <c r="AW94" s="18">
        <v>5.4470815832277683E-2</v>
      </c>
      <c r="AX94" s="18">
        <v>4.7320008913017478E-2</v>
      </c>
      <c r="AZ94" s="18">
        <v>5.4489586975807677E-2</v>
      </c>
      <c r="BA94" s="18">
        <v>6.2206864632190217E-2</v>
      </c>
      <c r="BB94" s="18">
        <v>4.6604812606443641E-2</v>
      </c>
      <c r="BC94" s="18">
        <v>4.8178162414185537E-2</v>
      </c>
      <c r="BD94" s="18">
        <v>7.1946047164529778E-2</v>
      </c>
      <c r="BE94" s="18">
        <v>8.447306054531864E-2</v>
      </c>
      <c r="BF94" s="18">
        <v>4.0174820185109067E-2</v>
      </c>
      <c r="BG94" s="18">
        <v>1.1805987607670239E-2</v>
      </c>
    </row>
    <row r="95" spans="2:59" ht="29.1">
      <c r="B95" s="17" t="s">
        <v>141</v>
      </c>
      <c r="C95" s="18">
        <v>1.5305436339955351E-2</v>
      </c>
      <c r="D95" s="18">
        <v>1.492805087402246E-2</v>
      </c>
      <c r="E95" s="18">
        <v>1.5629557492460679E-2</v>
      </c>
      <c r="G95" s="18">
        <v>2.8779993434599131E-2</v>
      </c>
      <c r="H95" s="18">
        <v>5.5532923031792339E-3</v>
      </c>
      <c r="I95" s="18">
        <v>1.0288748284653719E-2</v>
      </c>
      <c r="J95" s="18">
        <v>2.2348279014022601E-2</v>
      </c>
      <c r="K95" s="18">
        <v>2.4179547394195439E-2</v>
      </c>
      <c r="L95" s="18">
        <v>1.644796500462558E-2</v>
      </c>
      <c r="M95" s="18">
        <v>1.500170152010246E-2</v>
      </c>
      <c r="N95" s="18">
        <v>9.9695940483894106E-3</v>
      </c>
      <c r="O95" s="18">
        <v>1.9200309211173341E-2</v>
      </c>
      <c r="Q95" s="18">
        <v>1.11995117203826E-2</v>
      </c>
      <c r="R95" s="18">
        <v>1.4168560269316189E-2</v>
      </c>
      <c r="S95" s="18">
        <v>1.849663508212715E-2</v>
      </c>
      <c r="T95" s="18">
        <v>1.8706515194114221E-2</v>
      </c>
      <c r="V95" s="18">
        <v>9.4728164148555408E-3</v>
      </c>
      <c r="W95" s="18">
        <v>1.113733425635524E-2</v>
      </c>
      <c r="X95" s="18">
        <v>1.9551600652912601E-2</v>
      </c>
      <c r="Y95" s="18">
        <v>1.349390658086509E-2</v>
      </c>
      <c r="Z95" s="18">
        <v>2.0223937638346741E-2</v>
      </c>
      <c r="AA95" s="18">
        <v>2.1694433078948892E-2</v>
      </c>
      <c r="AB95" s="18">
        <v>1.191085093234262E-2</v>
      </c>
      <c r="AD95" s="18">
        <v>1.8109028817778559E-2</v>
      </c>
      <c r="AE95" s="18">
        <v>1.9304556553062509E-2</v>
      </c>
      <c r="AF95" s="18">
        <v>1.0650002814805361E-2</v>
      </c>
      <c r="AG95" s="18">
        <v>6.8341289098047282E-3</v>
      </c>
      <c r="AH95" s="18">
        <v>1.5968546402228719E-2</v>
      </c>
      <c r="AI95" s="18">
        <v>8.1504016376415921E-3</v>
      </c>
      <c r="AJ95" s="18">
        <v>0</v>
      </c>
      <c r="AL95" s="18">
        <v>1.772E-2</v>
      </c>
      <c r="AM95" s="18">
        <v>7.9799999999999992E-3</v>
      </c>
      <c r="AN95" s="18">
        <v>5.3200000000000001E-3</v>
      </c>
      <c r="AP95" s="18">
        <v>1.815797593556703E-2</v>
      </c>
      <c r="AQ95" s="18">
        <v>6.9263465439449584E-3</v>
      </c>
      <c r="AR95" s="18">
        <v>3.7804014004525967E-2</v>
      </c>
      <c r="AS95" s="18">
        <v>2.0546941580545191E-2</v>
      </c>
      <c r="AT95" s="18">
        <v>0</v>
      </c>
      <c r="AU95" s="18">
        <v>0</v>
      </c>
      <c r="AW95" s="18">
        <v>1.551659758610951E-2</v>
      </c>
      <c r="AX95" s="18">
        <v>1.3349563480838079E-2</v>
      </c>
      <c r="AZ95" s="18">
        <v>1.2691385465174889E-2</v>
      </c>
      <c r="BA95" s="18">
        <v>1.7561184677632579E-2</v>
      </c>
      <c r="BB95" s="18">
        <v>1.551987179058347E-2</v>
      </c>
      <c r="BC95" s="18">
        <v>1.355969726022307E-2</v>
      </c>
      <c r="BD95" s="18">
        <v>2.2030856406371362E-2</v>
      </c>
      <c r="BE95" s="18">
        <v>2.308593421981215E-2</v>
      </c>
      <c r="BF95" s="18">
        <v>1.3620699064810331E-2</v>
      </c>
      <c r="BG95" s="18">
        <v>8.6052419774219624E-3</v>
      </c>
    </row>
    <row r="96" spans="2:59">
      <c r="B96" s="17" t="s">
        <v>142</v>
      </c>
      <c r="C96" s="18">
        <v>2.7116047437065308E-2</v>
      </c>
      <c r="D96" s="18">
        <v>2.8714823921401771E-2</v>
      </c>
      <c r="E96" s="18">
        <v>2.5832618969571289E-2</v>
      </c>
      <c r="G96" s="18">
        <v>4.7672011137812123E-2</v>
      </c>
      <c r="H96" s="18">
        <v>2.56016192765047E-2</v>
      </c>
      <c r="I96" s="18">
        <v>3.5653500900944997E-2</v>
      </c>
      <c r="J96" s="18">
        <v>4.0234636655132633E-2</v>
      </c>
      <c r="K96" s="18">
        <v>2.8510330511076071E-2</v>
      </c>
      <c r="L96" s="18">
        <v>1.403254753151118E-2</v>
      </c>
      <c r="M96" s="18">
        <v>2.259439568376663E-2</v>
      </c>
      <c r="N96" s="18">
        <v>2.2619410012380568E-2</v>
      </c>
      <c r="O96" s="18">
        <v>2.6295159944878129E-2</v>
      </c>
      <c r="Q96" s="18">
        <v>2.1647221558660341E-2</v>
      </c>
      <c r="R96" s="18">
        <v>3.0401080383357981E-2</v>
      </c>
      <c r="S96" s="18">
        <v>3.0319220613505359E-2</v>
      </c>
      <c r="T96" s="18">
        <v>2.921846796405914E-2</v>
      </c>
      <c r="V96" s="18">
        <v>1.60830858584948E-2</v>
      </c>
      <c r="W96" s="18">
        <v>1.449139944217942E-2</v>
      </c>
      <c r="X96" s="18">
        <v>3.2622804580827502E-2</v>
      </c>
      <c r="Y96" s="18">
        <v>2.8962423763397579E-2</v>
      </c>
      <c r="Z96" s="18">
        <v>3.1815050529901863E-2</v>
      </c>
      <c r="AA96" s="18">
        <v>3.8274954035750118E-2</v>
      </c>
      <c r="AB96" s="18">
        <v>2.8284249741320822E-2</v>
      </c>
      <c r="AD96" s="18">
        <v>2.554866751199061E-2</v>
      </c>
      <c r="AE96" s="18">
        <v>3.1753303744219259E-2</v>
      </c>
      <c r="AF96" s="18">
        <v>2.6911698582343331E-2</v>
      </c>
      <c r="AG96" s="18">
        <v>1.912750293778516E-2</v>
      </c>
      <c r="AH96" s="18">
        <v>2.7824343064693269E-2</v>
      </c>
      <c r="AI96" s="18">
        <v>2.2806388845802331E-2</v>
      </c>
      <c r="AJ96" s="18">
        <v>0.18967854775544049</v>
      </c>
      <c r="AL96" s="18">
        <v>2.7799999999999998E-2</v>
      </c>
      <c r="AM96" s="18">
        <v>2.1160000000000002E-2</v>
      </c>
      <c r="AN96" s="18">
        <v>1.7010000000000001E-2</v>
      </c>
      <c r="AP96" s="18">
        <v>3.0385814606123471E-2</v>
      </c>
      <c r="AQ96" s="18">
        <v>3.464837962558192E-2</v>
      </c>
      <c r="AR96" s="18">
        <v>2.219694466646592E-2</v>
      </c>
      <c r="AS96" s="18">
        <v>2.7683243321106481E-2</v>
      </c>
      <c r="AT96" s="18">
        <v>7.3709049447835268E-2</v>
      </c>
      <c r="AU96" s="18">
        <v>4.2883212202684137E-2</v>
      </c>
      <c r="AW96" s="18">
        <v>2.6893783904608309E-2</v>
      </c>
      <c r="AX96" s="18">
        <v>3.1159096285853571E-2</v>
      </c>
      <c r="AZ96" s="18">
        <v>2.3022767206749679E-2</v>
      </c>
      <c r="BA96" s="18">
        <v>3.0964294856053329E-2</v>
      </c>
      <c r="BB96" s="18">
        <v>2.4311447155639761E-2</v>
      </c>
      <c r="BC96" s="18">
        <v>2.927609530459074E-2</v>
      </c>
      <c r="BD96" s="18">
        <v>3.0795153370091911E-2</v>
      </c>
      <c r="BE96" s="18">
        <v>2.985105669007462E-2</v>
      </c>
      <c r="BF96" s="18">
        <v>4.9527359452420823E-2</v>
      </c>
      <c r="BG96" s="18">
        <v>9.463136728792839E-3</v>
      </c>
    </row>
    <row r="97" spans="2:59">
      <c r="B97" s="17" t="s">
        <v>143</v>
      </c>
      <c r="C97" s="18">
        <v>0.10946332290789861</v>
      </c>
      <c r="D97" s="18">
        <v>0.1021334869281629</v>
      </c>
      <c r="E97" s="18">
        <v>0.1150820585124283</v>
      </c>
      <c r="G97" s="18">
        <v>0.11515354429481341</v>
      </c>
      <c r="H97" s="18">
        <v>0.1164241603201969</v>
      </c>
      <c r="I97" s="18">
        <v>0.1024591460023318</v>
      </c>
      <c r="J97" s="18">
        <v>0.1339296195838359</v>
      </c>
      <c r="K97" s="18">
        <v>0.121803192966558</v>
      </c>
      <c r="L97" s="18">
        <v>0.1076169477344413</v>
      </c>
      <c r="M97" s="18">
        <v>8.7995342806375582E-2</v>
      </c>
      <c r="N97" s="18">
        <v>0.1089652923555333</v>
      </c>
      <c r="O97" s="18">
        <v>0.1070503582963433</v>
      </c>
      <c r="Q97" s="18">
        <v>9.3893689918140052E-2</v>
      </c>
      <c r="R97" s="18">
        <v>0.105930989048952</v>
      </c>
      <c r="S97" s="18">
        <v>0.13268780115730941</v>
      </c>
      <c r="T97" s="18">
        <v>0.11524737536166869</v>
      </c>
      <c r="V97" s="18">
        <v>9.2737059284236492E-2</v>
      </c>
      <c r="W97" s="18">
        <v>0.13772728077364779</v>
      </c>
      <c r="X97" s="18">
        <v>8.5614223614542365E-2</v>
      </c>
      <c r="Y97" s="18">
        <v>0.11788724851985589</v>
      </c>
      <c r="Z97" s="18">
        <v>0.1135789205244304</v>
      </c>
      <c r="AA97" s="18">
        <v>9.7765796145205433E-2</v>
      </c>
      <c r="AB97" s="18">
        <v>0.1208673074621909</v>
      </c>
      <c r="AD97" s="18">
        <v>7.8039199663480038E-2</v>
      </c>
      <c r="AE97" s="18">
        <v>0.1140188760296659</v>
      </c>
      <c r="AF97" s="18">
        <v>0.1281571140203917</v>
      </c>
      <c r="AG97" s="18">
        <v>0.1248264101822483</v>
      </c>
      <c r="AH97" s="18">
        <v>0.1241719673147378</v>
      </c>
      <c r="AI97" s="18">
        <v>0.145692048940676</v>
      </c>
      <c r="AJ97" s="18">
        <v>0.23780733087109049</v>
      </c>
      <c r="AL97" s="18">
        <v>8.5529999999999995E-2</v>
      </c>
      <c r="AM97" s="18">
        <v>0.13017000000000001</v>
      </c>
      <c r="AN97" s="18">
        <v>0.13613</v>
      </c>
      <c r="AP97" s="18">
        <v>0.11424579100583079</v>
      </c>
      <c r="AQ97" s="18">
        <v>0.1086276340522119</v>
      </c>
      <c r="AR97" s="18">
        <v>9.4145514731339058E-2</v>
      </c>
      <c r="AS97" s="18">
        <v>0.10420636984904991</v>
      </c>
      <c r="AT97" s="18">
        <v>0.14695455938963239</v>
      </c>
      <c r="AU97" s="18">
        <v>4.6031114773976943E-2</v>
      </c>
      <c r="AW97" s="18">
        <v>0.1072634498657615</v>
      </c>
      <c r="AX97" s="18">
        <v>0.12901515161507771</v>
      </c>
      <c r="AZ97" s="18">
        <v>0.11585920859563489</v>
      </c>
      <c r="BA97" s="18">
        <v>8.8076439873884915E-2</v>
      </c>
      <c r="BB97" s="18">
        <v>0.14004695923857399</v>
      </c>
      <c r="BC97" s="18">
        <v>0.10970121286980131</v>
      </c>
      <c r="BD97" s="18">
        <v>4.7552672437424712E-2</v>
      </c>
      <c r="BE97" s="18">
        <v>0.14694539045154381</v>
      </c>
      <c r="BF97" s="18">
        <v>9.4498591819178232E-2</v>
      </c>
      <c r="BG97" s="18">
        <v>6.0646821599113387E-2</v>
      </c>
    </row>
    <row r="98" spans="2:59">
      <c r="B98" s="17" t="s">
        <v>144</v>
      </c>
      <c r="C98" s="18">
        <v>0.1060219578606152</v>
      </c>
      <c r="D98" s="18">
        <v>7.5284848746962674E-2</v>
      </c>
      <c r="E98" s="18">
        <v>0.12973911916827499</v>
      </c>
      <c r="G98" s="18">
        <v>0.12739356989070719</v>
      </c>
      <c r="H98" s="18">
        <v>0.1187377728297663</v>
      </c>
      <c r="I98" s="18">
        <v>0.1166314593985817</v>
      </c>
      <c r="J98" s="18">
        <v>0.1223435069664368</v>
      </c>
      <c r="K98" s="18">
        <v>8.3917233999064408E-2</v>
      </c>
      <c r="L98" s="18">
        <v>0.1275822705317971</v>
      </c>
      <c r="M98" s="18">
        <v>4.5038672367499193E-2</v>
      </c>
      <c r="N98" s="18">
        <v>0.1133811195448531</v>
      </c>
      <c r="O98" s="18">
        <v>0.14387572434348589</v>
      </c>
      <c r="Q98" s="18">
        <v>6.8569886049315062E-2</v>
      </c>
      <c r="R98" s="18">
        <v>0.119396809144758</v>
      </c>
      <c r="S98" s="18">
        <v>9.7557956951101907E-2</v>
      </c>
      <c r="T98" s="18">
        <v>0.1540681195176373</v>
      </c>
      <c r="V98" s="18">
        <v>0.16305994616202929</v>
      </c>
      <c r="W98" s="18">
        <v>0.1351929206063936</v>
      </c>
      <c r="X98" s="18">
        <v>0.13032336907084521</v>
      </c>
      <c r="Y98" s="18">
        <v>9.83012083315528E-2</v>
      </c>
      <c r="Z98" s="18">
        <v>6.4489282241936632E-2</v>
      </c>
      <c r="AA98" s="18">
        <v>7.2559350141897294E-2</v>
      </c>
      <c r="AB98" s="18">
        <v>7.5064083107857199E-2</v>
      </c>
      <c r="AD98" s="18">
        <v>5.8684978806604282E-2</v>
      </c>
      <c r="AE98" s="18">
        <v>0.126095065304239</v>
      </c>
      <c r="AF98" s="18">
        <v>0.14016533740475029</v>
      </c>
      <c r="AG98" s="18">
        <v>7.8314985135173071E-2</v>
      </c>
      <c r="AH98" s="18">
        <v>0.1128114220024837</v>
      </c>
      <c r="AI98" s="18">
        <v>0.16831918344250399</v>
      </c>
      <c r="AJ98" s="18">
        <v>0.20679902059167171</v>
      </c>
      <c r="AL98" s="18">
        <v>0.10144</v>
      </c>
      <c r="AM98" s="18">
        <v>0.14541000000000001</v>
      </c>
      <c r="AN98" s="18">
        <v>0.11637</v>
      </c>
      <c r="AP98" s="18">
        <v>4.6483943907892261E-2</v>
      </c>
      <c r="AQ98" s="18">
        <v>0.1142027228728886</v>
      </c>
      <c r="AR98" s="18">
        <v>6.1439621210476081E-2</v>
      </c>
      <c r="AS98" s="18">
        <v>6.2347338315523269E-2</v>
      </c>
      <c r="AT98" s="18">
        <v>6.5061422677448702E-2</v>
      </c>
      <c r="AU98" s="18">
        <v>0</v>
      </c>
      <c r="AW98" s="18">
        <v>9.1542615045132655E-2</v>
      </c>
      <c r="AX98" s="18">
        <v>0.18951645830050701</v>
      </c>
      <c r="AZ98" s="18">
        <v>0.16203693433571109</v>
      </c>
      <c r="BA98" s="18">
        <v>7.7046410601000051E-2</v>
      </c>
      <c r="BB98" s="18">
        <v>5.57774846351001E-2</v>
      </c>
      <c r="BC98" s="18">
        <v>4.6601204526593637E-2</v>
      </c>
      <c r="BD98" s="18">
        <v>5.3657068956600683E-2</v>
      </c>
      <c r="BE98" s="18">
        <v>6.3235739281511189E-2</v>
      </c>
      <c r="BF98" s="18">
        <v>0.15705214524799899</v>
      </c>
      <c r="BG98" s="18">
        <v>0.22276050271730319</v>
      </c>
    </row>
    <row r="100" spans="2:59" ht="43.5">
      <c r="B100" s="14" t="s">
        <v>147</v>
      </c>
    </row>
    <row r="101" spans="2:59">
      <c r="B101" s="15" t="s">
        <v>20</v>
      </c>
    </row>
    <row r="102" spans="2:59">
      <c r="B102" s="11" t="s">
        <v>105</v>
      </c>
      <c r="C102" s="16">
        <v>4021</v>
      </c>
      <c r="D102" s="16">
        <v>1673</v>
      </c>
      <c r="E102" s="16">
        <v>2333</v>
      </c>
      <c r="G102" s="16">
        <v>205</v>
      </c>
      <c r="H102" s="16">
        <v>556</v>
      </c>
      <c r="I102" s="16">
        <v>395</v>
      </c>
      <c r="J102" s="16">
        <v>359</v>
      </c>
      <c r="K102" s="16">
        <v>435</v>
      </c>
      <c r="L102" s="16">
        <v>408</v>
      </c>
      <c r="M102" s="16">
        <v>651</v>
      </c>
      <c r="N102" s="16">
        <v>588</v>
      </c>
      <c r="O102" s="16">
        <v>424</v>
      </c>
      <c r="Q102" s="16">
        <v>1335</v>
      </c>
      <c r="R102" s="16">
        <v>799</v>
      </c>
      <c r="S102" s="16">
        <v>887</v>
      </c>
      <c r="T102" s="16">
        <v>955</v>
      </c>
      <c r="V102" s="16">
        <v>499</v>
      </c>
      <c r="W102" s="16">
        <v>617</v>
      </c>
      <c r="X102" s="16">
        <v>572</v>
      </c>
      <c r="Y102" s="16">
        <v>607</v>
      </c>
      <c r="Z102" s="16">
        <v>586</v>
      </c>
      <c r="AA102" s="16">
        <v>563</v>
      </c>
      <c r="AB102" s="16">
        <v>577</v>
      </c>
      <c r="AD102" s="16">
        <v>1339</v>
      </c>
      <c r="AE102" s="16">
        <v>800</v>
      </c>
      <c r="AF102" s="16">
        <v>767</v>
      </c>
      <c r="AG102" s="16">
        <v>160</v>
      </c>
      <c r="AH102" s="16">
        <v>609</v>
      </c>
      <c r="AI102" s="16">
        <v>341</v>
      </c>
      <c r="AJ102" s="16">
        <v>5</v>
      </c>
      <c r="AL102" s="16">
        <v>547</v>
      </c>
      <c r="AM102" s="16">
        <v>640</v>
      </c>
      <c r="AN102" s="16">
        <v>180</v>
      </c>
      <c r="AP102" s="16">
        <v>436</v>
      </c>
      <c r="AQ102" s="16">
        <v>418</v>
      </c>
      <c r="AR102" s="16">
        <v>128</v>
      </c>
      <c r="AS102" s="16">
        <v>889</v>
      </c>
      <c r="AT102" s="16">
        <v>140</v>
      </c>
      <c r="AU102" s="16">
        <v>21</v>
      </c>
      <c r="AW102" s="16">
        <v>3485</v>
      </c>
      <c r="AX102" s="16">
        <v>492</v>
      </c>
      <c r="AZ102" s="16">
        <v>1326</v>
      </c>
      <c r="BA102" s="16">
        <v>930</v>
      </c>
      <c r="BB102" s="16">
        <v>647</v>
      </c>
      <c r="BC102" s="16">
        <v>527</v>
      </c>
      <c r="BD102" s="16">
        <v>129</v>
      </c>
      <c r="BE102" s="16">
        <v>133</v>
      </c>
      <c r="BF102" s="16">
        <v>207</v>
      </c>
      <c r="BG102" s="16">
        <v>95</v>
      </c>
    </row>
    <row r="103" spans="2:59">
      <c r="B103" s="12" t="s">
        <v>106</v>
      </c>
      <c r="C103" s="16">
        <v>4021</v>
      </c>
      <c r="D103" s="16">
        <v>1744</v>
      </c>
      <c r="E103" s="16">
        <v>2272</v>
      </c>
      <c r="G103" s="16">
        <v>189</v>
      </c>
      <c r="H103" s="16">
        <v>543</v>
      </c>
      <c r="I103" s="16">
        <v>398</v>
      </c>
      <c r="J103" s="16">
        <v>350</v>
      </c>
      <c r="K103" s="16">
        <v>438</v>
      </c>
      <c r="L103" s="16">
        <v>422</v>
      </c>
      <c r="M103" s="16">
        <v>652</v>
      </c>
      <c r="N103" s="16">
        <v>639</v>
      </c>
      <c r="O103" s="16">
        <v>390</v>
      </c>
      <c r="Q103" s="16">
        <v>1341</v>
      </c>
      <c r="R103" s="16">
        <v>796</v>
      </c>
      <c r="S103" s="16">
        <v>896</v>
      </c>
      <c r="T103" s="16">
        <v>943</v>
      </c>
      <c r="V103" s="16">
        <v>584</v>
      </c>
      <c r="W103" s="16">
        <v>587</v>
      </c>
      <c r="X103" s="16">
        <v>583</v>
      </c>
      <c r="Y103" s="16">
        <v>558</v>
      </c>
      <c r="Z103" s="16">
        <v>563</v>
      </c>
      <c r="AA103" s="16">
        <v>563</v>
      </c>
      <c r="AB103" s="16">
        <v>583</v>
      </c>
      <c r="AD103" s="16">
        <v>1343</v>
      </c>
      <c r="AE103" s="16">
        <v>804</v>
      </c>
      <c r="AF103" s="16">
        <v>765</v>
      </c>
      <c r="AG103" s="16">
        <v>157</v>
      </c>
      <c r="AH103" s="16">
        <v>609</v>
      </c>
      <c r="AI103" s="16">
        <v>338</v>
      </c>
      <c r="AJ103" s="16">
        <v>5</v>
      </c>
      <c r="AL103" s="16">
        <v>567</v>
      </c>
      <c r="AM103" s="16">
        <v>660</v>
      </c>
      <c r="AN103" s="16">
        <v>184</v>
      </c>
      <c r="AP103" s="16">
        <v>433</v>
      </c>
      <c r="AQ103" s="16">
        <v>406</v>
      </c>
      <c r="AR103" s="16">
        <v>131</v>
      </c>
      <c r="AS103" s="16">
        <v>857</v>
      </c>
      <c r="AT103" s="16">
        <v>139</v>
      </c>
      <c r="AU103" s="16">
        <v>21</v>
      </c>
      <c r="AW103" s="16">
        <v>3486</v>
      </c>
      <c r="AX103" s="16">
        <v>490</v>
      </c>
      <c r="AZ103" s="16">
        <v>1382</v>
      </c>
      <c r="BA103" s="16">
        <v>902</v>
      </c>
      <c r="BB103" s="16">
        <v>650</v>
      </c>
      <c r="BC103" s="16">
        <v>510</v>
      </c>
      <c r="BD103" s="16">
        <v>127</v>
      </c>
      <c r="BE103" s="16">
        <v>130</v>
      </c>
      <c r="BF103" s="16">
        <v>199</v>
      </c>
      <c r="BG103" s="16">
        <v>95</v>
      </c>
    </row>
    <row r="104" spans="2:59">
      <c r="B104" s="17" t="s">
        <v>148</v>
      </c>
      <c r="C104" s="18">
        <v>0.33999475868260548</v>
      </c>
      <c r="D104" s="18">
        <v>0.41150689527837792</v>
      </c>
      <c r="E104" s="18">
        <v>0.28470254655008143</v>
      </c>
      <c r="G104" s="18">
        <v>0.32779597344333289</v>
      </c>
      <c r="H104" s="18">
        <v>0.32356874741222691</v>
      </c>
      <c r="I104" s="18">
        <v>0.29467677253902719</v>
      </c>
      <c r="J104" s="18">
        <v>0.29115850700681378</v>
      </c>
      <c r="K104" s="18">
        <v>0.37752188700793582</v>
      </c>
      <c r="L104" s="18">
        <v>0.29540078509282602</v>
      </c>
      <c r="M104" s="18">
        <v>0.47845875772470342</v>
      </c>
      <c r="N104" s="18">
        <v>0.31880941277101049</v>
      </c>
      <c r="O104" s="18">
        <v>0.26818661614969103</v>
      </c>
      <c r="Q104" s="18">
        <v>0.40840974262663299</v>
      </c>
      <c r="R104" s="18">
        <v>0.3366094756859177</v>
      </c>
      <c r="S104" s="18">
        <v>0.33740304793405862</v>
      </c>
      <c r="T104" s="18">
        <v>0.25465666287845712</v>
      </c>
      <c r="V104" s="18">
        <v>0.18640631951584849</v>
      </c>
      <c r="W104" s="18">
        <v>0.34199907639129767</v>
      </c>
      <c r="X104" s="18">
        <v>0.29629133388198048</v>
      </c>
      <c r="Y104" s="18">
        <v>0.3608698842249215</v>
      </c>
      <c r="Z104" s="18">
        <v>0.40183686803985569</v>
      </c>
      <c r="AA104" s="18">
        <v>0.38958367868743021</v>
      </c>
      <c r="AB104" s="18">
        <v>0.40787473541620822</v>
      </c>
      <c r="AD104" s="18">
        <v>0.4269067950710736</v>
      </c>
      <c r="AE104" s="18">
        <v>0.36997244309304689</v>
      </c>
      <c r="AF104" s="18">
        <v>0.25265971104347362</v>
      </c>
      <c r="AG104" s="18">
        <v>0.30756884213907498</v>
      </c>
      <c r="AH104" s="18">
        <v>0.29023896698643442</v>
      </c>
      <c r="AI104" s="18">
        <v>0.22431829105041071</v>
      </c>
      <c r="AJ104" s="18">
        <v>0.42490537416656349</v>
      </c>
      <c r="AL104" s="18">
        <v>0.40638000000000002</v>
      </c>
      <c r="AM104" s="18">
        <v>0.22314999999999999</v>
      </c>
      <c r="AN104" s="18">
        <v>0.21035000000000001</v>
      </c>
      <c r="AP104" s="18">
        <v>0.51589421605804076</v>
      </c>
      <c r="AQ104" s="18">
        <v>0.2636590024536774</v>
      </c>
      <c r="AR104" s="18">
        <v>0.52475511827355437</v>
      </c>
      <c r="AS104" s="18">
        <v>0.39042430318901178</v>
      </c>
      <c r="AT104" s="18">
        <v>0.39781444059313009</v>
      </c>
      <c r="AU104" s="18">
        <v>0.53133869632951736</v>
      </c>
      <c r="AW104" s="18">
        <v>0.36204688927458473</v>
      </c>
      <c r="AX104" s="18">
        <v>0.2097564699868068</v>
      </c>
      <c r="AZ104" s="18">
        <v>0.23524823334460401</v>
      </c>
      <c r="BA104" s="18">
        <v>0.38406357898792393</v>
      </c>
      <c r="BB104" s="18">
        <v>0.39314953855422319</v>
      </c>
      <c r="BC104" s="18">
        <v>0.48644076150617171</v>
      </c>
      <c r="BD104" s="18">
        <v>0.4860122997389591</v>
      </c>
      <c r="BE104" s="18">
        <v>0.2722453377577036</v>
      </c>
      <c r="BF104" s="18">
        <v>0.30654538660960412</v>
      </c>
      <c r="BG104" s="18">
        <v>0.30488711919263362</v>
      </c>
    </row>
    <row r="105" spans="2:59">
      <c r="B105" s="17" t="s">
        <v>149</v>
      </c>
      <c r="C105" s="18">
        <v>0.61796466169214059</v>
      </c>
      <c r="D105" s="18">
        <v>0.55397852873175946</v>
      </c>
      <c r="E105" s="18">
        <v>0.66738330254815592</v>
      </c>
      <c r="G105" s="18">
        <v>0.6307529212020776</v>
      </c>
      <c r="H105" s="18">
        <v>0.63572832565696835</v>
      </c>
      <c r="I105" s="18">
        <v>0.65907117666171477</v>
      </c>
      <c r="J105" s="18">
        <v>0.66034420151553941</v>
      </c>
      <c r="K105" s="18">
        <v>0.56604759375565761</v>
      </c>
      <c r="L105" s="18">
        <v>0.66818571841099705</v>
      </c>
      <c r="M105" s="18">
        <v>0.49349170536831838</v>
      </c>
      <c r="N105" s="18">
        <v>0.64452264595148667</v>
      </c>
      <c r="O105" s="18">
        <v>0.67559625893796638</v>
      </c>
      <c r="Q105" s="18">
        <v>0.57144186915917394</v>
      </c>
      <c r="R105" s="18">
        <v>0.63118316694946874</v>
      </c>
      <c r="S105" s="18">
        <v>0.61517609689939245</v>
      </c>
      <c r="T105" s="18">
        <v>0.66700973645650785</v>
      </c>
      <c r="V105" s="18">
        <v>0.75294959263781014</v>
      </c>
      <c r="W105" s="18">
        <v>0.62352884873525327</v>
      </c>
      <c r="X105" s="18">
        <v>0.68265463797271142</v>
      </c>
      <c r="Y105" s="18">
        <v>0.60325560456378657</v>
      </c>
      <c r="Z105" s="18">
        <v>0.56203509879763935</v>
      </c>
      <c r="AA105" s="18">
        <v>0.55244396090520165</v>
      </c>
      <c r="AB105" s="18">
        <v>0.54389749865083203</v>
      </c>
      <c r="AD105" s="18">
        <v>0.54243501999509025</v>
      </c>
      <c r="AE105" s="18">
        <v>0.59615689107549608</v>
      </c>
      <c r="AF105" s="18">
        <v>0.68828623626168661</v>
      </c>
      <c r="AG105" s="18">
        <v>0.64342167594912036</v>
      </c>
      <c r="AH105" s="18">
        <v>0.65899984119409383</v>
      </c>
      <c r="AI105" s="18">
        <v>0.72860513718688813</v>
      </c>
      <c r="AJ105" s="18">
        <v>0.38541607807799599</v>
      </c>
      <c r="AL105" s="18">
        <v>0.57657999999999998</v>
      </c>
      <c r="AM105" s="18">
        <v>0.74736000000000002</v>
      </c>
      <c r="AN105" s="18">
        <v>0.72362000000000004</v>
      </c>
      <c r="AP105" s="18">
        <v>0.46130311728731821</v>
      </c>
      <c r="AQ105" s="18">
        <v>0.65655758975362222</v>
      </c>
      <c r="AR105" s="18">
        <v>0.46578112533758542</v>
      </c>
      <c r="AS105" s="18">
        <v>0.56934700690945361</v>
      </c>
      <c r="AT105" s="18">
        <v>0.56232267798967439</v>
      </c>
      <c r="AU105" s="18">
        <v>0.46866130367048242</v>
      </c>
      <c r="AW105" s="18">
        <v>0.61497699570331388</v>
      </c>
      <c r="AX105" s="18">
        <v>0.64502911339445757</v>
      </c>
      <c r="AZ105" s="18">
        <v>0.72311436589045186</v>
      </c>
      <c r="BA105" s="18">
        <v>0.56702863427599748</v>
      </c>
      <c r="BB105" s="18">
        <v>0.56770754045239857</v>
      </c>
      <c r="BC105" s="18">
        <v>0.49100177838918613</v>
      </c>
      <c r="BD105" s="18">
        <v>0.4953336846349447</v>
      </c>
      <c r="BE105" s="18">
        <v>0.65723502629319452</v>
      </c>
      <c r="BF105" s="18">
        <v>0.64948044716922049</v>
      </c>
      <c r="BG105" s="18">
        <v>0.62272006452413209</v>
      </c>
    </row>
    <row r="106" spans="2:59">
      <c r="B106" s="17" t="s">
        <v>150</v>
      </c>
      <c r="C106" s="18">
        <v>2.9163772018110191E-2</v>
      </c>
      <c r="D106" s="18">
        <v>2.422050954492011E-2</v>
      </c>
      <c r="E106" s="18">
        <v>3.3025153725630203E-2</v>
      </c>
      <c r="G106" s="18">
        <v>3.1848479834702653E-2</v>
      </c>
      <c r="H106" s="18">
        <v>2.7476750184903361E-2</v>
      </c>
      <c r="I106" s="18">
        <v>3.8539711606479288E-2</v>
      </c>
      <c r="J106" s="18">
        <v>2.3266934854708609E-2</v>
      </c>
      <c r="K106" s="18">
        <v>3.2079667099352123E-2</v>
      </c>
      <c r="L106" s="18">
        <v>2.650364003255622E-2</v>
      </c>
      <c r="M106" s="18">
        <v>1.9897271506565568E-2</v>
      </c>
      <c r="N106" s="18">
        <v>2.6607853905806139E-2</v>
      </c>
      <c r="O106" s="18">
        <v>4.5218427886633668E-2</v>
      </c>
      <c r="Q106" s="18">
        <v>1.417907785701542E-2</v>
      </c>
      <c r="R106" s="18">
        <v>2.2844185223110179E-2</v>
      </c>
      <c r="S106" s="18">
        <v>3.2096993824569278E-2</v>
      </c>
      <c r="T106" s="18">
        <v>5.4388450355275612E-2</v>
      </c>
      <c r="V106" s="18">
        <v>4.4141021936041622E-2</v>
      </c>
      <c r="W106" s="18">
        <v>2.1733088087805399E-2</v>
      </c>
      <c r="X106" s="18">
        <v>1.9304893660504391E-2</v>
      </c>
      <c r="Y106" s="18">
        <v>1.9580653507974759E-2</v>
      </c>
      <c r="Z106" s="18">
        <v>2.9168369442335751E-2</v>
      </c>
      <c r="AA106" s="18">
        <v>4.1264896063800793E-2</v>
      </c>
      <c r="AB106" s="18">
        <v>2.8977766381154301E-2</v>
      </c>
      <c r="AD106" s="18">
        <v>1.8071288203851239E-2</v>
      </c>
      <c r="AE106" s="18">
        <v>2.269373136493814E-2</v>
      </c>
      <c r="AF106" s="18">
        <v>4.1285454290522362E-2</v>
      </c>
      <c r="AG106" s="18">
        <v>4.3236721398598299E-2</v>
      </c>
      <c r="AH106" s="18">
        <v>3.8432806349762177E-2</v>
      </c>
      <c r="AI106" s="18">
        <v>3.559633590557635E-2</v>
      </c>
      <c r="AJ106" s="18">
        <v>0.18967854775544049</v>
      </c>
      <c r="AL106" s="18">
        <v>1.486E-2</v>
      </c>
      <c r="AM106" s="18">
        <v>1.8509999999999999E-2</v>
      </c>
      <c r="AN106" s="18">
        <v>4.854E-2</v>
      </c>
      <c r="AP106" s="18">
        <v>1.571689385421807E-2</v>
      </c>
      <c r="AQ106" s="18">
        <v>4.9310986607257003E-2</v>
      </c>
      <c r="AR106" s="18">
        <v>9.4637563888604059E-3</v>
      </c>
      <c r="AS106" s="18">
        <v>2.823942414928397E-2</v>
      </c>
      <c r="AT106" s="18">
        <v>3.0977874686270081E-2</v>
      </c>
      <c r="AU106" s="18">
        <v>0</v>
      </c>
      <c r="AW106" s="18">
        <v>1.6439278542244029E-2</v>
      </c>
      <c r="AX106" s="18">
        <v>0.11378541222049481</v>
      </c>
      <c r="AZ106" s="18">
        <v>3.1909924741110103E-2</v>
      </c>
      <c r="BA106" s="18">
        <v>2.9824036416872611E-2</v>
      </c>
      <c r="BB106" s="18">
        <v>2.3538540229863819E-2</v>
      </c>
      <c r="BC106" s="18">
        <v>1.354942260716418E-2</v>
      </c>
      <c r="BD106" s="18">
        <v>9.7601897975190897E-3</v>
      </c>
      <c r="BE106" s="18">
        <v>4.6023961889237637E-2</v>
      </c>
      <c r="BF106" s="18">
        <v>3.913531648143611E-2</v>
      </c>
      <c r="BG106" s="18">
        <v>7.2392816283234171E-2</v>
      </c>
    </row>
    <row r="107" spans="2:59">
      <c r="B107" s="17" t="s">
        <v>151</v>
      </c>
      <c r="C107" s="18">
        <v>1.28768076071437E-2</v>
      </c>
      <c r="D107" s="18">
        <v>1.0294066444942631E-2</v>
      </c>
      <c r="E107" s="18">
        <v>1.4888997176132681E-2</v>
      </c>
      <c r="G107" s="18">
        <v>9.6026255198869079E-3</v>
      </c>
      <c r="H107" s="18">
        <v>1.322617674590156E-2</v>
      </c>
      <c r="I107" s="18">
        <v>7.7123391927787308E-3</v>
      </c>
      <c r="J107" s="18">
        <v>2.5230356622938151E-2</v>
      </c>
      <c r="K107" s="18">
        <v>2.435085213705443E-2</v>
      </c>
      <c r="L107" s="18">
        <v>9.9098564636206192E-3</v>
      </c>
      <c r="M107" s="18">
        <v>8.152265400412655E-3</v>
      </c>
      <c r="N107" s="18">
        <v>1.0060087371696559E-2</v>
      </c>
      <c r="O107" s="18">
        <v>1.099869702570884E-2</v>
      </c>
      <c r="Q107" s="18">
        <v>5.9693103571775664E-3</v>
      </c>
      <c r="R107" s="18">
        <v>9.3631721415033779E-3</v>
      </c>
      <c r="S107" s="18">
        <v>1.532386134197985E-2</v>
      </c>
      <c r="T107" s="18">
        <v>2.3945150309759571E-2</v>
      </c>
      <c r="V107" s="18">
        <v>1.650306591029984E-2</v>
      </c>
      <c r="W107" s="18">
        <v>1.273898678564365E-2</v>
      </c>
      <c r="X107" s="18">
        <v>1.7491344848036361E-3</v>
      </c>
      <c r="Y107" s="18">
        <v>1.6293857703317021E-2</v>
      </c>
      <c r="Z107" s="18">
        <v>6.9596637201693734E-3</v>
      </c>
      <c r="AA107" s="18">
        <v>1.670746434356717E-2</v>
      </c>
      <c r="AB107" s="18">
        <v>1.9249999551805421E-2</v>
      </c>
      <c r="AD107" s="18">
        <v>1.2586896729984859E-2</v>
      </c>
      <c r="AE107" s="18">
        <v>1.117693446651899E-2</v>
      </c>
      <c r="AF107" s="18">
        <v>1.7768598404317479E-2</v>
      </c>
      <c r="AG107" s="18">
        <v>5.7727605132062241E-3</v>
      </c>
      <c r="AH107" s="18">
        <v>1.232838546970965E-2</v>
      </c>
      <c r="AI107" s="18">
        <v>1.148023585712484E-2</v>
      </c>
      <c r="AJ107" s="18">
        <v>0</v>
      </c>
      <c r="AL107" s="18">
        <v>2.1900000000000001E-3</v>
      </c>
      <c r="AM107" s="18">
        <v>1.098E-2</v>
      </c>
      <c r="AN107" s="18">
        <v>1.7489999999999999E-2</v>
      </c>
      <c r="AP107" s="18">
        <v>7.0857728004230939E-3</v>
      </c>
      <c r="AQ107" s="18">
        <v>3.047242118544357E-2</v>
      </c>
      <c r="AR107" s="18">
        <v>0</v>
      </c>
      <c r="AS107" s="18">
        <v>1.198926575225066E-2</v>
      </c>
      <c r="AT107" s="18">
        <v>8.8850067309256021E-3</v>
      </c>
      <c r="AU107" s="18">
        <v>0</v>
      </c>
      <c r="AW107" s="18">
        <v>6.5368364798575216E-3</v>
      </c>
      <c r="AX107" s="18">
        <v>3.142900439824084E-2</v>
      </c>
      <c r="AZ107" s="18">
        <v>9.7274760238339284E-3</v>
      </c>
      <c r="BA107" s="18">
        <v>1.908375031920586E-2</v>
      </c>
      <c r="BB107" s="18">
        <v>1.5604380763514281E-2</v>
      </c>
      <c r="BC107" s="18">
        <v>9.0080374974780952E-3</v>
      </c>
      <c r="BD107" s="18">
        <v>8.8938258285770171E-3</v>
      </c>
      <c r="BE107" s="18">
        <v>2.449567405986422E-2</v>
      </c>
      <c r="BF107" s="18">
        <v>4.8388497397393411E-3</v>
      </c>
      <c r="BG107" s="18">
        <v>0</v>
      </c>
    </row>
    <row r="109" spans="2:59" ht="72.599999999999994">
      <c r="B109" s="14" t="s">
        <v>152</v>
      </c>
    </row>
    <row r="110" spans="2:59">
      <c r="B110" s="15" t="s">
        <v>20</v>
      </c>
    </row>
    <row r="111" spans="2:59">
      <c r="B111" s="11" t="s">
        <v>105</v>
      </c>
      <c r="C111" s="16">
        <v>4021</v>
      </c>
      <c r="D111" s="16">
        <v>1673</v>
      </c>
      <c r="E111" s="16">
        <v>2333</v>
      </c>
      <c r="G111" s="16">
        <v>205</v>
      </c>
      <c r="H111" s="16">
        <v>556</v>
      </c>
      <c r="I111" s="16">
        <v>395</v>
      </c>
      <c r="J111" s="16">
        <v>359</v>
      </c>
      <c r="K111" s="16">
        <v>435</v>
      </c>
      <c r="L111" s="16">
        <v>408</v>
      </c>
      <c r="M111" s="16">
        <v>651</v>
      </c>
      <c r="N111" s="16">
        <v>588</v>
      </c>
      <c r="O111" s="16">
        <v>424</v>
      </c>
      <c r="Q111" s="16">
        <v>1335</v>
      </c>
      <c r="R111" s="16">
        <v>799</v>
      </c>
      <c r="S111" s="16">
        <v>887</v>
      </c>
      <c r="T111" s="16">
        <v>955</v>
      </c>
      <c r="V111" s="16">
        <v>499</v>
      </c>
      <c r="W111" s="16">
        <v>617</v>
      </c>
      <c r="X111" s="16">
        <v>572</v>
      </c>
      <c r="Y111" s="16">
        <v>607</v>
      </c>
      <c r="Z111" s="16">
        <v>586</v>
      </c>
      <c r="AA111" s="16">
        <v>563</v>
      </c>
      <c r="AB111" s="16">
        <v>577</v>
      </c>
      <c r="AD111" s="16">
        <v>1339</v>
      </c>
      <c r="AE111" s="16">
        <v>800</v>
      </c>
      <c r="AF111" s="16">
        <v>767</v>
      </c>
      <c r="AG111" s="16">
        <v>160</v>
      </c>
      <c r="AH111" s="16">
        <v>609</v>
      </c>
      <c r="AI111" s="16">
        <v>341</v>
      </c>
      <c r="AJ111" s="16">
        <v>5</v>
      </c>
      <c r="AL111" s="16">
        <v>547</v>
      </c>
      <c r="AM111" s="16">
        <v>640</v>
      </c>
      <c r="AN111" s="16">
        <v>180</v>
      </c>
      <c r="AP111" s="16">
        <v>436</v>
      </c>
      <c r="AQ111" s="16">
        <v>418</v>
      </c>
      <c r="AR111" s="16">
        <v>128</v>
      </c>
      <c r="AS111" s="16">
        <v>889</v>
      </c>
      <c r="AT111" s="16">
        <v>140</v>
      </c>
      <c r="AU111" s="16">
        <v>21</v>
      </c>
      <c r="AW111" s="16">
        <v>3485</v>
      </c>
      <c r="AX111" s="16">
        <v>492</v>
      </c>
      <c r="AZ111" s="16">
        <v>1326</v>
      </c>
      <c r="BA111" s="16">
        <v>930</v>
      </c>
      <c r="BB111" s="16">
        <v>647</v>
      </c>
      <c r="BC111" s="16">
        <v>527</v>
      </c>
      <c r="BD111" s="16">
        <v>129</v>
      </c>
      <c r="BE111" s="16">
        <v>133</v>
      </c>
      <c r="BF111" s="16">
        <v>207</v>
      </c>
      <c r="BG111" s="16">
        <v>95</v>
      </c>
    </row>
    <row r="112" spans="2:59">
      <c r="B112" s="12" t="s">
        <v>106</v>
      </c>
      <c r="C112" s="16">
        <v>4021</v>
      </c>
      <c r="D112" s="16">
        <v>1744</v>
      </c>
      <c r="E112" s="16">
        <v>2272</v>
      </c>
      <c r="G112" s="16">
        <v>189</v>
      </c>
      <c r="H112" s="16">
        <v>543</v>
      </c>
      <c r="I112" s="16">
        <v>398</v>
      </c>
      <c r="J112" s="16">
        <v>350</v>
      </c>
      <c r="K112" s="16">
        <v>438</v>
      </c>
      <c r="L112" s="16">
        <v>422</v>
      </c>
      <c r="M112" s="16">
        <v>652</v>
      </c>
      <c r="N112" s="16">
        <v>639</v>
      </c>
      <c r="O112" s="16">
        <v>390</v>
      </c>
      <c r="Q112" s="16">
        <v>1341</v>
      </c>
      <c r="R112" s="16">
        <v>796</v>
      </c>
      <c r="S112" s="16">
        <v>896</v>
      </c>
      <c r="T112" s="16">
        <v>943</v>
      </c>
      <c r="V112" s="16">
        <v>584</v>
      </c>
      <c r="W112" s="16">
        <v>587</v>
      </c>
      <c r="X112" s="16">
        <v>583</v>
      </c>
      <c r="Y112" s="16">
        <v>558</v>
      </c>
      <c r="Z112" s="16">
        <v>563</v>
      </c>
      <c r="AA112" s="16">
        <v>563</v>
      </c>
      <c r="AB112" s="16">
        <v>583</v>
      </c>
      <c r="AD112" s="16">
        <v>1343</v>
      </c>
      <c r="AE112" s="16">
        <v>804</v>
      </c>
      <c r="AF112" s="16">
        <v>765</v>
      </c>
      <c r="AG112" s="16">
        <v>157</v>
      </c>
      <c r="AH112" s="16">
        <v>609</v>
      </c>
      <c r="AI112" s="16">
        <v>338</v>
      </c>
      <c r="AJ112" s="16">
        <v>5</v>
      </c>
      <c r="AL112" s="16">
        <v>567</v>
      </c>
      <c r="AM112" s="16">
        <v>660</v>
      </c>
      <c r="AN112" s="16">
        <v>184</v>
      </c>
      <c r="AP112" s="16">
        <v>433</v>
      </c>
      <c r="AQ112" s="16">
        <v>406</v>
      </c>
      <c r="AR112" s="16">
        <v>131</v>
      </c>
      <c r="AS112" s="16">
        <v>857</v>
      </c>
      <c r="AT112" s="16">
        <v>139</v>
      </c>
      <c r="AU112" s="16">
        <v>21</v>
      </c>
      <c r="AW112" s="16">
        <v>3486</v>
      </c>
      <c r="AX112" s="16">
        <v>490</v>
      </c>
      <c r="AZ112" s="16">
        <v>1382</v>
      </c>
      <c r="BA112" s="16">
        <v>902</v>
      </c>
      <c r="BB112" s="16">
        <v>650</v>
      </c>
      <c r="BC112" s="16">
        <v>510</v>
      </c>
      <c r="BD112" s="16">
        <v>127</v>
      </c>
      <c r="BE112" s="16">
        <v>130</v>
      </c>
      <c r="BF112" s="16">
        <v>199</v>
      </c>
      <c r="BG112" s="16">
        <v>95</v>
      </c>
    </row>
    <row r="113" spans="2:59">
      <c r="B113" s="17" t="s">
        <v>93</v>
      </c>
      <c r="C113" s="18">
        <v>0.86703489407126821</v>
      </c>
      <c r="D113" s="18">
        <v>0.88191501756861701</v>
      </c>
      <c r="E113" s="18">
        <v>0.85595060734360218</v>
      </c>
      <c r="G113" s="18">
        <v>0.81483827438304368</v>
      </c>
      <c r="H113" s="18">
        <v>0.87833387385313477</v>
      </c>
      <c r="I113" s="18">
        <v>0.83287564924866586</v>
      </c>
      <c r="J113" s="18">
        <v>0.86730625125781768</v>
      </c>
      <c r="K113" s="18">
        <v>0.87976010057230714</v>
      </c>
      <c r="L113" s="18">
        <v>0.87574306525874701</v>
      </c>
      <c r="M113" s="18">
        <v>0.92098093580192342</v>
      </c>
      <c r="N113" s="18">
        <v>0.83460579981385785</v>
      </c>
      <c r="O113" s="18">
        <v>0.85044797832037589</v>
      </c>
      <c r="Q113" s="18">
        <v>0.9169708130632459</v>
      </c>
      <c r="R113" s="18">
        <v>0.85990565450547329</v>
      </c>
      <c r="S113" s="18">
        <v>0.87889011867580003</v>
      </c>
      <c r="T113" s="18">
        <v>0.79019707615448631</v>
      </c>
      <c r="V113" s="18">
        <v>0.8140332093606738</v>
      </c>
      <c r="W113" s="18">
        <v>0.9010820943355482</v>
      </c>
      <c r="X113" s="18">
        <v>0.8942836568831678</v>
      </c>
      <c r="Y113" s="18">
        <v>0.86979188905054883</v>
      </c>
      <c r="Z113" s="18">
        <v>0.86121825091489357</v>
      </c>
      <c r="AA113" s="18">
        <v>0.84407757440299591</v>
      </c>
      <c r="AB113" s="18">
        <v>0.88375103825072365</v>
      </c>
      <c r="AD113" s="18">
        <v>0.91103643452727923</v>
      </c>
      <c r="AE113" s="18">
        <v>0.86073577129093659</v>
      </c>
      <c r="AF113" s="18">
        <v>0.82150693715518774</v>
      </c>
      <c r="AG113" s="18">
        <v>0.86184512051394113</v>
      </c>
      <c r="AH113" s="18">
        <v>0.86239387673214407</v>
      </c>
      <c r="AI113" s="18">
        <v>0.82759504202218914</v>
      </c>
      <c r="AJ113" s="18">
        <v>0.41642438835741491</v>
      </c>
      <c r="AL113" s="18">
        <v>0.91759000000000002</v>
      </c>
      <c r="AM113" s="18">
        <v>0.87034999999999996</v>
      </c>
      <c r="AN113" s="18">
        <v>0.86370999999999998</v>
      </c>
      <c r="AP113" s="18">
        <v>0.89284794244030363</v>
      </c>
      <c r="AQ113" s="18">
        <v>0.82788896846478111</v>
      </c>
      <c r="AR113" s="18">
        <v>0.89690264671387765</v>
      </c>
      <c r="AS113" s="18">
        <v>0.87042044576834365</v>
      </c>
      <c r="AT113" s="18">
        <v>0.87455047508350203</v>
      </c>
      <c r="AU113" s="18">
        <v>0.86563680719876601</v>
      </c>
      <c r="AW113" s="18">
        <v>1</v>
      </c>
      <c r="AX113" s="18">
        <v>0</v>
      </c>
      <c r="AZ113" s="18">
        <v>0.85687538022239829</v>
      </c>
      <c r="BA113" s="18">
        <v>0.89229179054047481</v>
      </c>
      <c r="BB113" s="18">
        <v>0.87427011017117184</v>
      </c>
      <c r="BC113" s="18">
        <v>0.87646906625501131</v>
      </c>
      <c r="BD113" s="18">
        <v>0.92808577323353603</v>
      </c>
      <c r="BE113" s="18">
        <v>0.88101055990026822</v>
      </c>
      <c r="BF113" s="18">
        <v>0.79158538310333482</v>
      </c>
      <c r="BG113" s="18">
        <v>0.76048134261025646</v>
      </c>
    </row>
    <row r="114" spans="2:59">
      <c r="B114" s="17" t="s">
        <v>94</v>
      </c>
      <c r="C114" s="18">
        <v>0.12189693575554909</v>
      </c>
      <c r="D114" s="18">
        <v>0.1082828772059755</v>
      </c>
      <c r="E114" s="18">
        <v>0.13198417770496129</v>
      </c>
      <c r="G114" s="18">
        <v>0.17597996575152319</v>
      </c>
      <c r="H114" s="18">
        <v>0.11072655885617361</v>
      </c>
      <c r="I114" s="18">
        <v>0.1594211511297188</v>
      </c>
      <c r="J114" s="18">
        <v>0.1124711471339031</v>
      </c>
      <c r="K114" s="18">
        <v>0.11388691564997031</v>
      </c>
      <c r="L114" s="18">
        <v>9.6018902655725685E-2</v>
      </c>
      <c r="M114" s="18">
        <v>7.7652990532447244E-2</v>
      </c>
      <c r="N114" s="18">
        <v>0.15361762883044039</v>
      </c>
      <c r="O114" s="18">
        <v>0.140396060039534</v>
      </c>
      <c r="Q114" s="18">
        <v>8.0883772381191793E-2</v>
      </c>
      <c r="R114" s="18">
        <v>0.12759092935548941</v>
      </c>
      <c r="S114" s="18">
        <v>0.10381742935433</v>
      </c>
      <c r="T114" s="18">
        <v>0.1926493614522313</v>
      </c>
      <c r="V114" s="18">
        <v>0.1715884663774784</v>
      </c>
      <c r="W114" s="18">
        <v>8.7962264564295081E-2</v>
      </c>
      <c r="X114" s="18">
        <v>8.9821547358422196E-2</v>
      </c>
      <c r="Y114" s="18">
        <v>0.11192877305393389</v>
      </c>
      <c r="Z114" s="18">
        <v>0.1351289542565785</v>
      </c>
      <c r="AA114" s="18">
        <v>0.1467570874860615</v>
      </c>
      <c r="AB114" s="18">
        <v>0.1111095958193014</v>
      </c>
      <c r="AD114" s="18">
        <v>8.4293354350584562E-2</v>
      </c>
      <c r="AE114" s="18">
        <v>0.1254111501212106</v>
      </c>
      <c r="AF114" s="18">
        <v>0.15913401939262381</v>
      </c>
      <c r="AG114" s="18">
        <v>0.1192146688994184</v>
      </c>
      <c r="AH114" s="18">
        <v>0.12729465509702709</v>
      </c>
      <c r="AI114" s="18">
        <v>0.16342844709188181</v>
      </c>
      <c r="AJ114" s="18">
        <v>0.5835756116425852</v>
      </c>
      <c r="AL114" s="18">
        <v>7.4200000000000002E-2</v>
      </c>
      <c r="AM114" s="18">
        <v>0.12064999999999999</v>
      </c>
      <c r="AN114" s="18">
        <v>0.11990000000000001</v>
      </c>
      <c r="AP114" s="18">
        <v>0.104566127853065</v>
      </c>
      <c r="AQ114" s="18">
        <v>0.16239600557555781</v>
      </c>
      <c r="AR114" s="18">
        <v>8.7380668767686784E-2</v>
      </c>
      <c r="AS114" s="18">
        <v>0.12500118729393919</v>
      </c>
      <c r="AT114" s="18">
        <v>0.1173547302478824</v>
      </c>
      <c r="AU114" s="18">
        <v>9.2294177193784105E-2</v>
      </c>
      <c r="AW114" s="18">
        <v>0</v>
      </c>
      <c r="AX114" s="18">
        <v>1</v>
      </c>
      <c r="AZ114" s="18">
        <v>0.1289351315450348</v>
      </c>
      <c r="BA114" s="18">
        <v>9.2569230469789085E-2</v>
      </c>
      <c r="BB114" s="18">
        <v>0.11911835992835899</v>
      </c>
      <c r="BC114" s="18">
        <v>0.1217068997468428</v>
      </c>
      <c r="BD114" s="18">
        <v>6.2911026398226502E-2</v>
      </c>
      <c r="BE114" s="18">
        <v>9.5360829678560258E-2</v>
      </c>
      <c r="BF114" s="18">
        <v>0.20394883079151721</v>
      </c>
      <c r="BG114" s="18">
        <v>0.23951865738974329</v>
      </c>
    </row>
    <row r="115" spans="2:59">
      <c r="B115" s="17" t="s">
        <v>119</v>
      </c>
      <c r="C115" s="18">
        <v>1.1068170173182569E-2</v>
      </c>
      <c r="D115" s="18">
        <v>9.8021052254074707E-3</v>
      </c>
      <c r="E115" s="18">
        <v>1.206521495143653E-2</v>
      </c>
      <c r="G115" s="18">
        <v>9.1817598654330146E-3</v>
      </c>
      <c r="H115" s="18">
        <v>1.0939567290691871E-2</v>
      </c>
      <c r="I115" s="18">
        <v>7.703199621615359E-3</v>
      </c>
      <c r="J115" s="18">
        <v>2.0222601608279159E-2</v>
      </c>
      <c r="K115" s="18">
        <v>6.3529837777225673E-3</v>
      </c>
      <c r="L115" s="18">
        <v>2.8238032085527349E-2</v>
      </c>
      <c r="M115" s="18">
        <v>1.3660736656293611E-3</v>
      </c>
      <c r="N115" s="18">
        <v>1.177657135570169E-2</v>
      </c>
      <c r="O115" s="18">
        <v>9.1559616400903182E-3</v>
      </c>
      <c r="Q115" s="18">
        <v>2.1454145555622841E-3</v>
      </c>
      <c r="R115" s="18">
        <v>1.2503416139037341E-2</v>
      </c>
      <c r="S115" s="18">
        <v>1.7292451969869969E-2</v>
      </c>
      <c r="T115" s="18">
        <v>1.715356239328231E-2</v>
      </c>
      <c r="V115" s="18">
        <v>1.437832426184789E-2</v>
      </c>
      <c r="W115" s="18">
        <v>1.095564110015675E-2</v>
      </c>
      <c r="X115" s="18">
        <v>1.5894795758409849E-2</v>
      </c>
      <c r="Y115" s="18">
        <v>1.8279337895517209E-2</v>
      </c>
      <c r="Z115" s="18">
        <v>3.6527948285279858E-3</v>
      </c>
      <c r="AA115" s="18">
        <v>9.1653381109423303E-3</v>
      </c>
      <c r="AB115" s="18">
        <v>5.1393659299749988E-3</v>
      </c>
      <c r="AD115" s="18">
        <v>4.6702111221364377E-3</v>
      </c>
      <c r="AE115" s="18">
        <v>1.385307858785283E-2</v>
      </c>
      <c r="AF115" s="18">
        <v>1.9359043452188331E-2</v>
      </c>
      <c r="AG115" s="18">
        <v>1.8940210586640301E-2</v>
      </c>
      <c r="AH115" s="18">
        <v>1.0311468170828659E-2</v>
      </c>
      <c r="AI115" s="18">
        <v>8.9765108859290576E-3</v>
      </c>
      <c r="AJ115" s="18">
        <v>0</v>
      </c>
      <c r="AL115" s="18">
        <v>8.2100000000000003E-3</v>
      </c>
      <c r="AM115" s="18">
        <v>8.9999999999999993E-3</v>
      </c>
      <c r="AN115" s="18">
        <v>1.6389999999999998E-2</v>
      </c>
      <c r="AP115" s="18">
        <v>2.585929706631305E-3</v>
      </c>
      <c r="AQ115" s="18">
        <v>9.715025959661101E-3</v>
      </c>
      <c r="AR115" s="18">
        <v>1.5716684518435661E-2</v>
      </c>
      <c r="AS115" s="18">
        <v>4.5783669377171543E-3</v>
      </c>
      <c r="AT115" s="18">
        <v>8.0947946686156895E-3</v>
      </c>
      <c r="AU115" s="18">
        <v>4.2069015607449738E-2</v>
      </c>
      <c r="AW115" s="18">
        <v>0</v>
      </c>
      <c r="AX115" s="18">
        <v>0</v>
      </c>
      <c r="AZ115" s="18">
        <v>1.4189488232566929E-2</v>
      </c>
      <c r="BA115" s="18">
        <v>1.513897898973598E-2</v>
      </c>
      <c r="BB115" s="18">
        <v>6.6115299004690063E-3</v>
      </c>
      <c r="BC115" s="18">
        <v>1.824033998145926E-3</v>
      </c>
      <c r="BD115" s="18">
        <v>9.0032003682375926E-3</v>
      </c>
      <c r="BE115" s="18">
        <v>2.3628610421171429E-2</v>
      </c>
      <c r="BF115" s="18">
        <v>4.4657861051477657E-3</v>
      </c>
      <c r="BG115" s="18">
        <v>0</v>
      </c>
    </row>
    <row r="117" spans="2:59" ht="43.5">
      <c r="B117" s="14" t="s">
        <v>153</v>
      </c>
    </row>
    <row r="118" spans="2:59">
      <c r="B118" s="15" t="s">
        <v>20</v>
      </c>
    </row>
    <row r="119" spans="2:59">
      <c r="B119" s="11" t="s">
        <v>105</v>
      </c>
      <c r="C119" s="16">
        <v>3485</v>
      </c>
      <c r="D119" s="16">
        <v>1477</v>
      </c>
      <c r="E119" s="16">
        <v>1998</v>
      </c>
      <c r="G119" s="16">
        <v>166</v>
      </c>
      <c r="H119" s="16">
        <v>489</v>
      </c>
      <c r="I119" s="16">
        <v>330</v>
      </c>
      <c r="J119" s="16">
        <v>310</v>
      </c>
      <c r="K119" s="16">
        <v>382</v>
      </c>
      <c r="L119" s="16">
        <v>359</v>
      </c>
      <c r="M119" s="16">
        <v>599</v>
      </c>
      <c r="N119" s="16">
        <v>489</v>
      </c>
      <c r="O119" s="16">
        <v>361</v>
      </c>
      <c r="Q119" s="16">
        <v>1223</v>
      </c>
      <c r="R119" s="16">
        <v>688</v>
      </c>
      <c r="S119" s="16">
        <v>780</v>
      </c>
      <c r="T119" s="16">
        <v>754</v>
      </c>
      <c r="V119" s="16">
        <v>405</v>
      </c>
      <c r="W119" s="16">
        <v>555</v>
      </c>
      <c r="X119" s="16">
        <v>512</v>
      </c>
      <c r="Y119" s="16">
        <v>527</v>
      </c>
      <c r="Z119" s="16">
        <v>504</v>
      </c>
      <c r="AA119" s="16">
        <v>473</v>
      </c>
      <c r="AB119" s="16">
        <v>509</v>
      </c>
      <c r="AD119" s="16">
        <v>1219</v>
      </c>
      <c r="AE119" s="16">
        <v>688</v>
      </c>
      <c r="AF119" s="16">
        <v>629</v>
      </c>
      <c r="AG119" s="16">
        <v>138</v>
      </c>
      <c r="AH119" s="16">
        <v>525</v>
      </c>
      <c r="AI119" s="16">
        <v>284</v>
      </c>
      <c r="AJ119" s="16">
        <v>2</v>
      </c>
      <c r="AL119" s="16">
        <v>504</v>
      </c>
      <c r="AM119" s="16">
        <v>558</v>
      </c>
      <c r="AN119" s="16">
        <v>156</v>
      </c>
      <c r="AP119" s="16">
        <v>389</v>
      </c>
      <c r="AQ119" s="16">
        <v>346</v>
      </c>
      <c r="AR119" s="16">
        <v>114</v>
      </c>
      <c r="AS119" s="16">
        <v>771</v>
      </c>
      <c r="AT119" s="16">
        <v>123</v>
      </c>
      <c r="AU119" s="16">
        <v>18</v>
      </c>
      <c r="AW119" s="16">
        <v>3485</v>
      </c>
      <c r="AX119" s="16">
        <v>0</v>
      </c>
      <c r="AZ119" s="16">
        <v>1139</v>
      </c>
      <c r="BA119" s="16">
        <v>828</v>
      </c>
      <c r="BB119" s="16">
        <v>565</v>
      </c>
      <c r="BC119" s="16">
        <v>461</v>
      </c>
      <c r="BD119" s="16">
        <v>119</v>
      </c>
      <c r="BE119" s="16">
        <v>117</v>
      </c>
      <c r="BF119" s="16">
        <v>163</v>
      </c>
      <c r="BG119" s="16">
        <v>73</v>
      </c>
    </row>
    <row r="120" spans="2:59">
      <c r="B120" s="12" t="s">
        <v>106</v>
      </c>
      <c r="C120" s="16">
        <v>3486</v>
      </c>
      <c r="D120" s="16">
        <v>1538</v>
      </c>
      <c r="E120" s="16">
        <v>1944</v>
      </c>
      <c r="G120" s="16">
        <v>154</v>
      </c>
      <c r="H120" s="16">
        <v>477</v>
      </c>
      <c r="I120" s="16">
        <v>331</v>
      </c>
      <c r="J120" s="16">
        <v>304</v>
      </c>
      <c r="K120" s="16">
        <v>385</v>
      </c>
      <c r="L120" s="16">
        <v>370</v>
      </c>
      <c r="M120" s="16">
        <v>600</v>
      </c>
      <c r="N120" s="16">
        <v>533</v>
      </c>
      <c r="O120" s="16">
        <v>332</v>
      </c>
      <c r="Q120" s="16">
        <v>1230</v>
      </c>
      <c r="R120" s="16">
        <v>685</v>
      </c>
      <c r="S120" s="16">
        <v>787</v>
      </c>
      <c r="T120" s="16">
        <v>746</v>
      </c>
      <c r="V120" s="16">
        <v>475</v>
      </c>
      <c r="W120" s="16">
        <v>529</v>
      </c>
      <c r="X120" s="16">
        <v>521</v>
      </c>
      <c r="Y120" s="16">
        <v>485</v>
      </c>
      <c r="Z120" s="16">
        <v>485</v>
      </c>
      <c r="AA120" s="16">
        <v>475</v>
      </c>
      <c r="AB120" s="16">
        <v>515</v>
      </c>
      <c r="AD120" s="16">
        <v>1224</v>
      </c>
      <c r="AE120" s="16">
        <v>692</v>
      </c>
      <c r="AF120" s="16">
        <v>628</v>
      </c>
      <c r="AG120" s="16">
        <v>135</v>
      </c>
      <c r="AH120" s="16">
        <v>525</v>
      </c>
      <c r="AI120" s="16">
        <v>280</v>
      </c>
      <c r="AJ120" s="16">
        <v>2</v>
      </c>
      <c r="AL120" s="16">
        <v>520</v>
      </c>
      <c r="AM120" s="16">
        <v>574</v>
      </c>
      <c r="AN120" s="16">
        <v>159</v>
      </c>
      <c r="AP120" s="16">
        <v>387</v>
      </c>
      <c r="AQ120" s="16">
        <v>336</v>
      </c>
      <c r="AR120" s="16">
        <v>117</v>
      </c>
      <c r="AS120" s="16">
        <v>746</v>
      </c>
      <c r="AT120" s="16">
        <v>122</v>
      </c>
      <c r="AU120" s="16">
        <v>18</v>
      </c>
      <c r="AW120" s="16">
        <v>3486</v>
      </c>
      <c r="AX120" s="16">
        <v>0</v>
      </c>
      <c r="AZ120" s="16">
        <v>1184</v>
      </c>
      <c r="BA120" s="16">
        <v>805</v>
      </c>
      <c r="BB120" s="16">
        <v>568</v>
      </c>
      <c r="BC120" s="16">
        <v>447</v>
      </c>
      <c r="BD120" s="16">
        <v>117</v>
      </c>
      <c r="BE120" s="16">
        <v>115</v>
      </c>
      <c r="BF120" s="16">
        <v>158</v>
      </c>
      <c r="BG120" s="16">
        <v>72</v>
      </c>
    </row>
    <row r="121" spans="2:59">
      <c r="B121" s="17" t="s">
        <v>154</v>
      </c>
      <c r="C121" s="18">
        <v>3.3466302156111447E-2</v>
      </c>
      <c r="D121" s="18">
        <v>3.1153533132684711E-2</v>
      </c>
      <c r="E121" s="18">
        <v>3.5209235242585651E-2</v>
      </c>
      <c r="G121" s="18">
        <v>3.166652758984654E-2</v>
      </c>
      <c r="H121" s="18">
        <v>3.6195030674913309E-2</v>
      </c>
      <c r="I121" s="18">
        <v>3.3988579153728063E-2</v>
      </c>
      <c r="J121" s="18">
        <v>2.687111897454704E-2</v>
      </c>
      <c r="K121" s="18">
        <v>2.6082628485083598E-2</v>
      </c>
      <c r="L121" s="18">
        <v>1.330464843187275E-2</v>
      </c>
      <c r="M121" s="18">
        <v>4.3335562685848879E-2</v>
      </c>
      <c r="N121" s="18">
        <v>4.4168481385784997E-2</v>
      </c>
      <c r="O121" s="18">
        <v>3.1859104610253763E-2</v>
      </c>
      <c r="Q121" s="18">
        <v>5.3708164894783403E-2</v>
      </c>
      <c r="R121" s="18">
        <v>1.9971639610280249E-2</v>
      </c>
      <c r="S121" s="18">
        <v>1.8418251276069289E-2</v>
      </c>
      <c r="T121" s="18">
        <v>3.0115865800616249E-2</v>
      </c>
      <c r="V121" s="18">
        <v>0.15855598019173461</v>
      </c>
      <c r="W121" s="18">
        <v>3.046542364716482E-2</v>
      </c>
      <c r="X121" s="18">
        <v>1.7414634743233789E-2</v>
      </c>
      <c r="Y121" s="18">
        <v>1.137775825749862E-2</v>
      </c>
      <c r="Z121" s="18">
        <v>6.4901869663642371E-3</v>
      </c>
      <c r="AA121" s="18">
        <v>9.1347293360415204E-3</v>
      </c>
      <c r="AB121" s="18">
        <v>6.0375664320922858E-3</v>
      </c>
      <c r="AD121" s="18">
        <v>4.5617966803297293E-2</v>
      </c>
      <c r="AE121" s="18">
        <v>1.6089909762092292E-2</v>
      </c>
      <c r="AF121" s="18">
        <v>2.6557977127543219E-2</v>
      </c>
      <c r="AG121" s="18">
        <v>2.895277630795845E-2</v>
      </c>
      <c r="AH121" s="18">
        <v>3.6530843143213407E-2</v>
      </c>
      <c r="AI121" s="18">
        <v>3.5489649280174299E-2</v>
      </c>
      <c r="AJ121" s="18">
        <v>0</v>
      </c>
      <c r="AL121" s="18">
        <v>8.3960000000000007E-2</v>
      </c>
      <c r="AM121" s="18">
        <v>6.3159999999999994E-2</v>
      </c>
      <c r="AN121" s="18">
        <v>2.673E-2</v>
      </c>
      <c r="AP121" s="18">
        <v>7.2041954487552153E-3</v>
      </c>
      <c r="AQ121" s="18">
        <v>1.523569855299596E-2</v>
      </c>
      <c r="AR121" s="18">
        <v>7.4765102134855248E-3</v>
      </c>
      <c r="AS121" s="18">
        <v>5.9583674278846366E-3</v>
      </c>
      <c r="AT121" s="18">
        <v>7.2604670743799306E-3</v>
      </c>
      <c r="AU121" s="18">
        <v>0</v>
      </c>
      <c r="AW121" s="18">
        <v>3.3466302156111447E-2</v>
      </c>
      <c r="AX121" s="18">
        <v>0</v>
      </c>
      <c r="AZ121" s="18">
        <v>6.9170259930949829E-2</v>
      </c>
      <c r="BA121" s="18">
        <v>2.8000686071890761E-2</v>
      </c>
      <c r="BB121" s="18">
        <v>1.269024504016782E-2</v>
      </c>
      <c r="BC121" s="18">
        <v>4.4607784328795936E-3</v>
      </c>
      <c r="BD121" s="18">
        <v>2.5891418054765591E-2</v>
      </c>
      <c r="BE121" s="18">
        <v>0</v>
      </c>
      <c r="BF121" s="18">
        <v>0</v>
      </c>
      <c r="BG121" s="18">
        <v>0</v>
      </c>
    </row>
    <row r="122" spans="2:59">
      <c r="B122" s="17" t="s">
        <v>155</v>
      </c>
      <c r="C122" s="18">
        <v>0.1481361977773184</v>
      </c>
      <c r="D122" s="18">
        <v>0.12854173960470031</v>
      </c>
      <c r="E122" s="18">
        <v>0.16391666879451461</v>
      </c>
      <c r="G122" s="18">
        <v>0.1679188889897264</v>
      </c>
      <c r="H122" s="18">
        <v>0.13187006892511821</v>
      </c>
      <c r="I122" s="18">
        <v>0.14791136570998881</v>
      </c>
      <c r="J122" s="18">
        <v>0.1294739290610854</v>
      </c>
      <c r="K122" s="18">
        <v>0.13908448361230591</v>
      </c>
      <c r="L122" s="18">
        <v>0.16825875261161691</v>
      </c>
      <c r="M122" s="18">
        <v>0.18335507915966251</v>
      </c>
      <c r="N122" s="18">
        <v>0.14114471497848721</v>
      </c>
      <c r="O122" s="18">
        <v>0.1152204290692757</v>
      </c>
      <c r="Q122" s="18">
        <v>0.194490892490182</v>
      </c>
      <c r="R122" s="18">
        <v>0.1195380993834273</v>
      </c>
      <c r="S122" s="18">
        <v>0.12050623271077671</v>
      </c>
      <c r="T122" s="18">
        <v>0.12701508048392479</v>
      </c>
      <c r="V122" s="18">
        <v>0.68946603759427771</v>
      </c>
      <c r="W122" s="18">
        <v>0.2479226167759514</v>
      </c>
      <c r="X122" s="18">
        <v>4.2528690998086802E-2</v>
      </c>
      <c r="Y122" s="18">
        <v>1.9018756759739169E-2</v>
      </c>
      <c r="Z122" s="18">
        <v>2.2557891793897202E-2</v>
      </c>
      <c r="AA122" s="18">
        <v>1.4724956999775491E-2</v>
      </c>
      <c r="AB122" s="18">
        <v>1.6095878195965752E-2</v>
      </c>
      <c r="AD122" s="18">
        <v>0.15558431285735799</v>
      </c>
      <c r="AE122" s="18">
        <v>0.1615943879445691</v>
      </c>
      <c r="AF122" s="18">
        <v>0.15332955260458439</v>
      </c>
      <c r="AG122" s="18">
        <v>9.1974414355376552E-2</v>
      </c>
      <c r="AH122" s="18">
        <v>0.13616831179900199</v>
      </c>
      <c r="AI122" s="18">
        <v>0.1170696398743534</v>
      </c>
      <c r="AJ122" s="18">
        <v>0.57106965278647837</v>
      </c>
      <c r="AL122" s="18">
        <v>0.35139999999999999</v>
      </c>
      <c r="AM122" s="18">
        <v>0.25761000000000001</v>
      </c>
      <c r="AN122" s="18">
        <v>0.23810999999999999</v>
      </c>
      <c r="AP122" s="18">
        <v>1.6509616237966991E-2</v>
      </c>
      <c r="AQ122" s="18">
        <v>2.4337791179989451E-2</v>
      </c>
      <c r="AR122" s="18">
        <v>1.595040356640692E-2</v>
      </c>
      <c r="AS122" s="18">
        <v>2.0231960396029369E-2</v>
      </c>
      <c r="AT122" s="18">
        <v>0</v>
      </c>
      <c r="AU122" s="18">
        <v>0</v>
      </c>
      <c r="AW122" s="18">
        <v>0.1481361977773184</v>
      </c>
      <c r="AX122" s="18">
        <v>0</v>
      </c>
      <c r="AZ122" s="18">
        <v>0.32703886247405362</v>
      </c>
      <c r="BA122" s="18">
        <v>0.1125150129466737</v>
      </c>
      <c r="BB122" s="18">
        <v>2.1574691371063489E-2</v>
      </c>
      <c r="BC122" s="18">
        <v>2.1169928307770262E-2</v>
      </c>
      <c r="BD122" s="18">
        <v>0</v>
      </c>
      <c r="BE122" s="18">
        <v>1.6370646061292151E-2</v>
      </c>
      <c r="BF122" s="18">
        <v>0</v>
      </c>
      <c r="BG122" s="18">
        <v>0.19326897548587901</v>
      </c>
    </row>
    <row r="123" spans="2:59">
      <c r="B123" s="17" t="s">
        <v>156</v>
      </c>
      <c r="C123" s="18">
        <v>0.1980843345612594</v>
      </c>
      <c r="D123" s="18">
        <v>0.175169862974421</v>
      </c>
      <c r="E123" s="18">
        <v>0.21658509896749351</v>
      </c>
      <c r="G123" s="18">
        <v>0.21264474162939309</v>
      </c>
      <c r="H123" s="18">
        <v>0.18901988128190619</v>
      </c>
      <c r="I123" s="18">
        <v>0.2197896171579565</v>
      </c>
      <c r="J123" s="18">
        <v>0.1964758255306861</v>
      </c>
      <c r="K123" s="18">
        <v>0.1831219620552767</v>
      </c>
      <c r="L123" s="18">
        <v>0.21149824290640221</v>
      </c>
      <c r="M123" s="18">
        <v>0.21460739113603999</v>
      </c>
      <c r="N123" s="18">
        <v>0.18638216930603471</v>
      </c>
      <c r="O123" s="18">
        <v>0.17547631895592469</v>
      </c>
      <c r="Q123" s="18">
        <v>0.25185762887868962</v>
      </c>
      <c r="R123" s="18">
        <v>0.1772365439941441</v>
      </c>
      <c r="S123" s="18">
        <v>0.1612894339113648</v>
      </c>
      <c r="T123" s="18">
        <v>0.17231357194103991</v>
      </c>
      <c r="V123" s="18">
        <v>0.14499757424528209</v>
      </c>
      <c r="W123" s="18">
        <v>0.62967598242832901</v>
      </c>
      <c r="X123" s="18">
        <v>0.2950979642374334</v>
      </c>
      <c r="Y123" s="18">
        <v>8.1073493901187316E-2</v>
      </c>
      <c r="Z123" s="18">
        <v>8.0363803675224998E-2</v>
      </c>
      <c r="AA123" s="18">
        <v>5.864159166948147E-2</v>
      </c>
      <c r="AB123" s="18">
        <v>5.5608237472649383E-2</v>
      </c>
      <c r="AD123" s="18">
        <v>0.2131769516077581</v>
      </c>
      <c r="AE123" s="18">
        <v>0.20174690979209589</v>
      </c>
      <c r="AF123" s="18">
        <v>0.1618188128306651</v>
      </c>
      <c r="AG123" s="18">
        <v>0.21805796411466849</v>
      </c>
      <c r="AH123" s="18">
        <v>0.18883634878240979</v>
      </c>
      <c r="AI123" s="18">
        <v>0.21044929164556431</v>
      </c>
      <c r="AJ123" s="18">
        <v>0.42893034721352158</v>
      </c>
      <c r="AL123" s="18">
        <v>0.34934999999999999</v>
      </c>
      <c r="AM123" s="18">
        <v>0.40173999999999999</v>
      </c>
      <c r="AN123" s="18">
        <v>0.34037000000000001</v>
      </c>
      <c r="AP123" s="18">
        <v>3.8720959195497E-2</v>
      </c>
      <c r="AQ123" s="18">
        <v>7.9888651152310905E-2</v>
      </c>
      <c r="AR123" s="18">
        <v>9.1835976180047976E-2</v>
      </c>
      <c r="AS123" s="18">
        <v>6.1978904120564747E-2</v>
      </c>
      <c r="AT123" s="18">
        <v>9.0601629919317611E-2</v>
      </c>
      <c r="AU123" s="18">
        <v>0.32248060859127159</v>
      </c>
      <c r="AW123" s="18">
        <v>0.1980843345612594</v>
      </c>
      <c r="AX123" s="18">
        <v>0</v>
      </c>
      <c r="AZ123" s="18">
        <v>0.38961273614799058</v>
      </c>
      <c r="BA123" s="18">
        <v>0.16514084947052851</v>
      </c>
      <c r="BB123" s="18">
        <v>6.5481968898589898E-2</v>
      </c>
      <c r="BC123" s="18">
        <v>6.0680003484535977E-2</v>
      </c>
      <c r="BD123" s="18">
        <v>9.2557738586425381E-2</v>
      </c>
      <c r="BE123" s="18">
        <v>9.4715137437727193E-2</v>
      </c>
      <c r="BF123" s="18">
        <v>1.8391274052100282E-2</v>
      </c>
      <c r="BG123" s="18">
        <v>6.0292024176345722E-2</v>
      </c>
    </row>
    <row r="124" spans="2:59">
      <c r="B124" s="17" t="s">
        <v>157</v>
      </c>
      <c r="C124" s="18">
        <v>0.20187407184694289</v>
      </c>
      <c r="D124" s="18">
        <v>0.2040950234142353</v>
      </c>
      <c r="E124" s="18">
        <v>0.2004946871235449</v>
      </c>
      <c r="G124" s="18">
        <v>0.17856636442727181</v>
      </c>
      <c r="H124" s="18">
        <v>0.22569857607938579</v>
      </c>
      <c r="I124" s="18">
        <v>0.2199051261310489</v>
      </c>
      <c r="J124" s="18">
        <v>0.21525899280114419</v>
      </c>
      <c r="K124" s="18">
        <v>0.20055991007394711</v>
      </c>
      <c r="L124" s="18">
        <v>0.19539987802415909</v>
      </c>
      <c r="M124" s="18">
        <v>0.15094513304508961</v>
      </c>
      <c r="N124" s="18">
        <v>0.21903781940933359</v>
      </c>
      <c r="O124" s="18">
        <v>0.2215131742456099</v>
      </c>
      <c r="Q124" s="18">
        <v>0.20675922929437221</v>
      </c>
      <c r="R124" s="18">
        <v>0.20680039720646159</v>
      </c>
      <c r="S124" s="18">
        <v>0.2053170841695329</v>
      </c>
      <c r="T124" s="18">
        <v>0.1862279890838168</v>
      </c>
      <c r="V124" s="18">
        <v>0</v>
      </c>
      <c r="W124" s="18">
        <v>7.4371328568269696E-2</v>
      </c>
      <c r="X124" s="18">
        <v>0.58455772651304905</v>
      </c>
      <c r="Y124" s="18">
        <v>0.40606158534087278</v>
      </c>
      <c r="Z124" s="18">
        <v>0.16246215224339799</v>
      </c>
      <c r="AA124" s="18">
        <v>9.8450836761906982E-2</v>
      </c>
      <c r="AB124" s="18">
        <v>7.2030434255307224E-2</v>
      </c>
      <c r="AD124" s="18">
        <v>0.17428212669336601</v>
      </c>
      <c r="AE124" s="18">
        <v>0.2095698916805466</v>
      </c>
      <c r="AF124" s="18">
        <v>0.21449321412079581</v>
      </c>
      <c r="AG124" s="18">
        <v>0.25496692252729158</v>
      </c>
      <c r="AH124" s="18">
        <v>0.2111947842063715</v>
      </c>
      <c r="AI124" s="18">
        <v>0.23353230406615469</v>
      </c>
      <c r="AJ124" s="18">
        <v>0</v>
      </c>
      <c r="AL124" s="18">
        <v>0.17782999999999999</v>
      </c>
      <c r="AM124" s="18">
        <v>0.22464999999999999</v>
      </c>
      <c r="AN124" s="18">
        <v>0.32316</v>
      </c>
      <c r="AP124" s="18">
        <v>8.9043797841557831E-2</v>
      </c>
      <c r="AQ124" s="18">
        <v>0.15244441677480469</v>
      </c>
      <c r="AR124" s="18">
        <v>0.2027930171574984</v>
      </c>
      <c r="AS124" s="18">
        <v>0.17185154756808771</v>
      </c>
      <c r="AT124" s="18">
        <v>0.13707436420050961</v>
      </c>
      <c r="AU124" s="18">
        <v>0.22800020387829631</v>
      </c>
      <c r="AW124" s="18">
        <v>0.20187407184694289</v>
      </c>
      <c r="AX124" s="18">
        <v>0</v>
      </c>
      <c r="AZ124" s="18">
        <v>0.1794332374044762</v>
      </c>
      <c r="BA124" s="18">
        <v>0.3476500257576321</v>
      </c>
      <c r="BB124" s="18">
        <v>7.6783581145661861E-2</v>
      </c>
      <c r="BC124" s="18">
        <v>0.16295858031202981</v>
      </c>
      <c r="BD124" s="18">
        <v>0.137050494481881</v>
      </c>
      <c r="BE124" s="18">
        <v>0.33142156007167362</v>
      </c>
      <c r="BF124" s="18">
        <v>0.12763031686885989</v>
      </c>
      <c r="BG124" s="18">
        <v>0.2453309546990865</v>
      </c>
    </row>
    <row r="125" spans="2:59">
      <c r="B125" s="17" t="s">
        <v>158</v>
      </c>
      <c r="C125" s="18">
        <v>0.17154574955154839</v>
      </c>
      <c r="D125" s="18">
        <v>0.18566120092045499</v>
      </c>
      <c r="E125" s="18">
        <v>0.15988177541371931</v>
      </c>
      <c r="G125" s="18">
        <v>0.19398993632069719</v>
      </c>
      <c r="H125" s="18">
        <v>0.18996925020028979</v>
      </c>
      <c r="I125" s="18">
        <v>0.14050578788224349</v>
      </c>
      <c r="J125" s="18">
        <v>0.18405032452104689</v>
      </c>
      <c r="K125" s="18">
        <v>0.16800327842970519</v>
      </c>
      <c r="L125" s="18">
        <v>0.1593488513434243</v>
      </c>
      <c r="M125" s="18">
        <v>0.17927722621433351</v>
      </c>
      <c r="N125" s="18">
        <v>0.16121110685077139</v>
      </c>
      <c r="O125" s="18">
        <v>0.17453562054433849</v>
      </c>
      <c r="Q125" s="18">
        <v>0.13239174751494609</v>
      </c>
      <c r="R125" s="18">
        <v>0.18533264100725</v>
      </c>
      <c r="S125" s="18">
        <v>0.21214218535191981</v>
      </c>
      <c r="T125" s="18">
        <v>0.18078868775142279</v>
      </c>
      <c r="V125" s="18">
        <v>0</v>
      </c>
      <c r="W125" s="18">
        <v>0</v>
      </c>
      <c r="X125" s="18">
        <v>4.4744859824612279E-2</v>
      </c>
      <c r="Y125" s="18">
        <v>0.44078406930517872</v>
      </c>
      <c r="Z125" s="18">
        <v>0.4037448980466854</v>
      </c>
      <c r="AA125" s="18">
        <v>0.22301640799016531</v>
      </c>
      <c r="AB125" s="18">
        <v>0.1145808168366157</v>
      </c>
      <c r="AD125" s="18">
        <v>0.1608070918557632</v>
      </c>
      <c r="AE125" s="18">
        <v>0.16535157514378709</v>
      </c>
      <c r="AF125" s="18">
        <v>0.20223943619257409</v>
      </c>
      <c r="AG125" s="18">
        <v>0.1426224859907243</v>
      </c>
      <c r="AH125" s="18">
        <v>0.16835137319546251</v>
      </c>
      <c r="AI125" s="18">
        <v>0.18617500374615309</v>
      </c>
      <c r="AJ125" s="18">
        <v>0</v>
      </c>
      <c r="AL125" s="18">
        <v>2.6110000000000001E-2</v>
      </c>
      <c r="AM125" s="18">
        <v>3.2439999999999997E-2</v>
      </c>
      <c r="AN125" s="18">
        <v>4.6969999999999998E-2</v>
      </c>
      <c r="AP125" s="18">
        <v>0.2259084157510737</v>
      </c>
      <c r="AQ125" s="18">
        <v>0.26011023695099927</v>
      </c>
      <c r="AR125" s="18">
        <v>0.2050577255073236</v>
      </c>
      <c r="AS125" s="18">
        <v>0.33697265648635938</v>
      </c>
      <c r="AT125" s="18">
        <v>0.24763090267155929</v>
      </c>
      <c r="AU125" s="18">
        <v>4.8913276327518088E-2</v>
      </c>
      <c r="AW125" s="18">
        <v>0.17154574955154839</v>
      </c>
      <c r="AX125" s="18">
        <v>0</v>
      </c>
      <c r="AZ125" s="18">
        <v>9.3051059809631034E-3</v>
      </c>
      <c r="BA125" s="18">
        <v>0.25205987818730419</v>
      </c>
      <c r="BB125" s="18">
        <v>0.21615319019985921</v>
      </c>
      <c r="BC125" s="18">
        <v>0.36368083885026992</v>
      </c>
      <c r="BD125" s="18">
        <v>0.2215249528480395</v>
      </c>
      <c r="BE125" s="18">
        <v>0.24561759278773609</v>
      </c>
      <c r="BF125" s="18">
        <v>0.16188504841632359</v>
      </c>
      <c r="BG125" s="18">
        <v>0.22358087529249959</v>
      </c>
    </row>
    <row r="126" spans="2:59">
      <c r="B126" s="17" t="s">
        <v>159</v>
      </c>
      <c r="C126" s="18">
        <v>0.2339307620718242</v>
      </c>
      <c r="D126" s="18">
        <v>0.26478094170765182</v>
      </c>
      <c r="E126" s="18">
        <v>0.20921347752360331</v>
      </c>
      <c r="G126" s="18">
        <v>0.2030961026298902</v>
      </c>
      <c r="H126" s="18">
        <v>0.21887958670278559</v>
      </c>
      <c r="I126" s="18">
        <v>0.22686728300135539</v>
      </c>
      <c r="J126" s="18">
        <v>0.22915947235554759</v>
      </c>
      <c r="K126" s="18">
        <v>0.27545451303702889</v>
      </c>
      <c r="L126" s="18">
        <v>0.2408964417420642</v>
      </c>
      <c r="M126" s="18">
        <v>0.2143126510008064</v>
      </c>
      <c r="N126" s="18">
        <v>0.23697070886751009</v>
      </c>
      <c r="O126" s="18">
        <v>0.25594366349146042</v>
      </c>
      <c r="Q126" s="18">
        <v>0.15090745443442841</v>
      </c>
      <c r="R126" s="18">
        <v>0.28126493008977832</v>
      </c>
      <c r="S126" s="18">
        <v>0.27115039109832789</v>
      </c>
      <c r="T126" s="18">
        <v>0.28125889230802098</v>
      </c>
      <c r="V126" s="18">
        <v>0</v>
      </c>
      <c r="W126" s="18">
        <v>1.7990553379443159E-3</v>
      </c>
      <c r="X126" s="18">
        <v>0</v>
      </c>
      <c r="Y126" s="18">
        <v>2.4128936220692399E-2</v>
      </c>
      <c r="Z126" s="18">
        <v>0.31651401250293509</v>
      </c>
      <c r="AA126" s="18">
        <v>0.58536687358854755</v>
      </c>
      <c r="AB126" s="18">
        <v>0.72017971609256137</v>
      </c>
      <c r="AD126" s="18">
        <v>0.24182536119711051</v>
      </c>
      <c r="AE126" s="18">
        <v>0.23315942219489999</v>
      </c>
      <c r="AF126" s="18">
        <v>0.21935375619430669</v>
      </c>
      <c r="AG126" s="18">
        <v>0.26342543670398061</v>
      </c>
      <c r="AH126" s="18">
        <v>0.24810447686691761</v>
      </c>
      <c r="AI126" s="18">
        <v>0.1948858117424363</v>
      </c>
      <c r="AJ126" s="18">
        <v>0</v>
      </c>
      <c r="AL126" s="18">
        <v>5.3800000000000002E-3</v>
      </c>
      <c r="AM126" s="18">
        <v>1.03E-2</v>
      </c>
      <c r="AN126" s="18">
        <v>1.282E-2</v>
      </c>
      <c r="AP126" s="18">
        <v>0.61747599464190839</v>
      </c>
      <c r="AQ126" s="18">
        <v>0.44161075735072741</v>
      </c>
      <c r="AR126" s="18">
        <v>0.46668697770218859</v>
      </c>
      <c r="AS126" s="18">
        <v>0.39424290083414942</v>
      </c>
      <c r="AT126" s="18">
        <v>0.49246498370145397</v>
      </c>
      <c r="AU126" s="18">
        <v>0.40060591120291372</v>
      </c>
      <c r="AW126" s="18">
        <v>0.2339307620718242</v>
      </c>
      <c r="AX126" s="18">
        <v>0</v>
      </c>
      <c r="AZ126" s="18">
        <v>9.8050607570407695E-3</v>
      </c>
      <c r="BA126" s="18">
        <v>8.2396565957934403E-2</v>
      </c>
      <c r="BB126" s="18">
        <v>0.59345825216053583</v>
      </c>
      <c r="BC126" s="18">
        <v>0.37847607335169042</v>
      </c>
      <c r="BD126" s="18">
        <v>0.52297539602888832</v>
      </c>
      <c r="BE126" s="18">
        <v>0.30194660718076338</v>
      </c>
      <c r="BF126" s="18">
        <v>0.68041822648897188</v>
      </c>
      <c r="BG126" s="18">
        <v>0.2478268035656806</v>
      </c>
    </row>
    <row r="127" spans="2:59">
      <c r="B127" s="17" t="s">
        <v>119</v>
      </c>
      <c r="C127" s="18">
        <v>1.29625820349955E-2</v>
      </c>
      <c r="D127" s="18">
        <v>1.0597698245851739E-2</v>
      </c>
      <c r="E127" s="18">
        <v>1.469905693453883E-2</v>
      </c>
      <c r="G127" s="18">
        <v>1.2117438413174581E-2</v>
      </c>
      <c r="H127" s="18">
        <v>8.3676061356011168E-3</v>
      </c>
      <c r="I127" s="18">
        <v>1.103224096367895E-2</v>
      </c>
      <c r="J127" s="18">
        <v>1.8710336755942691E-2</v>
      </c>
      <c r="K127" s="18">
        <v>7.6932243066525291E-3</v>
      </c>
      <c r="L127" s="18">
        <v>1.129318494046045E-2</v>
      </c>
      <c r="M127" s="18">
        <v>1.416695675821911E-2</v>
      </c>
      <c r="N127" s="18">
        <v>1.108499920207792E-2</v>
      </c>
      <c r="O127" s="18">
        <v>2.545168908313698E-2</v>
      </c>
      <c r="Q127" s="18">
        <v>9.8848824925983712E-3</v>
      </c>
      <c r="R127" s="18">
        <v>9.8557487086583951E-3</v>
      </c>
      <c r="S127" s="18">
        <v>1.1176421482008781E-2</v>
      </c>
      <c r="T127" s="18">
        <v>2.2279912631158631E-2</v>
      </c>
      <c r="V127" s="18">
        <v>6.9804079687056991E-3</v>
      </c>
      <c r="W127" s="18">
        <v>1.576559324234068E-2</v>
      </c>
      <c r="X127" s="18">
        <v>1.5656123683584839E-2</v>
      </c>
      <c r="Y127" s="18">
        <v>1.7555400214830999E-2</v>
      </c>
      <c r="Z127" s="18">
        <v>7.8670547714949912E-3</v>
      </c>
      <c r="AA127" s="18">
        <v>1.0664603654081541E-2</v>
      </c>
      <c r="AB127" s="18">
        <v>1.5467350714808301E-2</v>
      </c>
      <c r="AD127" s="18">
        <v>8.7061889853467227E-3</v>
      </c>
      <c r="AE127" s="18">
        <v>1.2487903482008929E-2</v>
      </c>
      <c r="AF127" s="18">
        <v>2.2207250929530901E-2</v>
      </c>
      <c r="AG127" s="18">
        <v>0</v>
      </c>
      <c r="AH127" s="18">
        <v>1.081386200662331E-2</v>
      </c>
      <c r="AI127" s="18">
        <v>2.2398299645163992E-2</v>
      </c>
      <c r="AJ127" s="18">
        <v>0</v>
      </c>
      <c r="AL127" s="18">
        <v>5.9699999999999996E-3</v>
      </c>
      <c r="AM127" s="18">
        <v>1.0109999999999999E-2</v>
      </c>
      <c r="AN127" s="18">
        <v>1.1849999999999999E-2</v>
      </c>
      <c r="AP127" s="18">
        <v>5.1370208832409586E-3</v>
      </c>
      <c r="AQ127" s="18">
        <v>2.6372448038172281E-2</v>
      </c>
      <c r="AR127" s="18">
        <v>1.019938967304914E-2</v>
      </c>
      <c r="AS127" s="18">
        <v>8.7636631669246109E-3</v>
      </c>
      <c r="AT127" s="18">
        <v>2.49676524327795E-2</v>
      </c>
      <c r="AU127" s="18">
        <v>0</v>
      </c>
      <c r="AW127" s="18">
        <v>1.29625820349955E-2</v>
      </c>
      <c r="AX127" s="18">
        <v>0</v>
      </c>
      <c r="AZ127" s="18">
        <v>1.563473730452589E-2</v>
      </c>
      <c r="BA127" s="18">
        <v>1.2236981608036331E-2</v>
      </c>
      <c r="BB127" s="18">
        <v>1.3858071184122019E-2</v>
      </c>
      <c r="BC127" s="18">
        <v>8.573797260824011E-3</v>
      </c>
      <c r="BD127" s="18">
        <v>0</v>
      </c>
      <c r="BE127" s="18">
        <v>9.928456460807783E-3</v>
      </c>
      <c r="BF127" s="18">
        <v>1.16751341737445E-2</v>
      </c>
      <c r="BG127" s="18">
        <v>2.9700366780508709E-2</v>
      </c>
    </row>
    <row r="129" spans="2:59" ht="43.5">
      <c r="B129" s="14" t="s">
        <v>160</v>
      </c>
    </row>
    <row r="130" spans="2:59">
      <c r="B130" s="15" t="s">
        <v>20</v>
      </c>
    </row>
    <row r="131" spans="2:59">
      <c r="B131" s="11" t="s">
        <v>105</v>
      </c>
      <c r="C131" s="16">
        <v>3482</v>
      </c>
      <c r="D131" s="16">
        <v>1476</v>
      </c>
      <c r="E131" s="16">
        <v>1996</v>
      </c>
      <c r="G131" s="16">
        <v>166</v>
      </c>
      <c r="H131" s="16">
        <v>488</v>
      </c>
      <c r="I131" s="16">
        <v>329</v>
      </c>
      <c r="J131" s="16">
        <v>310</v>
      </c>
      <c r="K131" s="16">
        <v>382</v>
      </c>
      <c r="L131" s="16">
        <v>359</v>
      </c>
      <c r="M131" s="16">
        <v>598</v>
      </c>
      <c r="N131" s="16">
        <v>489</v>
      </c>
      <c r="O131" s="16">
        <v>361</v>
      </c>
      <c r="Q131" s="16">
        <v>1223</v>
      </c>
      <c r="R131" s="16">
        <v>688</v>
      </c>
      <c r="S131" s="16">
        <v>779</v>
      </c>
      <c r="T131" s="16">
        <v>753</v>
      </c>
      <c r="V131" s="16">
        <v>405</v>
      </c>
      <c r="W131" s="16">
        <v>554</v>
      </c>
      <c r="X131" s="16">
        <v>512</v>
      </c>
      <c r="Y131" s="16">
        <v>526</v>
      </c>
      <c r="Z131" s="16">
        <v>503</v>
      </c>
      <c r="AA131" s="16">
        <v>473</v>
      </c>
      <c r="AB131" s="16">
        <v>509</v>
      </c>
      <c r="AD131" s="16">
        <v>1217</v>
      </c>
      <c r="AE131" s="16">
        <v>688</v>
      </c>
      <c r="AF131" s="16">
        <v>628</v>
      </c>
      <c r="AG131" s="16">
        <v>138</v>
      </c>
      <c r="AH131" s="16">
        <v>525</v>
      </c>
      <c r="AI131" s="16">
        <v>284</v>
      </c>
      <c r="AJ131" s="16">
        <v>2</v>
      </c>
      <c r="AL131" s="16">
        <v>503</v>
      </c>
      <c r="AM131" s="16">
        <v>558</v>
      </c>
      <c r="AN131" s="16">
        <v>156</v>
      </c>
      <c r="AP131" s="16">
        <v>389</v>
      </c>
      <c r="AQ131" s="16">
        <v>345</v>
      </c>
      <c r="AR131" s="16">
        <v>114</v>
      </c>
      <c r="AS131" s="16">
        <v>770</v>
      </c>
      <c r="AT131" s="16">
        <v>123</v>
      </c>
      <c r="AU131" s="16">
        <v>18</v>
      </c>
      <c r="AW131" s="16">
        <v>3482</v>
      </c>
      <c r="AX131" s="16">
        <v>0</v>
      </c>
      <c r="AZ131" s="16">
        <v>1138</v>
      </c>
      <c r="BA131" s="16">
        <v>828</v>
      </c>
      <c r="BB131" s="16">
        <v>565</v>
      </c>
      <c r="BC131" s="16">
        <v>461</v>
      </c>
      <c r="BD131" s="16">
        <v>119</v>
      </c>
      <c r="BE131" s="16">
        <v>116</v>
      </c>
      <c r="BF131" s="16">
        <v>162</v>
      </c>
      <c r="BG131" s="16">
        <v>73</v>
      </c>
    </row>
    <row r="132" spans="2:59">
      <c r="B132" s="12" t="s">
        <v>106</v>
      </c>
      <c r="C132" s="16">
        <v>3484</v>
      </c>
      <c r="D132" s="16">
        <v>1537</v>
      </c>
      <c r="E132" s="16">
        <v>1942</v>
      </c>
      <c r="G132" s="16">
        <v>154</v>
      </c>
      <c r="H132" s="16">
        <v>476</v>
      </c>
      <c r="I132" s="16">
        <v>331</v>
      </c>
      <c r="J132" s="16">
        <v>304</v>
      </c>
      <c r="K132" s="16">
        <v>385</v>
      </c>
      <c r="L132" s="16">
        <v>370</v>
      </c>
      <c r="M132" s="16">
        <v>600</v>
      </c>
      <c r="N132" s="16">
        <v>533</v>
      </c>
      <c r="O132" s="16">
        <v>332</v>
      </c>
      <c r="Q132" s="16">
        <v>1230</v>
      </c>
      <c r="R132" s="16">
        <v>685</v>
      </c>
      <c r="S132" s="16">
        <v>786</v>
      </c>
      <c r="T132" s="16">
        <v>745</v>
      </c>
      <c r="V132" s="16">
        <v>475</v>
      </c>
      <c r="W132" s="16">
        <v>528</v>
      </c>
      <c r="X132" s="16">
        <v>521</v>
      </c>
      <c r="Y132" s="16">
        <v>484</v>
      </c>
      <c r="Z132" s="16">
        <v>484</v>
      </c>
      <c r="AA132" s="16">
        <v>475</v>
      </c>
      <c r="AB132" s="16">
        <v>515</v>
      </c>
      <c r="AD132" s="16">
        <v>1222</v>
      </c>
      <c r="AE132" s="16">
        <v>692</v>
      </c>
      <c r="AF132" s="16">
        <v>627</v>
      </c>
      <c r="AG132" s="16">
        <v>135</v>
      </c>
      <c r="AH132" s="16">
        <v>525</v>
      </c>
      <c r="AI132" s="16">
        <v>280</v>
      </c>
      <c r="AJ132" s="16">
        <v>2</v>
      </c>
      <c r="AL132" s="16">
        <v>519</v>
      </c>
      <c r="AM132" s="16">
        <v>574</v>
      </c>
      <c r="AN132" s="16">
        <v>159</v>
      </c>
      <c r="AP132" s="16">
        <v>387</v>
      </c>
      <c r="AQ132" s="16">
        <v>335</v>
      </c>
      <c r="AR132" s="16">
        <v>117</v>
      </c>
      <c r="AS132" s="16">
        <v>745</v>
      </c>
      <c r="AT132" s="16">
        <v>122</v>
      </c>
      <c r="AU132" s="16">
        <v>18</v>
      </c>
      <c r="AW132" s="16">
        <v>3484</v>
      </c>
      <c r="AX132" s="16">
        <v>0</v>
      </c>
      <c r="AZ132" s="16">
        <v>1183</v>
      </c>
      <c r="BA132" s="16">
        <v>805</v>
      </c>
      <c r="BB132" s="16">
        <v>568</v>
      </c>
      <c r="BC132" s="16">
        <v>447</v>
      </c>
      <c r="BD132" s="16">
        <v>117</v>
      </c>
      <c r="BE132" s="16">
        <v>114</v>
      </c>
      <c r="BF132" s="16">
        <v>157</v>
      </c>
      <c r="BG132" s="16">
        <v>72</v>
      </c>
    </row>
    <row r="133" spans="2:59">
      <c r="B133" s="17" t="s">
        <v>161</v>
      </c>
      <c r="C133" s="18">
        <v>0.88363083693056776</v>
      </c>
      <c r="D133" s="18">
        <v>0.88511158579005988</v>
      </c>
      <c r="E133" s="18">
        <v>0.88306458589372105</v>
      </c>
      <c r="G133" s="18">
        <v>0.89393869832748873</v>
      </c>
      <c r="H133" s="18">
        <v>0.89428358195745095</v>
      </c>
      <c r="I133" s="18">
        <v>0.84195670598832395</v>
      </c>
      <c r="J133" s="18">
        <v>0.87472797149403425</v>
      </c>
      <c r="K133" s="18">
        <v>0.88416700515825142</v>
      </c>
      <c r="L133" s="18">
        <v>0.87183742320087676</v>
      </c>
      <c r="M133" s="18">
        <v>0.9139179133707046</v>
      </c>
      <c r="N133" s="18">
        <v>0.89352295731655385</v>
      </c>
      <c r="O133" s="18">
        <v>0.85509671040555391</v>
      </c>
      <c r="Q133" s="18">
        <v>0.907382103834805</v>
      </c>
      <c r="R133" s="18">
        <v>0.9030393747395653</v>
      </c>
      <c r="S133" s="18">
        <v>0.87103043551360071</v>
      </c>
      <c r="T133" s="18">
        <v>0.84355988057563858</v>
      </c>
      <c r="V133" s="18">
        <v>0.80292996265058048</v>
      </c>
      <c r="W133" s="18">
        <v>0.89016322391240787</v>
      </c>
      <c r="X133" s="18">
        <v>0.85699678350543851</v>
      </c>
      <c r="Y133" s="18">
        <v>0.90450098115515065</v>
      </c>
      <c r="Z133" s="18">
        <v>0.90801526560487444</v>
      </c>
      <c r="AA133" s="18">
        <v>0.9201081542188696</v>
      </c>
      <c r="AB133" s="18">
        <v>0.90214515390501815</v>
      </c>
      <c r="AD133" s="18">
        <v>0.89868111145752505</v>
      </c>
      <c r="AE133" s="18">
        <v>0.8866995366131859</v>
      </c>
      <c r="AF133" s="18">
        <v>0.87749755323479062</v>
      </c>
      <c r="AG133" s="18">
        <v>0.84728011131192704</v>
      </c>
      <c r="AH133" s="18">
        <v>0.87735707568911281</v>
      </c>
      <c r="AI133" s="18">
        <v>0.85678785580237238</v>
      </c>
      <c r="AJ133" s="18">
        <v>0.42893034721352158</v>
      </c>
      <c r="AL133" s="18">
        <v>0.89827000000000001</v>
      </c>
      <c r="AM133" s="18">
        <v>0.85987000000000002</v>
      </c>
      <c r="AN133" s="18">
        <v>0.85916999999999999</v>
      </c>
      <c r="AP133" s="18">
        <v>0.94915664724869564</v>
      </c>
      <c r="AQ133" s="18">
        <v>0.87996981626303461</v>
      </c>
      <c r="AR133" s="18">
        <v>0.93944609491630726</v>
      </c>
      <c r="AS133" s="18">
        <v>0.91766904780997538</v>
      </c>
      <c r="AT133" s="18">
        <v>0.86049747621229644</v>
      </c>
      <c r="AU133" s="18">
        <v>0.95046050278123462</v>
      </c>
      <c r="AW133" s="18">
        <v>0.88363083693056776</v>
      </c>
      <c r="AX133" s="18">
        <v>0</v>
      </c>
      <c r="AZ133" s="18">
        <v>0.85056144968239078</v>
      </c>
      <c r="BA133" s="18">
        <v>0.86721662459511495</v>
      </c>
      <c r="BB133" s="18">
        <v>0.92311156270351391</v>
      </c>
      <c r="BC133" s="18">
        <v>0.94847783443216127</v>
      </c>
      <c r="BD133" s="18">
        <v>0.92291463366883919</v>
      </c>
      <c r="BE133" s="18">
        <v>0.87083851766424536</v>
      </c>
      <c r="BF133" s="18">
        <v>0.89528129757554986</v>
      </c>
      <c r="BG133" s="18">
        <v>0.8485069936192644</v>
      </c>
    </row>
    <row r="134" spans="2:59">
      <c r="B134" s="17" t="s">
        <v>162</v>
      </c>
      <c r="C134" s="18">
        <v>0.51466658712248481</v>
      </c>
      <c r="D134" s="18">
        <v>0.59997516447613863</v>
      </c>
      <c r="E134" s="18">
        <v>0.44697289516327482</v>
      </c>
      <c r="G134" s="18">
        <v>0.46002948377046271</v>
      </c>
      <c r="H134" s="18">
        <v>0.51803018950711865</v>
      </c>
      <c r="I134" s="18">
        <v>0.45306783643356352</v>
      </c>
      <c r="J134" s="18">
        <v>0.47005070510199481</v>
      </c>
      <c r="K134" s="18">
        <v>0.52237110390474495</v>
      </c>
      <c r="L134" s="18">
        <v>0.51246312546412842</v>
      </c>
      <c r="M134" s="18">
        <v>0.61427588541710854</v>
      </c>
      <c r="N134" s="18">
        <v>0.50325534578101405</v>
      </c>
      <c r="O134" s="18">
        <v>0.46922641883852878</v>
      </c>
      <c r="Q134" s="18">
        <v>0.59641446456768943</v>
      </c>
      <c r="R134" s="18">
        <v>0.4991657235047901</v>
      </c>
      <c r="S134" s="18">
        <v>0.47125404957044592</v>
      </c>
      <c r="T134" s="18">
        <v>0.44412492646424367</v>
      </c>
      <c r="V134" s="18">
        <v>0.43223776143271392</v>
      </c>
      <c r="W134" s="18">
        <v>0.51490666950756236</v>
      </c>
      <c r="X134" s="18">
        <v>0.48151389395365268</v>
      </c>
      <c r="Y134" s="18">
        <v>0.56218160926239091</v>
      </c>
      <c r="Z134" s="18">
        <v>0.5468894909066232</v>
      </c>
      <c r="AA134" s="18">
        <v>0.4906644495825922</v>
      </c>
      <c r="AB134" s="18">
        <v>0.57119785554159253</v>
      </c>
      <c r="AD134" s="18">
        <v>0.56479899490923335</v>
      </c>
      <c r="AE134" s="18">
        <v>0.53755726778755863</v>
      </c>
      <c r="AF134" s="18">
        <v>0.46910997644376762</v>
      </c>
      <c r="AG134" s="18">
        <v>0.49298829033008251</v>
      </c>
      <c r="AH134" s="18">
        <v>0.49512097321529408</v>
      </c>
      <c r="AI134" s="18">
        <v>0.38473036572239688</v>
      </c>
      <c r="AJ134" s="18">
        <v>1</v>
      </c>
      <c r="AL134" s="18">
        <v>0.59079000000000004</v>
      </c>
      <c r="AM134" s="18">
        <v>0.44995000000000002</v>
      </c>
      <c r="AN134" s="18">
        <v>0.38824999999999998</v>
      </c>
      <c r="AP134" s="18">
        <v>0.6148425535961104</v>
      </c>
      <c r="AQ134" s="18">
        <v>0.47261317741673647</v>
      </c>
      <c r="AR134" s="18">
        <v>0.64461675941330743</v>
      </c>
      <c r="AS134" s="18">
        <v>0.51463777345174977</v>
      </c>
      <c r="AT134" s="18">
        <v>0.5804713773675334</v>
      </c>
      <c r="AU134" s="18">
        <v>0.60220570765892401</v>
      </c>
      <c r="AW134" s="18">
        <v>0.51466658712248481</v>
      </c>
      <c r="AX134" s="18">
        <v>0</v>
      </c>
      <c r="AZ134" s="18">
        <v>0.45965358653734528</v>
      </c>
      <c r="BA134" s="18">
        <v>0.53510564740567512</v>
      </c>
      <c r="BB134" s="18">
        <v>0.54121409069947657</v>
      </c>
      <c r="BC134" s="18">
        <v>0.59529887869526965</v>
      </c>
      <c r="BD134" s="18">
        <v>0.65416100802572119</v>
      </c>
      <c r="BE134" s="18">
        <v>0.49919431685133259</v>
      </c>
      <c r="BF134" s="18">
        <v>0.48600454873652787</v>
      </c>
      <c r="BG134" s="18">
        <v>0.37165954732125822</v>
      </c>
    </row>
    <row r="135" spans="2:59">
      <c r="B135" s="17" t="s">
        <v>163</v>
      </c>
      <c r="C135" s="18">
        <v>0.47608879323573522</v>
      </c>
      <c r="D135" s="18">
        <v>0.46535186818119489</v>
      </c>
      <c r="E135" s="18">
        <v>0.48457317113817389</v>
      </c>
      <c r="G135" s="18">
        <v>0.48303485870528601</v>
      </c>
      <c r="H135" s="18">
        <v>0.51133785554072186</v>
      </c>
      <c r="I135" s="18">
        <v>0.44158361654787981</v>
      </c>
      <c r="J135" s="18">
        <v>0.46885894774222292</v>
      </c>
      <c r="K135" s="18">
        <v>0.47082824373433479</v>
      </c>
      <c r="L135" s="18">
        <v>0.43338416653589251</v>
      </c>
      <c r="M135" s="18">
        <v>0.497595469814819</v>
      </c>
      <c r="N135" s="18">
        <v>0.48144076206872949</v>
      </c>
      <c r="O135" s="18">
        <v>0.46948521593236148</v>
      </c>
      <c r="Q135" s="18">
        <v>0.48842530937126633</v>
      </c>
      <c r="R135" s="18">
        <v>0.46099738421193831</v>
      </c>
      <c r="S135" s="18">
        <v>0.46026565744311287</v>
      </c>
      <c r="T135" s="18">
        <v>0.47980660705214501</v>
      </c>
      <c r="V135" s="18">
        <v>0.41164344416553</v>
      </c>
      <c r="W135" s="18">
        <v>0.42978879681398402</v>
      </c>
      <c r="X135" s="18">
        <v>0.45245194069443129</v>
      </c>
      <c r="Y135" s="18">
        <v>0.4462286559021344</v>
      </c>
      <c r="Z135" s="18">
        <v>0.49133713868057449</v>
      </c>
      <c r="AA135" s="18">
        <v>0.54622234533176728</v>
      </c>
      <c r="AB135" s="18">
        <v>0.55590557810713848</v>
      </c>
      <c r="AD135" s="18">
        <v>0.4794217220849244</v>
      </c>
      <c r="AE135" s="18">
        <v>0.46014757830338759</v>
      </c>
      <c r="AF135" s="18">
        <v>0.48400678549069259</v>
      </c>
      <c r="AG135" s="18">
        <v>0.4445077188966699</v>
      </c>
      <c r="AH135" s="18">
        <v>0.48506821085601909</v>
      </c>
      <c r="AI135" s="18">
        <v>0.48517539098219359</v>
      </c>
      <c r="AJ135" s="18">
        <v>0</v>
      </c>
      <c r="AL135" s="18">
        <v>0.45400000000000001</v>
      </c>
      <c r="AM135" s="18">
        <v>0.44389000000000001</v>
      </c>
      <c r="AN135" s="18">
        <v>0.38227</v>
      </c>
      <c r="AP135" s="18">
        <v>0.53702838043359868</v>
      </c>
      <c r="AQ135" s="18">
        <v>0.48884914523567602</v>
      </c>
      <c r="AR135" s="18">
        <v>0.55050450144746121</v>
      </c>
      <c r="AS135" s="18">
        <v>0.51899173306446134</v>
      </c>
      <c r="AT135" s="18">
        <v>0.52596957506418573</v>
      </c>
      <c r="AU135" s="18">
        <v>0.62375528150375703</v>
      </c>
      <c r="AW135" s="18">
        <v>0.47608879323573522</v>
      </c>
      <c r="AX135" s="18">
        <v>0</v>
      </c>
      <c r="AZ135" s="18">
        <v>0.43514039906044172</v>
      </c>
      <c r="BA135" s="18">
        <v>0.43046988397217439</v>
      </c>
      <c r="BB135" s="18">
        <v>0.55952283772636091</v>
      </c>
      <c r="BC135" s="18">
        <v>0.51652839692272701</v>
      </c>
      <c r="BD135" s="18">
        <v>0.61162888039602503</v>
      </c>
      <c r="BE135" s="18">
        <v>0.47132840491805988</v>
      </c>
      <c r="BF135" s="18">
        <v>0.51433266582832649</v>
      </c>
      <c r="BG135" s="18">
        <v>0.46803889768960688</v>
      </c>
    </row>
    <row r="136" spans="2:59">
      <c r="B136" s="17" t="s">
        <v>164</v>
      </c>
      <c r="C136" s="18">
        <v>0.37351704765836791</v>
      </c>
      <c r="D136" s="18">
        <v>0.35573897628068352</v>
      </c>
      <c r="E136" s="18">
        <v>0.38783447052585129</v>
      </c>
      <c r="G136" s="18">
        <v>0.36435633495480108</v>
      </c>
      <c r="H136" s="18">
        <v>0.39228738562208038</v>
      </c>
      <c r="I136" s="18">
        <v>0.33573726069826421</v>
      </c>
      <c r="J136" s="18">
        <v>0.37847107499134353</v>
      </c>
      <c r="K136" s="18">
        <v>0.3786009052689015</v>
      </c>
      <c r="L136" s="18">
        <v>0.37372581172734948</v>
      </c>
      <c r="M136" s="18">
        <v>0.37349096729424602</v>
      </c>
      <c r="N136" s="18">
        <v>0.38905728055565031</v>
      </c>
      <c r="O136" s="18">
        <v>0.35286319294721469</v>
      </c>
      <c r="Q136" s="18">
        <v>0.32650312048751962</v>
      </c>
      <c r="R136" s="18">
        <v>0.3659747605060743</v>
      </c>
      <c r="S136" s="18">
        <v>0.38783299548817868</v>
      </c>
      <c r="T136" s="18">
        <v>0.43560983214505428</v>
      </c>
      <c r="V136" s="18">
        <v>0.19681166195988609</v>
      </c>
      <c r="W136" s="18">
        <v>0.27880435540213189</v>
      </c>
      <c r="X136" s="18">
        <v>0.31748665705620188</v>
      </c>
      <c r="Y136" s="18">
        <v>0.48786510657842891</v>
      </c>
      <c r="Z136" s="18">
        <v>0.57078703994957047</v>
      </c>
      <c r="AA136" s="18">
        <v>0.42308554303217327</v>
      </c>
      <c r="AB136" s="18">
        <v>0.3517298263338508</v>
      </c>
      <c r="AD136" s="18">
        <v>0.34641622500058222</v>
      </c>
      <c r="AE136" s="18">
        <v>0.34882608868939602</v>
      </c>
      <c r="AF136" s="18">
        <v>0.40944352711240878</v>
      </c>
      <c r="AG136" s="18">
        <v>0.43214416311915471</v>
      </c>
      <c r="AH136" s="18">
        <v>0.40879982874604098</v>
      </c>
      <c r="AI136" s="18">
        <v>0.37738274801877092</v>
      </c>
      <c r="AJ136" s="18">
        <v>0.42893034721352158</v>
      </c>
      <c r="AL136" s="18">
        <v>0.28065000000000001</v>
      </c>
      <c r="AM136" s="18">
        <v>0.30658000000000002</v>
      </c>
      <c r="AN136" s="18">
        <v>0.26294000000000001</v>
      </c>
      <c r="AP136" s="18">
        <v>0.40968335418253832</v>
      </c>
      <c r="AQ136" s="18">
        <v>0.47330317013525408</v>
      </c>
      <c r="AR136" s="18">
        <v>0.40540098824572418</v>
      </c>
      <c r="AS136" s="18">
        <v>0.51649277709117769</v>
      </c>
      <c r="AT136" s="18">
        <v>0.53236306036445702</v>
      </c>
      <c r="AU136" s="18">
        <v>0.38487204033233202</v>
      </c>
      <c r="AW136" s="18">
        <v>0.37351704765836791</v>
      </c>
      <c r="AX136" s="18">
        <v>0</v>
      </c>
      <c r="AZ136" s="18">
        <v>0.28881854197795348</v>
      </c>
      <c r="BA136" s="18">
        <v>0.34455870513509362</v>
      </c>
      <c r="BB136" s="18">
        <v>0.43155404746592269</v>
      </c>
      <c r="BC136" s="18">
        <v>0.51053989640438913</v>
      </c>
      <c r="BD136" s="18">
        <v>0.48787737228332778</v>
      </c>
      <c r="BE136" s="18">
        <v>0.49413040538925418</v>
      </c>
      <c r="BF136" s="18">
        <v>0.36180949477848778</v>
      </c>
      <c r="BG136" s="18">
        <v>0.42611417311427169</v>
      </c>
    </row>
    <row r="137" spans="2:59">
      <c r="B137" s="17" t="s">
        <v>165</v>
      </c>
      <c r="C137" s="18">
        <v>0.32557728602999308</v>
      </c>
      <c r="D137" s="18">
        <v>0.37610995839799832</v>
      </c>
      <c r="E137" s="18">
        <v>0.28573537857065029</v>
      </c>
      <c r="G137" s="18">
        <v>0.27124915845447611</v>
      </c>
      <c r="H137" s="18">
        <v>0.3403732738355289</v>
      </c>
      <c r="I137" s="18">
        <v>0.25591160201558</v>
      </c>
      <c r="J137" s="18">
        <v>0.24730523696696199</v>
      </c>
      <c r="K137" s="18">
        <v>0.3606184463582599</v>
      </c>
      <c r="L137" s="18">
        <v>0.25728636317010378</v>
      </c>
      <c r="M137" s="18">
        <v>0.44567711905564639</v>
      </c>
      <c r="N137" s="18">
        <v>0.32313422205701259</v>
      </c>
      <c r="O137" s="18">
        <v>0.29284529741130438</v>
      </c>
      <c r="Q137" s="18">
        <v>0.40432149656064109</v>
      </c>
      <c r="R137" s="18">
        <v>0.28779273891361062</v>
      </c>
      <c r="S137" s="18">
        <v>0.29699056665174473</v>
      </c>
      <c r="T137" s="18">
        <v>0.26589789796761798</v>
      </c>
      <c r="V137" s="18">
        <v>0.25871506845881997</v>
      </c>
      <c r="W137" s="18">
        <v>0.38242101337496198</v>
      </c>
      <c r="X137" s="18">
        <v>0.35881731972041991</v>
      </c>
      <c r="Y137" s="18">
        <v>0.30608285867870111</v>
      </c>
      <c r="Z137" s="18">
        <v>0.28770302279992038</v>
      </c>
      <c r="AA137" s="18">
        <v>0.30461002094685741</v>
      </c>
      <c r="AB137" s="18">
        <v>0.36862686948311157</v>
      </c>
      <c r="AD137" s="18">
        <v>0.42946061179282169</v>
      </c>
      <c r="AE137" s="18">
        <v>0.31398961336587378</v>
      </c>
      <c r="AF137" s="18">
        <v>0.24798089350999861</v>
      </c>
      <c r="AG137" s="18">
        <v>0.30068675672460748</v>
      </c>
      <c r="AH137" s="18">
        <v>0.24037642675407181</v>
      </c>
      <c r="AI137" s="18">
        <v>0.24887856862634661</v>
      </c>
      <c r="AJ137" s="18">
        <v>0</v>
      </c>
      <c r="AL137" s="18">
        <v>0.41818</v>
      </c>
      <c r="AM137" s="18">
        <v>0.30485000000000001</v>
      </c>
      <c r="AN137" s="18">
        <v>0.2772</v>
      </c>
      <c r="AP137" s="18">
        <v>0.39380983150790783</v>
      </c>
      <c r="AQ137" s="18">
        <v>0.26483510907279018</v>
      </c>
      <c r="AR137" s="18">
        <v>0.39866500011620398</v>
      </c>
      <c r="AS137" s="18">
        <v>0.26940616210930712</v>
      </c>
      <c r="AT137" s="18">
        <v>0.40564361265747301</v>
      </c>
      <c r="AU137" s="18">
        <v>0.40235884748574358</v>
      </c>
      <c r="AW137" s="18">
        <v>0.32557728602999308</v>
      </c>
      <c r="AX137" s="18">
        <v>0</v>
      </c>
      <c r="AZ137" s="18">
        <v>0.29165798907499729</v>
      </c>
      <c r="BA137" s="18">
        <v>0.390126327623812</v>
      </c>
      <c r="BB137" s="18">
        <v>0.34962840328297351</v>
      </c>
      <c r="BC137" s="18">
        <v>0.30894530005929211</v>
      </c>
      <c r="BD137" s="18">
        <v>0.35960611907685069</v>
      </c>
      <c r="BE137" s="18">
        <v>0.37905573745012322</v>
      </c>
      <c r="BF137" s="18">
        <v>0.23502903876009501</v>
      </c>
      <c r="BG137" s="18">
        <v>0.16653689562680779</v>
      </c>
    </row>
    <row r="138" spans="2:59">
      <c r="B138" s="17" t="s">
        <v>166</v>
      </c>
      <c r="C138" s="18">
        <v>0.31358928013968529</v>
      </c>
      <c r="D138" s="18">
        <v>0.37283913480087583</v>
      </c>
      <c r="E138" s="18">
        <v>0.26667585879838968</v>
      </c>
      <c r="G138" s="18">
        <v>0.2933421882530643</v>
      </c>
      <c r="H138" s="18">
        <v>0.31830915264001658</v>
      </c>
      <c r="I138" s="18">
        <v>0.28737823108501598</v>
      </c>
      <c r="J138" s="18">
        <v>0.29782359815069648</v>
      </c>
      <c r="K138" s="18">
        <v>0.32210425126086489</v>
      </c>
      <c r="L138" s="18">
        <v>0.30826836890017117</v>
      </c>
      <c r="M138" s="18">
        <v>0.34703176968328708</v>
      </c>
      <c r="N138" s="18">
        <v>0.33597811720792309</v>
      </c>
      <c r="O138" s="18">
        <v>0.25635093554907251</v>
      </c>
      <c r="Q138" s="18">
        <v>0.39319076956664861</v>
      </c>
      <c r="R138" s="18">
        <v>0.35695516687333728</v>
      </c>
      <c r="S138" s="18">
        <v>0.27970712189547142</v>
      </c>
      <c r="T138" s="18">
        <v>0.1849185158844068</v>
      </c>
      <c r="V138" s="18">
        <v>0.163290119592987</v>
      </c>
      <c r="W138" s="18">
        <v>0.28053535584308498</v>
      </c>
      <c r="X138" s="18">
        <v>0.35676920540506801</v>
      </c>
      <c r="Y138" s="18">
        <v>0.33772626277462781</v>
      </c>
      <c r="Z138" s="18">
        <v>0.36960274632078521</v>
      </c>
      <c r="AA138" s="18">
        <v>0.31626951990895191</v>
      </c>
      <c r="AB138" s="18">
        <v>0.36463046563740248</v>
      </c>
      <c r="AD138" s="18">
        <v>0.34167559112571633</v>
      </c>
      <c r="AE138" s="18">
        <v>0.35341417672146602</v>
      </c>
      <c r="AF138" s="18">
        <v>0.27912828308016469</v>
      </c>
      <c r="AG138" s="18">
        <v>0.34864771659216087</v>
      </c>
      <c r="AH138" s="18">
        <v>0.27536957500575121</v>
      </c>
      <c r="AI138" s="18">
        <v>0.2235598452972194</v>
      </c>
      <c r="AJ138" s="18">
        <v>0.42893034721352158</v>
      </c>
      <c r="AL138" s="18">
        <v>0.35028999999999999</v>
      </c>
      <c r="AM138" s="18">
        <v>0.26207000000000003</v>
      </c>
      <c r="AN138" s="18">
        <v>0.18559999999999999</v>
      </c>
      <c r="AP138" s="18">
        <v>0.40335029638522779</v>
      </c>
      <c r="AQ138" s="18">
        <v>0.23172849198245851</v>
      </c>
      <c r="AR138" s="18">
        <v>0.49419810503997658</v>
      </c>
      <c r="AS138" s="18">
        <v>0.34453889176053759</v>
      </c>
      <c r="AT138" s="18">
        <v>0.40684965877349649</v>
      </c>
      <c r="AU138" s="18">
        <v>0.45008368302667839</v>
      </c>
      <c r="AW138" s="18">
        <v>0.31358928013968529</v>
      </c>
      <c r="AX138" s="18">
        <v>0</v>
      </c>
      <c r="AZ138" s="18">
        <v>0.235345568971467</v>
      </c>
      <c r="BA138" s="18">
        <v>0.35116975779525189</v>
      </c>
      <c r="BB138" s="18">
        <v>0.3612616388244867</v>
      </c>
      <c r="BC138" s="18">
        <v>0.44653755902373171</v>
      </c>
      <c r="BD138" s="18">
        <v>0.4600074895649085</v>
      </c>
      <c r="BE138" s="18">
        <v>0.31516103126549838</v>
      </c>
      <c r="BF138" s="18">
        <v>0.15034022095011479</v>
      </c>
      <c r="BG138" s="18">
        <v>0.16519013593859891</v>
      </c>
    </row>
    <row r="139" spans="2:59">
      <c r="B139" s="17" t="s">
        <v>167</v>
      </c>
      <c r="C139" s="18">
        <v>0.1866360153005891</v>
      </c>
      <c r="D139" s="18">
        <v>0.18890904304222381</v>
      </c>
      <c r="E139" s="18">
        <v>0.18457986872946661</v>
      </c>
      <c r="G139" s="18">
        <v>0.19750485801919121</v>
      </c>
      <c r="H139" s="18">
        <v>0.19690744492987799</v>
      </c>
      <c r="I139" s="18">
        <v>0.1324788762778106</v>
      </c>
      <c r="J139" s="18">
        <v>0.10647556980831049</v>
      </c>
      <c r="K139" s="18">
        <v>0.20783020759885951</v>
      </c>
      <c r="L139" s="18">
        <v>0.1549212442093657</v>
      </c>
      <c r="M139" s="18">
        <v>0.25204681067326262</v>
      </c>
      <c r="N139" s="18">
        <v>0.19222982533465699</v>
      </c>
      <c r="O139" s="18">
        <v>0.17766433987888081</v>
      </c>
      <c r="Q139" s="18">
        <v>0.2127721907839504</v>
      </c>
      <c r="R139" s="18">
        <v>0.18736007171665481</v>
      </c>
      <c r="S139" s="18">
        <v>0.1600418765289551</v>
      </c>
      <c r="T139" s="18">
        <v>0.17005961333177791</v>
      </c>
      <c r="V139" s="18">
        <v>8.9530167692895471E-2</v>
      </c>
      <c r="W139" s="18">
        <v>0.1273292736648165</v>
      </c>
      <c r="X139" s="18">
        <v>0.1188886107584967</v>
      </c>
      <c r="Y139" s="18">
        <v>0.2072478304417476</v>
      </c>
      <c r="Z139" s="18">
        <v>0.28184415897949588</v>
      </c>
      <c r="AA139" s="18">
        <v>0.24375000097307289</v>
      </c>
      <c r="AB139" s="18">
        <v>0.24399990451749951</v>
      </c>
      <c r="AD139" s="18">
        <v>0.22399804586714039</v>
      </c>
      <c r="AE139" s="18">
        <v>0.1749926123777501</v>
      </c>
      <c r="AF139" s="18">
        <v>0.16180354488436721</v>
      </c>
      <c r="AG139" s="18">
        <v>0.16619433917264431</v>
      </c>
      <c r="AH139" s="18">
        <v>0.16894946364343061</v>
      </c>
      <c r="AI139" s="18">
        <v>0.15239584495834141</v>
      </c>
      <c r="AJ139" s="18">
        <v>0</v>
      </c>
      <c r="AL139" s="18">
        <v>0.17246</v>
      </c>
      <c r="AM139" s="18">
        <v>9.3079999999999996E-2</v>
      </c>
      <c r="AN139" s="18">
        <v>7.0470000000000005E-2</v>
      </c>
      <c r="AP139" s="18">
        <v>0.35626222823068399</v>
      </c>
      <c r="AQ139" s="18">
        <v>0.1059863646076578</v>
      </c>
      <c r="AR139" s="18">
        <v>0.33321645884458079</v>
      </c>
      <c r="AS139" s="18">
        <v>0.27858589845534792</v>
      </c>
      <c r="AT139" s="18">
        <v>0.21479506906354481</v>
      </c>
      <c r="AU139" s="18">
        <v>0.22738126127543351</v>
      </c>
      <c r="AW139" s="18">
        <v>0.1866360153005891</v>
      </c>
      <c r="AX139" s="18">
        <v>0</v>
      </c>
      <c r="AZ139" s="18">
        <v>9.8498198650041169E-2</v>
      </c>
      <c r="BA139" s="18">
        <v>0.17396836216290049</v>
      </c>
      <c r="BB139" s="18">
        <v>0.22549915029263659</v>
      </c>
      <c r="BC139" s="18">
        <v>0.36079566783095363</v>
      </c>
      <c r="BD139" s="18">
        <v>0.35188536208286381</v>
      </c>
      <c r="BE139" s="18">
        <v>0.16440359106680841</v>
      </c>
      <c r="BF139" s="18">
        <v>0.16539529103736561</v>
      </c>
      <c r="BG139" s="18">
        <v>0.2113253370383894</v>
      </c>
    </row>
    <row r="140" spans="2:59">
      <c r="B140" s="17" t="s">
        <v>168</v>
      </c>
      <c r="C140" s="18">
        <v>0.16957427391757859</v>
      </c>
      <c r="D140" s="18">
        <v>0.24907476569489209</v>
      </c>
      <c r="E140" s="18">
        <v>0.1066721570196993</v>
      </c>
      <c r="G140" s="18">
        <v>0.1489251278466773</v>
      </c>
      <c r="H140" s="18">
        <v>0.14819205147830219</v>
      </c>
      <c r="I140" s="18">
        <v>0.12859545349081619</v>
      </c>
      <c r="J140" s="18">
        <v>0.11385503656318111</v>
      </c>
      <c r="K140" s="18">
        <v>0.1848179580012986</v>
      </c>
      <c r="L140" s="18">
        <v>0.15264618012126061</v>
      </c>
      <c r="M140" s="18">
        <v>0.27797434778020352</v>
      </c>
      <c r="N140" s="18">
        <v>0.15135185808833401</v>
      </c>
      <c r="O140" s="18">
        <v>0.13619496478140411</v>
      </c>
      <c r="Q140" s="18">
        <v>0.24383618557029171</v>
      </c>
      <c r="R140" s="18">
        <v>0.14660660919238519</v>
      </c>
      <c r="S140" s="18">
        <v>0.1374996512262644</v>
      </c>
      <c r="T140" s="18">
        <v>0.1053059125710467</v>
      </c>
      <c r="V140" s="18">
        <v>7.9475927093171139E-2</v>
      </c>
      <c r="W140" s="18">
        <v>0.16739709054710891</v>
      </c>
      <c r="X140" s="18">
        <v>0.15430922113299861</v>
      </c>
      <c r="Y140" s="18">
        <v>0.16038292544523161</v>
      </c>
      <c r="Z140" s="18">
        <v>0.1942504250848277</v>
      </c>
      <c r="AA140" s="18">
        <v>0.21096716619462019</v>
      </c>
      <c r="AB140" s="18">
        <v>0.21762215997589829</v>
      </c>
      <c r="AD140" s="18">
        <v>0.24397938440545369</v>
      </c>
      <c r="AE140" s="18">
        <v>0.18730234861125761</v>
      </c>
      <c r="AF140" s="18">
        <v>0.1009055663225852</v>
      </c>
      <c r="AG140" s="18">
        <v>6.382638423821263E-2</v>
      </c>
      <c r="AH140" s="18">
        <v>0.13197704082673031</v>
      </c>
      <c r="AI140" s="18">
        <v>7.7680611171077746E-2</v>
      </c>
      <c r="AJ140" s="18">
        <v>0</v>
      </c>
      <c r="AL140" s="18">
        <v>0.20094999999999999</v>
      </c>
      <c r="AM140" s="18">
        <v>0.10424</v>
      </c>
      <c r="AN140" s="18">
        <v>7.2489999999999999E-2</v>
      </c>
      <c r="AP140" s="18">
        <v>0.27913426092087418</v>
      </c>
      <c r="AQ140" s="18">
        <v>8.8056838025325032E-2</v>
      </c>
      <c r="AR140" s="18">
        <v>0.36843691551442498</v>
      </c>
      <c r="AS140" s="18">
        <v>0.18892883027992599</v>
      </c>
      <c r="AT140" s="18">
        <v>0.24961584202658499</v>
      </c>
      <c r="AU140" s="18">
        <v>0.23242788307700779</v>
      </c>
      <c r="AW140" s="18">
        <v>0.16957427391757859</v>
      </c>
      <c r="AX140" s="18">
        <v>0</v>
      </c>
      <c r="AZ140" s="18">
        <v>9.655669424350953E-2</v>
      </c>
      <c r="BA140" s="18">
        <v>0.20483252429748819</v>
      </c>
      <c r="BB140" s="18">
        <v>0.20865207457957519</v>
      </c>
      <c r="BC140" s="18">
        <v>0.26182802769407498</v>
      </c>
      <c r="BD140" s="18">
        <v>0.31933036832235812</v>
      </c>
      <c r="BE140" s="18">
        <v>8.5346909859271167E-2</v>
      </c>
      <c r="BF140" s="18">
        <v>0.1112617042586924</v>
      </c>
      <c r="BG140" s="18">
        <v>0.14280613647945539</v>
      </c>
    </row>
    <row r="141" spans="2:59">
      <c r="B141" s="17" t="s">
        <v>169</v>
      </c>
      <c r="C141" s="18">
        <v>9.4240225865583269E-2</v>
      </c>
      <c r="D141" s="18">
        <v>8.3008073075990021E-2</v>
      </c>
      <c r="E141" s="18">
        <v>0.1024045452981375</v>
      </c>
      <c r="G141" s="18">
        <v>9.0716070736454324E-2</v>
      </c>
      <c r="H141" s="18">
        <v>8.1303846048392095E-2</v>
      </c>
      <c r="I141" s="18">
        <v>8.6904143012502363E-2</v>
      </c>
      <c r="J141" s="18">
        <v>0.1121632502568839</v>
      </c>
      <c r="K141" s="18">
        <v>9.398791886930663E-2</v>
      </c>
      <c r="L141" s="18">
        <v>8.0252324051556218E-2</v>
      </c>
      <c r="M141" s="18">
        <v>0.10585800121025971</v>
      </c>
      <c r="N141" s="18">
        <v>8.7352052286742546E-2</v>
      </c>
      <c r="O141" s="18">
        <v>0.1113060306247768</v>
      </c>
      <c r="Q141" s="18">
        <v>9.5684577552959019E-2</v>
      </c>
      <c r="R141" s="18">
        <v>9.3166142134546964E-2</v>
      </c>
      <c r="S141" s="18">
        <v>9.2401344918972436E-2</v>
      </c>
      <c r="T141" s="18">
        <v>9.6994954796330315E-2</v>
      </c>
      <c r="V141" s="18">
        <v>5.6195076896400187E-2</v>
      </c>
      <c r="W141" s="18">
        <v>6.7093405330858308E-2</v>
      </c>
      <c r="X141" s="18">
        <v>4.8638481092771711E-2</v>
      </c>
      <c r="Y141" s="18">
        <v>0.12887008862577259</v>
      </c>
      <c r="Z141" s="18">
        <v>0.13779863101545639</v>
      </c>
      <c r="AA141" s="18">
        <v>0.13933837864182999</v>
      </c>
      <c r="AB141" s="18">
        <v>8.8206413673695375E-2</v>
      </c>
      <c r="AD141" s="18">
        <v>9.3665817845492744E-2</v>
      </c>
      <c r="AE141" s="18">
        <v>8.8015325547435144E-2</v>
      </c>
      <c r="AF141" s="18">
        <v>0.110001633901397</v>
      </c>
      <c r="AG141" s="18">
        <v>9.3406380058626615E-2</v>
      </c>
      <c r="AH141" s="18">
        <v>9.5214992104610818E-2</v>
      </c>
      <c r="AI141" s="18">
        <v>7.2866753438886184E-2</v>
      </c>
      <c r="AJ141" s="18">
        <v>0.42893034721352158</v>
      </c>
      <c r="AL141" s="18">
        <v>6.7919999999999994E-2</v>
      </c>
      <c r="AM141" s="18">
        <v>7.281E-2</v>
      </c>
      <c r="AN141" s="18">
        <v>5.5149999999999998E-2</v>
      </c>
      <c r="AP141" s="18">
        <v>0.1162366265867112</v>
      </c>
      <c r="AQ141" s="18">
        <v>0.1134162939349803</v>
      </c>
      <c r="AR141" s="18">
        <v>0.15266705019778229</v>
      </c>
      <c r="AS141" s="18">
        <v>0.1379381553286424</v>
      </c>
      <c r="AT141" s="18">
        <v>0.1486727739082836</v>
      </c>
      <c r="AU141" s="18">
        <v>0.1107702941261771</v>
      </c>
      <c r="AW141" s="18">
        <v>9.4240225865583269E-2</v>
      </c>
      <c r="AX141" s="18">
        <v>0</v>
      </c>
      <c r="AZ141" s="18">
        <v>5.7136614351586949E-2</v>
      </c>
      <c r="BA141" s="18">
        <v>0.11303076242239959</v>
      </c>
      <c r="BB141" s="18">
        <v>0.106441877779914</v>
      </c>
      <c r="BC141" s="18">
        <v>0.1223667096420246</v>
      </c>
      <c r="BD141" s="18">
        <v>0.1485150876128595</v>
      </c>
      <c r="BE141" s="18">
        <v>8.055880356829577E-2</v>
      </c>
      <c r="BF141" s="18">
        <v>0.1232767989458176</v>
      </c>
      <c r="BG141" s="18">
        <v>0.1188887854812907</v>
      </c>
    </row>
    <row r="142" spans="2:59">
      <c r="B142" s="17" t="s">
        <v>170</v>
      </c>
      <c r="C142" s="18">
        <v>7.2632659208094155E-2</v>
      </c>
      <c r="D142" s="18">
        <v>0.12064711345283451</v>
      </c>
      <c r="E142" s="18">
        <v>3.4468996963595837E-2</v>
      </c>
      <c r="G142" s="18">
        <v>5.4915653153721107E-2</v>
      </c>
      <c r="H142" s="18">
        <v>8.7271095773523349E-2</v>
      </c>
      <c r="I142" s="18">
        <v>4.5519054970841667E-2</v>
      </c>
      <c r="J142" s="18">
        <v>4.2864619849852167E-2</v>
      </c>
      <c r="K142" s="18">
        <v>5.5002723474711093E-2</v>
      </c>
      <c r="L142" s="18">
        <v>5.38440385700562E-2</v>
      </c>
      <c r="M142" s="18">
        <v>0.12998711992663409</v>
      </c>
      <c r="N142" s="18">
        <v>7.4172488990201374E-2</v>
      </c>
      <c r="O142" s="18">
        <v>4.9380052912799441E-2</v>
      </c>
      <c r="Q142" s="18">
        <v>9.9448387588225079E-2</v>
      </c>
      <c r="R142" s="18">
        <v>6.5279932502454049E-2</v>
      </c>
      <c r="S142" s="18">
        <v>5.9891912494041737E-2</v>
      </c>
      <c r="T142" s="18">
        <v>5.0912509233133132E-2</v>
      </c>
      <c r="V142" s="18">
        <v>2.2483862517820731E-2</v>
      </c>
      <c r="W142" s="18">
        <v>7.0401714515251942E-2</v>
      </c>
      <c r="X142" s="18">
        <v>5.7802017901331937E-2</v>
      </c>
      <c r="Y142" s="18">
        <v>7.2369621153061184E-2</v>
      </c>
      <c r="Z142" s="18">
        <v>8.3168008496874821E-2</v>
      </c>
      <c r="AA142" s="18">
        <v>9.4622853178127658E-2</v>
      </c>
      <c r="AB142" s="18">
        <v>0.10623759186359751</v>
      </c>
      <c r="AD142" s="18">
        <v>0.1078141825849394</v>
      </c>
      <c r="AE142" s="18">
        <v>7.4124998433198169E-2</v>
      </c>
      <c r="AF142" s="18">
        <v>4.444180807440163E-2</v>
      </c>
      <c r="AG142" s="18">
        <v>5.3194871846352937E-2</v>
      </c>
      <c r="AH142" s="18">
        <v>5.4678482363102063E-2</v>
      </c>
      <c r="AI142" s="18">
        <v>2.211447150520977E-2</v>
      </c>
      <c r="AJ142" s="18">
        <v>0</v>
      </c>
      <c r="AL142" s="18">
        <v>7.5920000000000001E-2</v>
      </c>
      <c r="AM142" s="18">
        <v>4.6980000000000001E-2</v>
      </c>
      <c r="AN142" s="18">
        <v>3.1130000000000001E-2</v>
      </c>
      <c r="AP142" s="18">
        <v>0.14048674573996359</v>
      </c>
      <c r="AQ142" s="18">
        <v>6.173748552241777E-2</v>
      </c>
      <c r="AR142" s="18">
        <v>0.18912985701537399</v>
      </c>
      <c r="AS142" s="18">
        <v>7.494371653359265E-2</v>
      </c>
      <c r="AT142" s="18">
        <v>6.7311738436516791E-2</v>
      </c>
      <c r="AU142" s="18">
        <v>0.17826515331579579</v>
      </c>
      <c r="AW142" s="18">
        <v>7.2632659208094155E-2</v>
      </c>
      <c r="AX142" s="18">
        <v>0</v>
      </c>
      <c r="AZ142" s="18">
        <v>3.323643473720856E-2</v>
      </c>
      <c r="BA142" s="18">
        <v>8.0357852006858368E-2</v>
      </c>
      <c r="BB142" s="18">
        <v>0.1033746166419217</v>
      </c>
      <c r="BC142" s="18">
        <v>0.110761380011967</v>
      </c>
      <c r="BD142" s="18">
        <v>0.20086356959137441</v>
      </c>
      <c r="BE142" s="18">
        <v>5.3047644172743387E-2</v>
      </c>
      <c r="BF142" s="18">
        <v>4.473859237010995E-2</v>
      </c>
      <c r="BG142" s="18">
        <v>5.708093107269939E-2</v>
      </c>
    </row>
    <row r="143" spans="2:59">
      <c r="B143" s="17" t="s">
        <v>171</v>
      </c>
      <c r="C143" s="18">
        <v>6.0979067671733597E-2</v>
      </c>
      <c r="D143" s="18">
        <v>6.6911083326342186E-2</v>
      </c>
      <c r="E143" s="18">
        <v>5.6104328807134937E-2</v>
      </c>
      <c r="G143" s="18">
        <v>1.8647661814873401E-2</v>
      </c>
      <c r="H143" s="18">
        <v>7.7095991323895871E-2</v>
      </c>
      <c r="I143" s="18">
        <v>2.684121905723693E-2</v>
      </c>
      <c r="J143" s="18">
        <v>2.8978322397379849E-2</v>
      </c>
      <c r="K143" s="18">
        <v>8.7541306976286482E-2</v>
      </c>
      <c r="L143" s="18">
        <v>5.2347861521235099E-2</v>
      </c>
      <c r="M143" s="18">
        <v>0.108072376537571</v>
      </c>
      <c r="N143" s="18">
        <v>4.8181530621976491E-2</v>
      </c>
      <c r="O143" s="18">
        <v>3.5018413446157512E-2</v>
      </c>
      <c r="Q143" s="18">
        <v>6.5131068541189927E-2</v>
      </c>
      <c r="R143" s="18">
        <v>6.1517781278964678E-2</v>
      </c>
      <c r="S143" s="18">
        <v>6.9238117065077015E-2</v>
      </c>
      <c r="T143" s="18">
        <v>4.5360075479215167E-2</v>
      </c>
      <c r="V143" s="18">
        <v>2.2784263524909181E-2</v>
      </c>
      <c r="W143" s="18">
        <v>2.918114281750982E-2</v>
      </c>
      <c r="X143" s="18">
        <v>2.950528736238222E-2</v>
      </c>
      <c r="Y143" s="18">
        <v>5.3508760496117268E-2</v>
      </c>
      <c r="Z143" s="18">
        <v>9.769674701691082E-2</v>
      </c>
      <c r="AA143" s="18">
        <v>0.10646623802313621</v>
      </c>
      <c r="AB143" s="18">
        <v>9.1190016976221533E-2</v>
      </c>
      <c r="AD143" s="18">
        <v>7.9449032858807611E-2</v>
      </c>
      <c r="AE143" s="18">
        <v>5.7994586333802313E-2</v>
      </c>
      <c r="AF143" s="18">
        <v>5.1694273168660147E-2</v>
      </c>
      <c r="AG143" s="18">
        <v>4.3967756322388481E-2</v>
      </c>
      <c r="AH143" s="18">
        <v>5.8943406802991483E-2</v>
      </c>
      <c r="AI143" s="18">
        <v>2.0990045005464499E-2</v>
      </c>
      <c r="AJ143" s="18">
        <v>0</v>
      </c>
      <c r="AL143" s="18">
        <v>2.911E-2</v>
      </c>
      <c r="AM143" s="18">
        <v>2.9850000000000002E-2</v>
      </c>
      <c r="AN143" s="18">
        <v>0</v>
      </c>
      <c r="AP143" s="18">
        <v>0.17342635323090569</v>
      </c>
      <c r="AQ143" s="18">
        <v>2.7837629261295498E-2</v>
      </c>
      <c r="AR143" s="18">
        <v>0.15750093857269881</v>
      </c>
      <c r="AS143" s="18">
        <v>8.3854689725831988E-2</v>
      </c>
      <c r="AT143" s="18">
        <v>3.4496148808767162E-2</v>
      </c>
      <c r="AU143" s="18">
        <v>0</v>
      </c>
      <c r="AW143" s="18">
        <v>6.0979067671733597E-2</v>
      </c>
      <c r="AX143" s="18">
        <v>0</v>
      </c>
      <c r="AZ143" s="18">
        <v>2.0591569476807989E-2</v>
      </c>
      <c r="BA143" s="18">
        <v>4.6387169537796827E-2</v>
      </c>
      <c r="BB143" s="18">
        <v>7.1350421037051026E-2</v>
      </c>
      <c r="BC143" s="18">
        <v>0.13577409437564769</v>
      </c>
      <c r="BD143" s="18">
        <v>0.19221064188851411</v>
      </c>
      <c r="BE143" s="18">
        <v>4.4309686961977512E-2</v>
      </c>
      <c r="BF143" s="18">
        <v>8.8190015076878278E-2</v>
      </c>
      <c r="BG143" s="18">
        <v>9.7309738572426807E-2</v>
      </c>
    </row>
    <row r="144" spans="2:59">
      <c r="B144" s="17" t="s">
        <v>172</v>
      </c>
      <c r="C144" s="18">
        <v>5.90696554107168E-2</v>
      </c>
      <c r="D144" s="18">
        <v>8.5173317175205612E-2</v>
      </c>
      <c r="E144" s="18">
        <v>3.8375923371495167E-2</v>
      </c>
      <c r="G144" s="18">
        <v>2.3036658099191792E-2</v>
      </c>
      <c r="H144" s="18">
        <v>6.4632871622546828E-2</v>
      </c>
      <c r="I144" s="18">
        <v>4.2509483721788852E-2</v>
      </c>
      <c r="J144" s="18">
        <v>2.3248242847779529E-2</v>
      </c>
      <c r="K144" s="18">
        <v>5.5117219554293759E-2</v>
      </c>
      <c r="L144" s="18">
        <v>5.6335853772279343E-2</v>
      </c>
      <c r="M144" s="18">
        <v>0.12452828253851191</v>
      </c>
      <c r="N144" s="18">
        <v>4.5329291306814908E-2</v>
      </c>
      <c r="O144" s="18">
        <v>2.8512701638033121E-2</v>
      </c>
      <c r="Q144" s="18">
        <v>0.1002115124289287</v>
      </c>
      <c r="R144" s="18">
        <v>4.1775438535309163E-2</v>
      </c>
      <c r="S144" s="18">
        <v>3.7248164050135327E-2</v>
      </c>
      <c r="T144" s="18">
        <v>3.3094165636554929E-2</v>
      </c>
      <c r="V144" s="18">
        <v>2.501100014781019E-2</v>
      </c>
      <c r="W144" s="18">
        <v>7.624615316464578E-2</v>
      </c>
      <c r="X144" s="18">
        <v>6.3454044339382717E-2</v>
      </c>
      <c r="Y144" s="18">
        <v>4.6518756328685178E-2</v>
      </c>
      <c r="Z144" s="18">
        <v>6.5379379647476116E-2</v>
      </c>
      <c r="AA144" s="18">
        <v>4.7109396772232387E-2</v>
      </c>
      <c r="AB144" s="18">
        <v>8.5356123160831021E-2</v>
      </c>
      <c r="AD144" s="18">
        <v>9.7396288165293998E-2</v>
      </c>
      <c r="AE144" s="18">
        <v>5.4869170308585478E-2</v>
      </c>
      <c r="AF144" s="18">
        <v>3.272549438551995E-2</v>
      </c>
      <c r="AG144" s="18">
        <v>8.4195722804465377E-3</v>
      </c>
      <c r="AH144" s="18">
        <v>4.1973526592122071E-2</v>
      </c>
      <c r="AI144" s="18">
        <v>1.8148802208152501E-2</v>
      </c>
      <c r="AJ144" s="18">
        <v>0</v>
      </c>
      <c r="AL144" s="18">
        <v>7.2330000000000005E-2</v>
      </c>
      <c r="AM144" s="18">
        <v>3.526E-2</v>
      </c>
      <c r="AN144" s="18">
        <v>3.5970000000000002E-2</v>
      </c>
      <c r="AP144" s="18">
        <v>0.1211442452814348</v>
      </c>
      <c r="AQ144" s="18">
        <v>1.8251465930911401E-2</v>
      </c>
      <c r="AR144" s="18">
        <v>0.1490020753512255</v>
      </c>
      <c r="AS144" s="18">
        <v>4.5131635581905027E-2</v>
      </c>
      <c r="AT144" s="18">
        <v>4.2336874165387867E-2</v>
      </c>
      <c r="AU144" s="18">
        <v>5.3443964067928437E-2</v>
      </c>
      <c r="AW144" s="18">
        <v>5.90696554107168E-2</v>
      </c>
      <c r="AX144" s="18">
        <v>0</v>
      </c>
      <c r="AZ144" s="18">
        <v>2.5111755693320231E-2</v>
      </c>
      <c r="BA144" s="18">
        <v>8.294426404718791E-2</v>
      </c>
      <c r="BB144" s="18">
        <v>5.8752588842517613E-2</v>
      </c>
      <c r="BC144" s="18">
        <v>0.11337014580603159</v>
      </c>
      <c r="BD144" s="18">
        <v>0.1269269601509771</v>
      </c>
      <c r="BE144" s="18">
        <v>3.5670284543895037E-2</v>
      </c>
      <c r="BF144" s="18">
        <v>3.2793639107971929E-2</v>
      </c>
      <c r="BG144" s="18">
        <v>1.5590393902532579E-2</v>
      </c>
    </row>
    <row r="145" spans="2:59">
      <c r="B145" s="17" t="s">
        <v>173</v>
      </c>
      <c r="C145" s="18">
        <v>5.8112910234354692E-2</v>
      </c>
      <c r="D145" s="18">
        <v>6.1598505775280178E-2</v>
      </c>
      <c r="E145" s="18">
        <v>5.5318773618069153E-2</v>
      </c>
      <c r="G145" s="18">
        <v>4.5984103739495082E-2</v>
      </c>
      <c r="H145" s="18">
        <v>6.3848464498877877E-2</v>
      </c>
      <c r="I145" s="18">
        <v>4.2171532409954811E-2</v>
      </c>
      <c r="J145" s="18">
        <v>4.5031876687358009E-2</v>
      </c>
      <c r="K145" s="18">
        <v>4.9392275490723392E-2</v>
      </c>
      <c r="L145" s="18">
        <v>6.2891839962417706E-2</v>
      </c>
      <c r="M145" s="18">
        <v>8.2941555342897835E-2</v>
      </c>
      <c r="N145" s="18">
        <v>4.194892013343117E-2</v>
      </c>
      <c r="O145" s="18">
        <v>6.9287678279929946E-2</v>
      </c>
      <c r="Q145" s="18">
        <v>6.174216013871528E-2</v>
      </c>
      <c r="R145" s="18">
        <v>7.1696995658823801E-2</v>
      </c>
      <c r="S145" s="18">
        <v>4.4086254814458832E-2</v>
      </c>
      <c r="T145" s="18">
        <v>5.4670797142908213E-2</v>
      </c>
      <c r="V145" s="18">
        <v>1.9137332173584619E-2</v>
      </c>
      <c r="W145" s="18">
        <v>4.3797205541106637E-2</v>
      </c>
      <c r="X145" s="18">
        <v>3.1643000802697087E-2</v>
      </c>
      <c r="Y145" s="18">
        <v>9.5272749990239256E-2</v>
      </c>
      <c r="Z145" s="18">
        <v>0.10823109039413981</v>
      </c>
      <c r="AA145" s="18">
        <v>6.5433997022611226E-2</v>
      </c>
      <c r="AB145" s="18">
        <v>4.6753484051121653E-2</v>
      </c>
      <c r="AD145" s="18">
        <v>7.1654205075366059E-2</v>
      </c>
      <c r="AE145" s="18">
        <v>5.1544879260075172E-2</v>
      </c>
      <c r="AF145" s="18">
        <v>4.8577835731482832E-2</v>
      </c>
      <c r="AG145" s="18">
        <v>5.0968909690346613E-2</v>
      </c>
      <c r="AH145" s="18">
        <v>6.508542477518145E-2</v>
      </c>
      <c r="AI145" s="18">
        <v>2.7377770158374479E-2</v>
      </c>
      <c r="AJ145" s="18">
        <v>0</v>
      </c>
      <c r="AL145" s="18">
        <v>5.2990000000000002E-2</v>
      </c>
      <c r="AM145" s="18">
        <v>2.283E-2</v>
      </c>
      <c r="AN145" s="18">
        <v>1.8290000000000001E-2</v>
      </c>
      <c r="AP145" s="18">
        <v>8.4298669595024037E-2</v>
      </c>
      <c r="AQ145" s="18">
        <v>3.7624979477905919E-2</v>
      </c>
      <c r="AR145" s="18">
        <v>0.125178733941433</v>
      </c>
      <c r="AS145" s="18">
        <v>9.7475988380615969E-2</v>
      </c>
      <c r="AT145" s="18">
        <v>5.7680996372479663E-2</v>
      </c>
      <c r="AU145" s="18">
        <v>0.10337965883057131</v>
      </c>
      <c r="AW145" s="18">
        <v>5.8112910234354692E-2</v>
      </c>
      <c r="AX145" s="18">
        <v>0</v>
      </c>
      <c r="AZ145" s="18">
        <v>2.7406032695225919E-2</v>
      </c>
      <c r="BA145" s="18">
        <v>6.4494583161599867E-2</v>
      </c>
      <c r="BB145" s="18">
        <v>6.3470496322562159E-2</v>
      </c>
      <c r="BC145" s="18">
        <v>0.108368210478431</v>
      </c>
      <c r="BD145" s="18">
        <v>0.10569518244970411</v>
      </c>
      <c r="BE145" s="18">
        <v>7.328385847651582E-2</v>
      </c>
      <c r="BF145" s="18">
        <v>4.584001990292759E-2</v>
      </c>
      <c r="BG145" s="18">
        <v>7.8171862471342987E-2</v>
      </c>
    </row>
    <row r="146" spans="2:59" ht="29.1">
      <c r="B146" s="17" t="s">
        <v>174</v>
      </c>
      <c r="C146" s="18">
        <v>1.490110790938954E-2</v>
      </c>
      <c r="D146" s="18">
        <v>1.23526124548986E-2</v>
      </c>
      <c r="E146" s="18">
        <v>1.6946066941588751E-2</v>
      </c>
      <c r="G146" s="18">
        <v>2.7256901111859619E-2</v>
      </c>
      <c r="H146" s="18">
        <v>1.8878638532314009E-2</v>
      </c>
      <c r="I146" s="18">
        <v>1.2038280801047459E-2</v>
      </c>
      <c r="J146" s="18">
        <v>1.3233468707189951E-2</v>
      </c>
      <c r="K146" s="18">
        <v>2.0591063802028482E-2</v>
      </c>
      <c r="L146" s="18">
        <v>1.30794536521635E-2</v>
      </c>
      <c r="M146" s="18">
        <v>1.151248084983651E-2</v>
      </c>
      <c r="N146" s="18">
        <v>1.185464503896241E-2</v>
      </c>
      <c r="O146" s="18">
        <v>1.4277035602388469E-2</v>
      </c>
      <c r="Q146" s="18">
        <v>1.1332013625693979E-2</v>
      </c>
      <c r="R146" s="18">
        <v>1.174337180847883E-2</v>
      </c>
      <c r="S146" s="18">
        <v>1.537113382509723E-2</v>
      </c>
      <c r="T146" s="18">
        <v>2.1284576702592491E-2</v>
      </c>
      <c r="V146" s="18">
        <v>7.1396574692507916E-3</v>
      </c>
      <c r="W146" s="18">
        <v>9.1414758949104821E-3</v>
      </c>
      <c r="X146" s="18">
        <v>5.9406145596875154E-3</v>
      </c>
      <c r="Y146" s="18">
        <v>1.2833986450122129E-2</v>
      </c>
      <c r="Z146" s="18">
        <v>1.7535379099313641E-2</v>
      </c>
      <c r="AA146" s="18">
        <v>3.3480637708476563E-2</v>
      </c>
      <c r="AB146" s="18">
        <v>1.9352150884659809E-2</v>
      </c>
      <c r="AD146" s="18">
        <v>1.0943913913252921E-2</v>
      </c>
      <c r="AE146" s="18">
        <v>5.8235172665147064E-3</v>
      </c>
      <c r="AF146" s="18">
        <v>2.28432536039141E-2</v>
      </c>
      <c r="AG146" s="18">
        <v>2.9647395851282139E-2</v>
      </c>
      <c r="AH146" s="18">
        <v>1.7689293877900549E-2</v>
      </c>
      <c r="AI146" s="18">
        <v>2.4576099979857501E-2</v>
      </c>
      <c r="AJ146" s="18">
        <v>0</v>
      </c>
      <c r="AL146" s="18">
        <v>5.79E-3</v>
      </c>
      <c r="AM146" s="18">
        <v>4.9899999999999996E-3</v>
      </c>
      <c r="AN146" s="18">
        <v>0</v>
      </c>
      <c r="AP146" s="18">
        <v>1.3379961465672651E-2</v>
      </c>
      <c r="AQ146" s="18">
        <v>3.6629179848450551E-2</v>
      </c>
      <c r="AR146" s="18">
        <v>1.785001737430273E-2</v>
      </c>
      <c r="AS146" s="18">
        <v>2.0832660379925119E-2</v>
      </c>
      <c r="AT146" s="18">
        <v>2.4011911656949519E-2</v>
      </c>
      <c r="AU146" s="18">
        <v>9.9078994437530599E-2</v>
      </c>
      <c r="AW146" s="18">
        <v>1.490110790938954E-2</v>
      </c>
      <c r="AX146" s="18">
        <v>0</v>
      </c>
      <c r="AZ146" s="18">
        <v>9.1554794824642727E-3</v>
      </c>
      <c r="BA146" s="18">
        <v>4.8308399467345492E-3</v>
      </c>
      <c r="BB146" s="18">
        <v>2.7846615709525551E-2</v>
      </c>
      <c r="BC146" s="18">
        <v>1.375315582525501E-2</v>
      </c>
      <c r="BD146" s="18">
        <v>8.250015331094469E-3</v>
      </c>
      <c r="BE146" s="18">
        <v>5.0223251318503762E-2</v>
      </c>
      <c r="BF146" s="18">
        <v>1.8394185986167981E-2</v>
      </c>
      <c r="BG146" s="18">
        <v>5.3589481016563842E-2</v>
      </c>
    </row>
    <row r="147" spans="2:59">
      <c r="B147" s="17" t="s">
        <v>175</v>
      </c>
      <c r="C147" s="18">
        <v>7.2055980723836439E-3</v>
      </c>
      <c r="D147" s="18">
        <v>1.120020189080957E-2</v>
      </c>
      <c r="E147" s="18">
        <v>4.0575117386487617E-3</v>
      </c>
      <c r="G147" s="18">
        <v>0</v>
      </c>
      <c r="H147" s="18">
        <v>1.2276329339991759E-2</v>
      </c>
      <c r="I147" s="18">
        <v>3.1442199421241909E-3</v>
      </c>
      <c r="J147" s="18">
        <v>7.1291549392732932E-3</v>
      </c>
      <c r="K147" s="18">
        <v>0</v>
      </c>
      <c r="L147" s="18">
        <v>5.9243904644279014E-3</v>
      </c>
      <c r="M147" s="18">
        <v>1.5256823828880901E-2</v>
      </c>
      <c r="N147" s="18">
        <v>7.0369171191941087E-3</v>
      </c>
      <c r="O147" s="18">
        <v>2.9072644220003792E-3</v>
      </c>
      <c r="Q147" s="18">
        <v>1.181592867023255E-2</v>
      </c>
      <c r="R147" s="18">
        <v>2.9130970317966251E-3</v>
      </c>
      <c r="S147" s="18">
        <v>7.0331140347023834E-3</v>
      </c>
      <c r="T147" s="18">
        <v>2.7185810029185281E-3</v>
      </c>
      <c r="V147" s="18">
        <v>5.1446888483586686E-3</v>
      </c>
      <c r="W147" s="18">
        <v>1.7792636601745139E-3</v>
      </c>
      <c r="X147" s="18">
        <v>3.7523054408647818E-3</v>
      </c>
      <c r="Y147" s="18">
        <v>0</v>
      </c>
      <c r="Z147" s="18">
        <v>1.6109425724450011E-2</v>
      </c>
      <c r="AA147" s="18">
        <v>1.182340679819879E-2</v>
      </c>
      <c r="AB147" s="18">
        <v>1.2308471748241781E-2</v>
      </c>
      <c r="AD147" s="18">
        <v>1.001026772632216E-2</v>
      </c>
      <c r="AE147" s="18">
        <v>5.0605732751418161E-3</v>
      </c>
      <c r="AF147" s="18">
        <v>6.2462022382934364E-3</v>
      </c>
      <c r="AG147" s="18">
        <v>0</v>
      </c>
      <c r="AH147" s="18">
        <v>1.037398613588025E-2</v>
      </c>
      <c r="AI147" s="18">
        <v>0</v>
      </c>
      <c r="AJ147" s="18">
        <v>0</v>
      </c>
      <c r="AL147" s="18">
        <v>2.2399999999999998E-3</v>
      </c>
      <c r="AM147" s="18">
        <v>1.6999999999999999E-3</v>
      </c>
      <c r="AN147" s="18">
        <v>0</v>
      </c>
      <c r="AP147" s="18">
        <v>2.1496591615058049E-2</v>
      </c>
      <c r="AQ147" s="18">
        <v>3.4150624739878472E-3</v>
      </c>
      <c r="AR147" s="18">
        <v>3.5538369724268257E-2</v>
      </c>
      <c r="AS147" s="18">
        <v>6.7799395869221589E-3</v>
      </c>
      <c r="AT147" s="18">
        <v>8.9469888209564447E-3</v>
      </c>
      <c r="AU147" s="18">
        <v>0</v>
      </c>
      <c r="AW147" s="18">
        <v>7.2055980723836439E-3</v>
      </c>
      <c r="AX147" s="18">
        <v>0</v>
      </c>
      <c r="AZ147" s="18">
        <v>2.0668938589110441E-3</v>
      </c>
      <c r="BA147" s="18">
        <v>4.7970837115005084E-3</v>
      </c>
      <c r="BB147" s="18">
        <v>1.1402730186623449E-2</v>
      </c>
      <c r="BC147" s="18">
        <v>1.797756614346915E-2</v>
      </c>
      <c r="BD147" s="18">
        <v>2.6829064207752721E-2</v>
      </c>
      <c r="BE147" s="18">
        <v>0</v>
      </c>
      <c r="BF147" s="18">
        <v>7.1699135418945067E-3</v>
      </c>
      <c r="BG147" s="18">
        <v>0</v>
      </c>
    </row>
    <row r="148" spans="2:59">
      <c r="B148" s="17" t="s">
        <v>176</v>
      </c>
      <c r="C148" s="18">
        <v>3.0290085757562158E-3</v>
      </c>
      <c r="D148" s="18">
        <v>3.7946544168215922E-3</v>
      </c>
      <c r="E148" s="18">
        <v>2.428702030369401E-3</v>
      </c>
      <c r="G148" s="18">
        <v>0</v>
      </c>
      <c r="H148" s="18">
        <v>2.4433218414331038E-3</v>
      </c>
      <c r="I148" s="18">
        <v>3.4995625259173989E-3</v>
      </c>
      <c r="J148" s="18">
        <v>3.1662038822977689E-3</v>
      </c>
      <c r="K148" s="18">
        <v>0</v>
      </c>
      <c r="L148" s="18">
        <v>0</v>
      </c>
      <c r="M148" s="18">
        <v>3.723568181302686E-3</v>
      </c>
      <c r="N148" s="18">
        <v>4.5721952425274454E-3</v>
      </c>
      <c r="O148" s="18">
        <v>7.8388897673490783E-3</v>
      </c>
      <c r="Q148" s="18">
        <v>1.56364836189955E-3</v>
      </c>
      <c r="R148" s="18">
        <v>0</v>
      </c>
      <c r="S148" s="18">
        <v>5.6759270562257201E-3</v>
      </c>
      <c r="T148" s="18">
        <v>5.5944334133961656E-3</v>
      </c>
      <c r="V148" s="18">
        <v>1.0079319572726271E-2</v>
      </c>
      <c r="W148" s="18">
        <v>0</v>
      </c>
      <c r="X148" s="18">
        <v>4.0620261517408732E-3</v>
      </c>
      <c r="Y148" s="18">
        <v>1.8155689643271299E-3</v>
      </c>
      <c r="Z148" s="18">
        <v>3.861161370858067E-3</v>
      </c>
      <c r="AA148" s="18">
        <v>0</v>
      </c>
      <c r="AB148" s="18">
        <v>1.737526815099019E-3</v>
      </c>
      <c r="AD148" s="18">
        <v>3.560032718243315E-3</v>
      </c>
      <c r="AE148" s="18">
        <v>4.7945329370910417E-3</v>
      </c>
      <c r="AF148" s="18">
        <v>3.2810590399129599E-3</v>
      </c>
      <c r="AG148" s="18">
        <v>0</v>
      </c>
      <c r="AH148" s="18">
        <v>0</v>
      </c>
      <c r="AI148" s="18">
        <v>2.951132027538694E-3</v>
      </c>
      <c r="AJ148" s="18">
        <v>0</v>
      </c>
      <c r="AL148" s="18">
        <v>0</v>
      </c>
      <c r="AM148" s="18">
        <v>2.0699999999999998E-3</v>
      </c>
      <c r="AN148" s="18">
        <v>2.1409999999999998E-2</v>
      </c>
      <c r="AP148" s="18">
        <v>0</v>
      </c>
      <c r="AQ148" s="18">
        <v>0</v>
      </c>
      <c r="AR148" s="18">
        <v>0</v>
      </c>
      <c r="AS148" s="18">
        <v>2.3107560719181882E-3</v>
      </c>
      <c r="AT148" s="18">
        <v>8.582171206068254E-3</v>
      </c>
      <c r="AU148" s="18">
        <v>0</v>
      </c>
      <c r="AW148" s="18">
        <v>3.0290085757562158E-3</v>
      </c>
      <c r="AX148" s="18">
        <v>0</v>
      </c>
      <c r="AZ148" s="18">
        <v>3.044555259512494E-3</v>
      </c>
      <c r="BA148" s="18">
        <v>5.082405057284062E-3</v>
      </c>
      <c r="BB148" s="18">
        <v>0</v>
      </c>
      <c r="BC148" s="18">
        <v>0</v>
      </c>
      <c r="BD148" s="18">
        <v>0</v>
      </c>
      <c r="BE148" s="18">
        <v>7.7260094702979159E-3</v>
      </c>
      <c r="BF148" s="18">
        <v>1.261958997732059E-2</v>
      </c>
      <c r="BG148" s="18">
        <v>0</v>
      </c>
    </row>
    <row r="150" spans="2:59" ht="87">
      <c r="B150" s="14" t="s">
        <v>177</v>
      </c>
    </row>
    <row r="151" spans="2:59">
      <c r="B151" s="15" t="s">
        <v>20</v>
      </c>
    </row>
    <row r="152" spans="2:59">
      <c r="B152" s="11" t="s">
        <v>105</v>
      </c>
      <c r="C152" s="16">
        <v>3485</v>
      </c>
      <c r="D152" s="16">
        <v>1477</v>
      </c>
      <c r="E152" s="16">
        <v>1998</v>
      </c>
      <c r="G152" s="16">
        <v>166</v>
      </c>
      <c r="H152" s="16">
        <v>489</v>
      </c>
      <c r="I152" s="16">
        <v>330</v>
      </c>
      <c r="J152" s="16">
        <v>310</v>
      </c>
      <c r="K152" s="16">
        <v>382</v>
      </c>
      <c r="L152" s="16">
        <v>359</v>
      </c>
      <c r="M152" s="16">
        <v>599</v>
      </c>
      <c r="N152" s="16">
        <v>489</v>
      </c>
      <c r="O152" s="16">
        <v>361</v>
      </c>
      <c r="Q152" s="16">
        <v>1223</v>
      </c>
      <c r="R152" s="16">
        <v>688</v>
      </c>
      <c r="S152" s="16">
        <v>780</v>
      </c>
      <c r="T152" s="16">
        <v>754</v>
      </c>
      <c r="V152" s="16">
        <v>405</v>
      </c>
      <c r="W152" s="16">
        <v>555</v>
      </c>
      <c r="X152" s="16">
        <v>512</v>
      </c>
      <c r="Y152" s="16">
        <v>527</v>
      </c>
      <c r="Z152" s="16">
        <v>504</v>
      </c>
      <c r="AA152" s="16">
        <v>473</v>
      </c>
      <c r="AB152" s="16">
        <v>509</v>
      </c>
      <c r="AD152" s="16">
        <v>1219</v>
      </c>
      <c r="AE152" s="16">
        <v>688</v>
      </c>
      <c r="AF152" s="16">
        <v>629</v>
      </c>
      <c r="AG152" s="16">
        <v>138</v>
      </c>
      <c r="AH152" s="16">
        <v>525</v>
      </c>
      <c r="AI152" s="16">
        <v>284</v>
      </c>
      <c r="AJ152" s="16">
        <v>2</v>
      </c>
      <c r="AL152" s="16">
        <v>504</v>
      </c>
      <c r="AM152" s="16">
        <v>558</v>
      </c>
      <c r="AN152" s="16">
        <v>156</v>
      </c>
      <c r="AP152" s="16">
        <v>389</v>
      </c>
      <c r="AQ152" s="16">
        <v>346</v>
      </c>
      <c r="AR152" s="16">
        <v>114</v>
      </c>
      <c r="AS152" s="16">
        <v>771</v>
      </c>
      <c r="AT152" s="16">
        <v>123</v>
      </c>
      <c r="AU152" s="16">
        <v>18</v>
      </c>
      <c r="AW152" s="16">
        <v>3485</v>
      </c>
      <c r="AX152" s="16">
        <v>0</v>
      </c>
      <c r="AZ152" s="16">
        <v>1139</v>
      </c>
      <c r="BA152" s="16">
        <v>828</v>
      </c>
      <c r="BB152" s="16">
        <v>565</v>
      </c>
      <c r="BC152" s="16">
        <v>461</v>
      </c>
      <c r="BD152" s="16">
        <v>119</v>
      </c>
      <c r="BE152" s="16">
        <v>117</v>
      </c>
      <c r="BF152" s="16">
        <v>163</v>
      </c>
      <c r="BG152" s="16">
        <v>73</v>
      </c>
    </row>
    <row r="153" spans="2:59">
      <c r="B153" s="12" t="s">
        <v>106</v>
      </c>
      <c r="C153" s="16">
        <v>3486</v>
      </c>
      <c r="D153" s="16">
        <v>1538</v>
      </c>
      <c r="E153" s="16">
        <v>1944</v>
      </c>
      <c r="G153" s="16">
        <v>154</v>
      </c>
      <c r="H153" s="16">
        <v>477</v>
      </c>
      <c r="I153" s="16">
        <v>331</v>
      </c>
      <c r="J153" s="16">
        <v>304</v>
      </c>
      <c r="K153" s="16">
        <v>385</v>
      </c>
      <c r="L153" s="16">
        <v>370</v>
      </c>
      <c r="M153" s="16">
        <v>600</v>
      </c>
      <c r="N153" s="16">
        <v>533</v>
      </c>
      <c r="O153" s="16">
        <v>332</v>
      </c>
      <c r="Q153" s="16">
        <v>1230</v>
      </c>
      <c r="R153" s="16">
        <v>685</v>
      </c>
      <c r="S153" s="16">
        <v>787</v>
      </c>
      <c r="T153" s="16">
        <v>746</v>
      </c>
      <c r="V153" s="16">
        <v>475</v>
      </c>
      <c r="W153" s="16">
        <v>529</v>
      </c>
      <c r="X153" s="16">
        <v>521</v>
      </c>
      <c r="Y153" s="16">
        <v>485</v>
      </c>
      <c r="Z153" s="16">
        <v>485</v>
      </c>
      <c r="AA153" s="16">
        <v>475</v>
      </c>
      <c r="AB153" s="16">
        <v>515</v>
      </c>
      <c r="AD153" s="16">
        <v>1224</v>
      </c>
      <c r="AE153" s="16">
        <v>692</v>
      </c>
      <c r="AF153" s="16">
        <v>628</v>
      </c>
      <c r="AG153" s="16">
        <v>135</v>
      </c>
      <c r="AH153" s="16">
        <v>525</v>
      </c>
      <c r="AI153" s="16">
        <v>280</v>
      </c>
      <c r="AJ153" s="16">
        <v>2</v>
      </c>
      <c r="AL153" s="16">
        <v>520</v>
      </c>
      <c r="AM153" s="16">
        <v>574</v>
      </c>
      <c r="AN153" s="16">
        <v>159</v>
      </c>
      <c r="AP153" s="16">
        <v>387</v>
      </c>
      <c r="AQ153" s="16">
        <v>336</v>
      </c>
      <c r="AR153" s="16">
        <v>117</v>
      </c>
      <c r="AS153" s="16">
        <v>746</v>
      </c>
      <c r="AT153" s="16">
        <v>122</v>
      </c>
      <c r="AU153" s="16">
        <v>18</v>
      </c>
      <c r="AW153" s="16">
        <v>3486</v>
      </c>
      <c r="AX153" s="16">
        <v>0</v>
      </c>
      <c r="AZ153" s="16">
        <v>1184</v>
      </c>
      <c r="BA153" s="16">
        <v>805</v>
      </c>
      <c r="BB153" s="16">
        <v>568</v>
      </c>
      <c r="BC153" s="16">
        <v>447</v>
      </c>
      <c r="BD153" s="16">
        <v>117</v>
      </c>
      <c r="BE153" s="16">
        <v>115</v>
      </c>
      <c r="BF153" s="16">
        <v>158</v>
      </c>
      <c r="BG153" s="16">
        <v>72</v>
      </c>
    </row>
    <row r="154" spans="2:59">
      <c r="B154" s="17" t="s">
        <v>178</v>
      </c>
      <c r="C154" s="18">
        <v>0.20688253711987289</v>
      </c>
      <c r="D154" s="18">
        <v>0.243981283438613</v>
      </c>
      <c r="E154" s="18">
        <v>0.1773068680288013</v>
      </c>
      <c r="G154" s="18">
        <v>0.1725257183000343</v>
      </c>
      <c r="H154" s="18">
        <v>0.21963824358025361</v>
      </c>
      <c r="I154" s="18">
        <v>0.19618521595283051</v>
      </c>
      <c r="J154" s="18">
        <v>0.15002475589083519</v>
      </c>
      <c r="K154" s="18">
        <v>0.20570168122826499</v>
      </c>
      <c r="L154" s="18">
        <v>0.16966365336518499</v>
      </c>
      <c r="M154" s="18">
        <v>0.31009585450575489</v>
      </c>
      <c r="N154" s="18">
        <v>0.1921905149361193</v>
      </c>
      <c r="O154" s="18">
        <v>0.14682600937869361</v>
      </c>
      <c r="Q154" s="18">
        <v>0.24746815551191609</v>
      </c>
      <c r="R154" s="18">
        <v>0.18236571064702931</v>
      </c>
      <c r="S154" s="18">
        <v>0.18625128626415621</v>
      </c>
      <c r="T154" s="18">
        <v>0.18338667052904359</v>
      </c>
      <c r="V154" s="18">
        <v>0.1801751854179465</v>
      </c>
      <c r="W154" s="18">
        <v>0.23786404457389851</v>
      </c>
      <c r="X154" s="18">
        <v>0.20282384883204099</v>
      </c>
      <c r="Y154" s="18">
        <v>0.2103434200219188</v>
      </c>
      <c r="Z154" s="18">
        <v>0.18788917409533151</v>
      </c>
      <c r="AA154" s="18">
        <v>0.18898985958147879</v>
      </c>
      <c r="AB154" s="18">
        <v>0.23494065797900041</v>
      </c>
      <c r="AD154" s="18">
        <v>0.25808849747665391</v>
      </c>
      <c r="AE154" s="18">
        <v>0.19407091961258249</v>
      </c>
      <c r="AF154" s="18">
        <v>0.15326315778491451</v>
      </c>
      <c r="AG154" s="18">
        <v>0.2531977740109122</v>
      </c>
      <c r="AH154" s="18">
        <v>0.19068936097193881</v>
      </c>
      <c r="AI154" s="18">
        <v>0.14450398900355149</v>
      </c>
      <c r="AJ154" s="18">
        <v>0</v>
      </c>
      <c r="AL154" s="18">
        <v>0.23848</v>
      </c>
      <c r="AM154" s="18">
        <v>0.18249000000000001</v>
      </c>
      <c r="AN154" s="18">
        <v>0.20754</v>
      </c>
      <c r="AP154" s="18">
        <v>0.2411262280560143</v>
      </c>
      <c r="AQ154" s="18">
        <v>0.19521018562264369</v>
      </c>
      <c r="AR154" s="18">
        <v>0.23126624257232459</v>
      </c>
      <c r="AS154" s="18">
        <v>0.17249986124323741</v>
      </c>
      <c r="AT154" s="18">
        <v>0.23166245885112921</v>
      </c>
      <c r="AU154" s="18">
        <v>0.33605610120933571</v>
      </c>
      <c r="AW154" s="18">
        <v>0.20688253711987289</v>
      </c>
      <c r="AX154" s="18">
        <v>0</v>
      </c>
      <c r="AZ154" s="18">
        <v>0.1910176940457558</v>
      </c>
      <c r="BA154" s="18">
        <v>0.2432113426376139</v>
      </c>
      <c r="BB154" s="18">
        <v>0.2047618363933468</v>
      </c>
      <c r="BC154" s="18">
        <v>0.20869124574296161</v>
      </c>
      <c r="BD154" s="18">
        <v>0.2492890566577397</v>
      </c>
      <c r="BE154" s="18">
        <v>0.1782686268964139</v>
      </c>
      <c r="BF154" s="18">
        <v>0.1605034007270271</v>
      </c>
      <c r="BG154" s="18">
        <v>0.1497350801525727</v>
      </c>
    </row>
    <row r="155" spans="2:59">
      <c r="B155" s="17" t="s">
        <v>179</v>
      </c>
      <c r="C155" s="18">
        <v>0.12259362713465111</v>
      </c>
      <c r="D155" s="18">
        <v>0.1371848550768687</v>
      </c>
      <c r="E155" s="18">
        <v>0.11127844635305049</v>
      </c>
      <c r="G155" s="18">
        <v>8.0089028636330786E-2</v>
      </c>
      <c r="H155" s="18">
        <v>0.11728676448171629</v>
      </c>
      <c r="I155" s="18">
        <v>0.11398980374141909</v>
      </c>
      <c r="J155" s="18">
        <v>0.13981032841303551</v>
      </c>
      <c r="K155" s="18">
        <v>0.1194474634873169</v>
      </c>
      <c r="L155" s="18">
        <v>0.1244517353745678</v>
      </c>
      <c r="M155" s="18">
        <v>0.1514237310972146</v>
      </c>
      <c r="N155" s="18">
        <v>0.1129245410817161</v>
      </c>
      <c r="O155" s="18">
        <v>0.1077390335492322</v>
      </c>
      <c r="Q155" s="18">
        <v>0.14102344235922809</v>
      </c>
      <c r="R155" s="18">
        <v>0.1109363739309063</v>
      </c>
      <c r="S155" s="18">
        <v>0.12788241690561239</v>
      </c>
      <c r="T155" s="18">
        <v>0.10245208239364589</v>
      </c>
      <c r="V155" s="18">
        <v>0.10598587922302589</v>
      </c>
      <c r="W155" s="18">
        <v>0.1173622485082778</v>
      </c>
      <c r="X155" s="18">
        <v>0.1074896050422329</v>
      </c>
      <c r="Y155" s="18">
        <v>0.1257069017979606</v>
      </c>
      <c r="Z155" s="18">
        <v>0.14535896066862339</v>
      </c>
      <c r="AA155" s="18">
        <v>0.1196746332745348</v>
      </c>
      <c r="AB155" s="18">
        <v>0.13689965767252141</v>
      </c>
      <c r="AD155" s="18">
        <v>0.1587359424737497</v>
      </c>
      <c r="AE155" s="18">
        <v>0.1136253271429457</v>
      </c>
      <c r="AF155" s="18">
        <v>9.0621391884314187E-2</v>
      </c>
      <c r="AG155" s="18">
        <v>7.3513898900629954E-2</v>
      </c>
      <c r="AH155" s="18">
        <v>0.12196418277054979</v>
      </c>
      <c r="AI155" s="18">
        <v>8.4303601262952513E-2</v>
      </c>
      <c r="AJ155" s="18">
        <v>0</v>
      </c>
      <c r="AL155" s="18">
        <v>0.1361</v>
      </c>
      <c r="AM155" s="18">
        <v>8.5750000000000007E-2</v>
      </c>
      <c r="AN155" s="18">
        <v>0.10614999999999999</v>
      </c>
      <c r="AP155" s="18">
        <v>0.13438340249336531</v>
      </c>
      <c r="AQ155" s="18">
        <v>0.1228457395031973</v>
      </c>
      <c r="AR155" s="18">
        <v>0.1916666506461841</v>
      </c>
      <c r="AS155" s="18">
        <v>0.1178035788594414</v>
      </c>
      <c r="AT155" s="18">
        <v>0.1828309754626502</v>
      </c>
      <c r="AU155" s="18">
        <v>0.22444187591618381</v>
      </c>
      <c r="AW155" s="18">
        <v>0.12259362713465111</v>
      </c>
      <c r="AX155" s="18">
        <v>0</v>
      </c>
      <c r="AZ155" s="18">
        <v>0.10029756817703341</v>
      </c>
      <c r="BA155" s="18">
        <v>0.13913850226489211</v>
      </c>
      <c r="BB155" s="18">
        <v>0.12173021049586601</v>
      </c>
      <c r="BC155" s="18">
        <v>0.1217761725997803</v>
      </c>
      <c r="BD155" s="18">
        <v>0.16047568985128041</v>
      </c>
      <c r="BE155" s="18">
        <v>0.2084468887629137</v>
      </c>
      <c r="BF155" s="18">
        <v>0.1115796563391625</v>
      </c>
      <c r="BG155" s="18">
        <v>0.16239536452883099</v>
      </c>
    </row>
    <row r="156" spans="2:59">
      <c r="B156" s="17" t="s">
        <v>180</v>
      </c>
      <c r="C156" s="18">
        <v>0.2732512552856563</v>
      </c>
      <c r="D156" s="18">
        <v>0.28751279116442041</v>
      </c>
      <c r="E156" s="18">
        <v>0.26232933244681089</v>
      </c>
      <c r="G156" s="18">
        <v>0.32690832637736772</v>
      </c>
      <c r="H156" s="18">
        <v>0.23593613669663049</v>
      </c>
      <c r="I156" s="18">
        <v>0.256129317609605</v>
      </c>
      <c r="J156" s="18">
        <v>0.27747343945987768</v>
      </c>
      <c r="K156" s="18">
        <v>0.26289707345840352</v>
      </c>
      <c r="L156" s="18">
        <v>0.28955436074538138</v>
      </c>
      <c r="M156" s="18">
        <v>0.27408379081937861</v>
      </c>
      <c r="N156" s="18">
        <v>0.27747246396694097</v>
      </c>
      <c r="O156" s="18">
        <v>0.30081169345766517</v>
      </c>
      <c r="Q156" s="18">
        <v>0.30999980598094973</v>
      </c>
      <c r="R156" s="18">
        <v>0.27049595100539459</v>
      </c>
      <c r="S156" s="18">
        <v>0.26293807412250658</v>
      </c>
      <c r="T156" s="18">
        <v>0.23322466344839579</v>
      </c>
      <c r="V156" s="18">
        <v>0.29582880092246472</v>
      </c>
      <c r="W156" s="18">
        <v>0.34217500040969462</v>
      </c>
      <c r="X156" s="18">
        <v>0.29140107179547597</v>
      </c>
      <c r="Y156" s="18">
        <v>0.26286436862972362</v>
      </c>
      <c r="Z156" s="18">
        <v>0.2037294442943848</v>
      </c>
      <c r="AA156" s="18">
        <v>0.25400516563907832</v>
      </c>
      <c r="AB156" s="18">
        <v>0.25628240261236568</v>
      </c>
      <c r="AD156" s="18">
        <v>0.27394150773921722</v>
      </c>
      <c r="AE156" s="18">
        <v>0.29530365410712639</v>
      </c>
      <c r="AF156" s="18">
        <v>0.27001802701500599</v>
      </c>
      <c r="AG156" s="18">
        <v>0.26673587696397261</v>
      </c>
      <c r="AH156" s="18">
        <v>0.26536523258372319</v>
      </c>
      <c r="AI156" s="18">
        <v>0.23866344666218001</v>
      </c>
      <c r="AJ156" s="18">
        <v>0.57106965278647837</v>
      </c>
      <c r="AL156" s="18">
        <v>0.35725000000000001</v>
      </c>
      <c r="AM156" s="18">
        <v>0.30941000000000002</v>
      </c>
      <c r="AN156" s="18">
        <v>0.30248999999999998</v>
      </c>
      <c r="AP156" s="18">
        <v>0.23251554071175651</v>
      </c>
      <c r="AQ156" s="18">
        <v>0.21000698672233351</v>
      </c>
      <c r="AR156" s="18">
        <v>0.28242429227874472</v>
      </c>
      <c r="AS156" s="18">
        <v>0.24378816581584989</v>
      </c>
      <c r="AT156" s="18">
        <v>0.24482084714786079</v>
      </c>
      <c r="AU156" s="18">
        <v>0.27658886919722298</v>
      </c>
      <c r="AW156" s="18">
        <v>0.2732512552856563</v>
      </c>
      <c r="AX156" s="18">
        <v>0</v>
      </c>
      <c r="AZ156" s="18">
        <v>0.31941017822244028</v>
      </c>
      <c r="BA156" s="18">
        <v>0.26473968342850551</v>
      </c>
      <c r="BB156" s="18">
        <v>0.2759303988142664</v>
      </c>
      <c r="BC156" s="18">
        <v>0.24202523984342919</v>
      </c>
      <c r="BD156" s="18">
        <v>0.2269296680755292</v>
      </c>
      <c r="BE156" s="18">
        <v>0.25964170148718918</v>
      </c>
      <c r="BF156" s="18">
        <v>0.1860553563068921</v>
      </c>
      <c r="BG156" s="18">
        <v>0.1170992357012182</v>
      </c>
    </row>
    <row r="157" spans="2:59">
      <c r="B157" s="17" t="s">
        <v>181</v>
      </c>
      <c r="C157" s="18">
        <v>0.1054019698546346</v>
      </c>
      <c r="D157" s="18">
        <v>0.1053360618806654</v>
      </c>
      <c r="E157" s="18">
        <v>0.1051234769584639</v>
      </c>
      <c r="G157" s="18">
        <v>0.13261032410053</v>
      </c>
      <c r="H157" s="18">
        <v>9.3754981559555819E-2</v>
      </c>
      <c r="I157" s="18">
        <v>9.7412956677716697E-2</v>
      </c>
      <c r="J157" s="18">
        <v>0.107835023609648</v>
      </c>
      <c r="K157" s="18">
        <v>0.1265662025097668</v>
      </c>
      <c r="L157" s="18">
        <v>0.10621030102877189</v>
      </c>
      <c r="M157" s="18">
        <v>8.8627315281046115E-2</v>
      </c>
      <c r="N157" s="18">
        <v>0.112144981194612</v>
      </c>
      <c r="O157" s="18">
        <v>0.10931233443479341</v>
      </c>
      <c r="Q157" s="18">
        <v>8.3797209330046904E-2</v>
      </c>
      <c r="R157" s="18">
        <v>0.1138946302770364</v>
      </c>
      <c r="S157" s="18">
        <v>0.13203240625716209</v>
      </c>
      <c r="T157" s="18">
        <v>0.1038450821724185</v>
      </c>
      <c r="V157" s="18">
        <v>0.1041843209205747</v>
      </c>
      <c r="W157" s="18">
        <v>7.9523178173823289E-2</v>
      </c>
      <c r="X157" s="18">
        <v>0.12752816078301021</v>
      </c>
      <c r="Y157" s="18">
        <v>9.3652404298016412E-2</v>
      </c>
      <c r="Z157" s="18">
        <v>0.11192297229645071</v>
      </c>
      <c r="AA157" s="18">
        <v>0.1193451588754819</v>
      </c>
      <c r="AB157" s="18">
        <v>0.1027694786061661</v>
      </c>
      <c r="AD157" s="18">
        <v>8.979874802566952E-2</v>
      </c>
      <c r="AE157" s="18">
        <v>0.1019510165819935</v>
      </c>
      <c r="AF157" s="18">
        <v>0.11540725781712891</v>
      </c>
      <c r="AG157" s="18">
        <v>0.10187862497395191</v>
      </c>
      <c r="AH157" s="18">
        <v>0.13376993267186521</v>
      </c>
      <c r="AI157" s="18">
        <v>0.10895842073850311</v>
      </c>
      <c r="AJ157" s="18">
        <v>0</v>
      </c>
      <c r="AL157" s="18">
        <v>9.819E-2</v>
      </c>
      <c r="AM157" s="18">
        <v>0.13156000000000001</v>
      </c>
      <c r="AN157" s="18">
        <v>7.034E-2</v>
      </c>
      <c r="AP157" s="18">
        <v>0.1127944846939669</v>
      </c>
      <c r="AQ157" s="18">
        <v>0.1058277326938456</v>
      </c>
      <c r="AR157" s="18">
        <v>9.3439406934317765E-2</v>
      </c>
      <c r="AS157" s="18">
        <v>0.1088844374826954</v>
      </c>
      <c r="AT157" s="18">
        <v>0.1189104594691711</v>
      </c>
      <c r="AU157" s="18">
        <v>0.11337365645849209</v>
      </c>
      <c r="AW157" s="18">
        <v>0.1054019698546346</v>
      </c>
      <c r="AX157" s="18">
        <v>0</v>
      </c>
      <c r="AZ157" s="18">
        <v>0.10645536263526539</v>
      </c>
      <c r="BA157" s="18">
        <v>0.10188423007567129</v>
      </c>
      <c r="BB157" s="18">
        <v>0.12296531387574031</v>
      </c>
      <c r="BC157" s="18">
        <v>0.1109987831970836</v>
      </c>
      <c r="BD157" s="18">
        <v>4.9879707329463813E-2</v>
      </c>
      <c r="BE157" s="18">
        <v>8.7812797337083276E-2</v>
      </c>
      <c r="BF157" s="18">
        <v>9.9880380507756661E-2</v>
      </c>
      <c r="BG157" s="18">
        <v>8.398780146122084E-2</v>
      </c>
    </row>
    <row r="158" spans="2:59">
      <c r="B158" s="17" t="s">
        <v>182</v>
      </c>
      <c r="C158" s="18">
        <v>0.11333564867275391</v>
      </c>
      <c r="D158" s="18">
        <v>9.4295408906557118E-2</v>
      </c>
      <c r="E158" s="18">
        <v>0.12861248502013101</v>
      </c>
      <c r="G158" s="18">
        <v>7.4307821252788231E-2</v>
      </c>
      <c r="H158" s="18">
        <v>0.1230877070344141</v>
      </c>
      <c r="I158" s="18">
        <v>0.139579073955234</v>
      </c>
      <c r="J158" s="18">
        <v>0.10282719147875539</v>
      </c>
      <c r="K158" s="18">
        <v>0.11695162964325639</v>
      </c>
      <c r="L158" s="18">
        <v>0.13685043945174721</v>
      </c>
      <c r="M158" s="18">
        <v>6.8336332950474393E-2</v>
      </c>
      <c r="N158" s="18">
        <v>0.12692407494480701</v>
      </c>
      <c r="O158" s="18">
        <v>0.13004086109737059</v>
      </c>
      <c r="Q158" s="18">
        <v>9.4946156068877949E-2</v>
      </c>
      <c r="R158" s="18">
        <v>0.12799221851303061</v>
      </c>
      <c r="S158" s="18">
        <v>0.121432828596005</v>
      </c>
      <c r="T158" s="18">
        <v>0.1204574077160783</v>
      </c>
      <c r="V158" s="18">
        <v>0.1244608730546662</v>
      </c>
      <c r="W158" s="18">
        <v>8.5089889495235715E-2</v>
      </c>
      <c r="X158" s="18">
        <v>0.12767902304830051</v>
      </c>
      <c r="Y158" s="18">
        <v>0.11359482151625321</v>
      </c>
      <c r="Z158" s="18">
        <v>0.1132690714304988</v>
      </c>
      <c r="AA158" s="18">
        <v>0.123767066488935</v>
      </c>
      <c r="AB158" s="18">
        <v>0.1077484152242196</v>
      </c>
      <c r="AD158" s="18">
        <v>9.2690627963193481E-2</v>
      </c>
      <c r="AE158" s="18">
        <v>0.12794358240781381</v>
      </c>
      <c r="AF158" s="18">
        <v>0.12434477080315751</v>
      </c>
      <c r="AG158" s="18">
        <v>9.0590644417336399E-2</v>
      </c>
      <c r="AH158" s="18">
        <v>0.1160509388162068</v>
      </c>
      <c r="AI158" s="18">
        <v>0.14955757103826289</v>
      </c>
      <c r="AJ158" s="18">
        <v>0</v>
      </c>
      <c r="AL158" s="18">
        <v>7.8439999999999996E-2</v>
      </c>
      <c r="AM158" s="18">
        <v>0.12470000000000001</v>
      </c>
      <c r="AN158" s="18">
        <v>0.11798</v>
      </c>
      <c r="AP158" s="18">
        <v>0.1126299240102759</v>
      </c>
      <c r="AQ158" s="18">
        <v>0.11323054211742151</v>
      </c>
      <c r="AR158" s="18">
        <v>7.0422567025386074E-2</v>
      </c>
      <c r="AS158" s="18">
        <v>0.1207551393155976</v>
      </c>
      <c r="AT158" s="18">
        <v>0.1123290306252057</v>
      </c>
      <c r="AU158" s="18">
        <v>4.9539497218765299E-2</v>
      </c>
      <c r="AW158" s="18">
        <v>0.11333564867275391</v>
      </c>
      <c r="AX158" s="18">
        <v>0</v>
      </c>
      <c r="AZ158" s="18">
        <v>0.1204292815842689</v>
      </c>
      <c r="BA158" s="18">
        <v>9.6292616216676785E-2</v>
      </c>
      <c r="BB158" s="18">
        <v>0.1090468173586914</v>
      </c>
      <c r="BC158" s="18">
        <v>0.11937305856609361</v>
      </c>
      <c r="BD158" s="18">
        <v>0.123447491117742</v>
      </c>
      <c r="BE158" s="18">
        <v>0.1213819708902904</v>
      </c>
      <c r="BF158" s="18">
        <v>0.15336067388897709</v>
      </c>
      <c r="BG158" s="18">
        <v>9.7970613418025612E-2</v>
      </c>
    </row>
    <row r="159" spans="2:59">
      <c r="B159" s="17" t="s">
        <v>183</v>
      </c>
      <c r="C159" s="18">
        <v>5.4236848240353283E-2</v>
      </c>
      <c r="D159" s="18">
        <v>3.8398933480145947E-2</v>
      </c>
      <c r="E159" s="18">
        <v>6.6725232584017621E-2</v>
      </c>
      <c r="G159" s="18">
        <v>7.2032119431118605E-2</v>
      </c>
      <c r="H159" s="18">
        <v>7.3226503814857957E-2</v>
      </c>
      <c r="I159" s="18">
        <v>6.083030444306918E-2</v>
      </c>
      <c r="J159" s="18">
        <v>7.2705400481188037E-2</v>
      </c>
      <c r="K159" s="18">
        <v>5.2201282727542417E-2</v>
      </c>
      <c r="L159" s="18">
        <v>3.9462250023088882E-2</v>
      </c>
      <c r="M159" s="18">
        <v>3.3827232546910321E-2</v>
      </c>
      <c r="N159" s="18">
        <v>5.1979550940038158E-2</v>
      </c>
      <c r="O159" s="18">
        <v>5.4582528192504989E-2</v>
      </c>
      <c r="Q159" s="18">
        <v>3.9653584912540979E-2</v>
      </c>
      <c r="R159" s="18">
        <v>5.5278101950193823E-2</v>
      </c>
      <c r="S159" s="18">
        <v>5.2454741529659961E-2</v>
      </c>
      <c r="T159" s="18">
        <v>7.9671849791643087E-2</v>
      </c>
      <c r="V159" s="18">
        <v>5.8121275354919948E-2</v>
      </c>
      <c r="W159" s="18">
        <v>3.9550891341039618E-2</v>
      </c>
      <c r="X159" s="18">
        <v>4.6235249026800131E-2</v>
      </c>
      <c r="Y159" s="18">
        <v>4.429571161223534E-2</v>
      </c>
      <c r="Z159" s="18">
        <v>7.9974761324325114E-2</v>
      </c>
      <c r="AA159" s="18">
        <v>6.614998864991764E-2</v>
      </c>
      <c r="AB159" s="18">
        <v>4.7977171708853378E-2</v>
      </c>
      <c r="AD159" s="18">
        <v>3.808578058009332E-2</v>
      </c>
      <c r="AE159" s="18">
        <v>6.2589151515272168E-2</v>
      </c>
      <c r="AF159" s="18">
        <v>6.0949425571463087E-2</v>
      </c>
      <c r="AG159" s="18">
        <v>5.4837306066906323E-2</v>
      </c>
      <c r="AH159" s="18">
        <v>4.8150700313783823E-2</v>
      </c>
      <c r="AI159" s="18">
        <v>0.1007193878924401</v>
      </c>
      <c r="AJ159" s="18">
        <v>0</v>
      </c>
      <c r="AL159" s="18">
        <v>3.4779999999999998E-2</v>
      </c>
      <c r="AM159" s="18">
        <v>5.7189999999999998E-2</v>
      </c>
      <c r="AN159" s="18">
        <v>5.9409999999999998E-2</v>
      </c>
      <c r="AP159" s="18">
        <v>5.6294157057093161E-2</v>
      </c>
      <c r="AQ159" s="18">
        <v>6.967730708653766E-2</v>
      </c>
      <c r="AR159" s="18">
        <v>6.1861473194851448E-2</v>
      </c>
      <c r="AS159" s="18">
        <v>6.3027753501707029E-2</v>
      </c>
      <c r="AT159" s="18">
        <v>7.0718135709986626E-2</v>
      </c>
      <c r="AU159" s="18">
        <v>0</v>
      </c>
      <c r="AW159" s="18">
        <v>5.4236848240353283E-2</v>
      </c>
      <c r="AX159" s="18">
        <v>0</v>
      </c>
      <c r="AZ159" s="18">
        <v>4.7073789015276798E-2</v>
      </c>
      <c r="BA159" s="18">
        <v>4.8320526892650963E-2</v>
      </c>
      <c r="BB159" s="18">
        <v>5.6240712170418913E-2</v>
      </c>
      <c r="BC159" s="18">
        <v>5.9249665916163631E-2</v>
      </c>
      <c r="BD159" s="18">
        <v>5.7911652344148107E-2</v>
      </c>
      <c r="BE159" s="18">
        <v>3.964391046639168E-2</v>
      </c>
      <c r="BF159" s="18">
        <v>7.3543584256079722E-2</v>
      </c>
      <c r="BG159" s="18">
        <v>0.12858662243871519</v>
      </c>
    </row>
    <row r="160" spans="2:59">
      <c r="B160" s="17" t="s">
        <v>184</v>
      </c>
      <c r="C160" s="18">
        <v>3.2343077549947322E-2</v>
      </c>
      <c r="D160" s="18">
        <v>2.6780097450247509E-2</v>
      </c>
      <c r="E160" s="18">
        <v>3.6805063928529808E-2</v>
      </c>
      <c r="G160" s="18">
        <v>5.3694448164272331E-2</v>
      </c>
      <c r="H160" s="18">
        <v>3.9357702438964873E-2</v>
      </c>
      <c r="I160" s="18">
        <v>2.931611530282948E-2</v>
      </c>
      <c r="J160" s="18">
        <v>4.9237690346349727E-2</v>
      </c>
      <c r="K160" s="18">
        <v>2.807252600469208E-2</v>
      </c>
      <c r="L160" s="18">
        <v>3.1479726567948972E-2</v>
      </c>
      <c r="M160" s="18">
        <v>2.3694435194403351E-2</v>
      </c>
      <c r="N160" s="18">
        <v>2.442410379448386E-2</v>
      </c>
      <c r="O160" s="18">
        <v>3.4219805739009942E-2</v>
      </c>
      <c r="Q160" s="18">
        <v>1.9858101754419381E-2</v>
      </c>
      <c r="R160" s="18">
        <v>4.8956728659760397E-2</v>
      </c>
      <c r="S160" s="18">
        <v>3.440416534199988E-2</v>
      </c>
      <c r="T160" s="18">
        <v>3.4434125460354049E-2</v>
      </c>
      <c r="V160" s="18">
        <v>2.9739713888347771E-2</v>
      </c>
      <c r="W160" s="18">
        <v>1.308159659778731E-2</v>
      </c>
      <c r="X160" s="18">
        <v>3.6553960430662558E-2</v>
      </c>
      <c r="Y160" s="18">
        <v>3.7510724636168682E-2</v>
      </c>
      <c r="Z160" s="18">
        <v>4.6961160173121873E-2</v>
      </c>
      <c r="AA160" s="18">
        <v>4.1257490115480668E-2</v>
      </c>
      <c r="AB160" s="18">
        <v>2.3409085918252571E-2</v>
      </c>
      <c r="AD160" s="18">
        <v>1.972397923596754E-2</v>
      </c>
      <c r="AE160" s="18">
        <v>2.3459664756858581E-2</v>
      </c>
      <c r="AF160" s="18">
        <v>5.6383331244319802E-2</v>
      </c>
      <c r="AG160" s="18">
        <v>4.3029851082019642E-2</v>
      </c>
      <c r="AH160" s="18">
        <v>3.860559226735058E-2</v>
      </c>
      <c r="AI160" s="18">
        <v>3.5644408047501359E-2</v>
      </c>
      <c r="AJ160" s="18">
        <v>0.42893034721352158</v>
      </c>
      <c r="AL160" s="18">
        <v>1.082E-2</v>
      </c>
      <c r="AM160" s="18">
        <v>3.6130000000000002E-2</v>
      </c>
      <c r="AN160" s="18">
        <v>1.3860000000000001E-2</v>
      </c>
      <c r="AP160" s="18">
        <v>4.561346078461808E-2</v>
      </c>
      <c r="AQ160" s="18">
        <v>2.7187730398901992E-2</v>
      </c>
      <c r="AR160" s="18">
        <v>6.977241542760128E-3</v>
      </c>
      <c r="AS160" s="18">
        <v>4.6729949579728827E-2</v>
      </c>
      <c r="AT160" s="18">
        <v>8.5464022232680948E-3</v>
      </c>
      <c r="AU160" s="18">
        <v>0</v>
      </c>
      <c r="AW160" s="18">
        <v>3.2343077549947322E-2</v>
      </c>
      <c r="AX160" s="18">
        <v>0</v>
      </c>
      <c r="AZ160" s="18">
        <v>2.5555644585798089E-2</v>
      </c>
      <c r="BA160" s="18">
        <v>3.2107222179917932E-2</v>
      </c>
      <c r="BB160" s="18">
        <v>2.9973182593647681E-2</v>
      </c>
      <c r="BC160" s="18">
        <v>4.1814182150162381E-2</v>
      </c>
      <c r="BD160" s="18">
        <v>2.365477262117777E-2</v>
      </c>
      <c r="BE160" s="18">
        <v>8.1131617349140036E-3</v>
      </c>
      <c r="BF160" s="18">
        <v>5.6838530969898902E-2</v>
      </c>
      <c r="BG160" s="18">
        <v>8.5492630499328301E-2</v>
      </c>
    </row>
    <row r="161" spans="2:59">
      <c r="B161" s="17" t="s">
        <v>185</v>
      </c>
      <c r="C161" s="18">
        <v>8.8130496318891017E-3</v>
      </c>
      <c r="D161" s="18">
        <v>5.842673928305734E-3</v>
      </c>
      <c r="E161" s="18">
        <v>1.117971724271183E-2</v>
      </c>
      <c r="G161" s="18">
        <v>1.8639810565136548E-2</v>
      </c>
      <c r="H161" s="18">
        <v>3.9762972498342429E-3</v>
      </c>
      <c r="I161" s="18">
        <v>8.056927366403864E-3</v>
      </c>
      <c r="J161" s="18">
        <v>9.1777761977370025E-3</v>
      </c>
      <c r="K161" s="18">
        <v>1.254536827958941E-2</v>
      </c>
      <c r="L161" s="18">
        <v>1.3843066856122429E-2</v>
      </c>
      <c r="M161" s="18">
        <v>6.3021264441118826E-3</v>
      </c>
      <c r="N161" s="18">
        <v>4.1279143811896093E-3</v>
      </c>
      <c r="O161" s="18">
        <v>1.376573007076576E-2</v>
      </c>
      <c r="Q161" s="18">
        <v>7.0581950930466717E-3</v>
      </c>
      <c r="R161" s="18">
        <v>1.124664856383638E-2</v>
      </c>
      <c r="S161" s="18">
        <v>3.625284014060674E-3</v>
      </c>
      <c r="T161" s="18">
        <v>1.277336893281731E-2</v>
      </c>
      <c r="V161" s="18">
        <v>4.7614937061423489E-3</v>
      </c>
      <c r="W161" s="18">
        <v>1.851501558856117E-3</v>
      </c>
      <c r="X161" s="18">
        <v>5.9076825766793172E-3</v>
      </c>
      <c r="Y161" s="18">
        <v>1.4990015817165501E-2</v>
      </c>
      <c r="Z161" s="18">
        <v>1.3658998091039249E-2</v>
      </c>
      <c r="AA161" s="18">
        <v>1.180483792092063E-2</v>
      </c>
      <c r="AB161" s="18">
        <v>9.4964615662056582E-3</v>
      </c>
      <c r="AD161" s="18">
        <v>3.7388506713161981E-3</v>
      </c>
      <c r="AE161" s="18">
        <v>7.251341806309577E-3</v>
      </c>
      <c r="AF161" s="18">
        <v>1.2565088581824219E-2</v>
      </c>
      <c r="AG161" s="18">
        <v>1.424041920105964E-2</v>
      </c>
      <c r="AH161" s="18">
        <v>1.2283997858975529E-2</v>
      </c>
      <c r="AI161" s="18">
        <v>1.737478331197408E-2</v>
      </c>
      <c r="AJ161" s="18">
        <v>0</v>
      </c>
      <c r="AL161" s="18">
        <v>4.1000000000000003E-3</v>
      </c>
      <c r="AM161" s="18">
        <v>2.0999999999999999E-3</v>
      </c>
      <c r="AN161" s="18">
        <v>1.2109999999999999E-2</v>
      </c>
      <c r="AP161" s="18">
        <v>1.2353133044547691E-2</v>
      </c>
      <c r="AQ161" s="18">
        <v>1.649890481903896E-2</v>
      </c>
      <c r="AR161" s="18">
        <v>1.019938967304914E-2</v>
      </c>
      <c r="AS161" s="18">
        <v>1.6116721639979549E-2</v>
      </c>
      <c r="AT161" s="18">
        <v>0</v>
      </c>
      <c r="AU161" s="18">
        <v>0</v>
      </c>
      <c r="AW161" s="18">
        <v>8.8130496318891017E-3</v>
      </c>
      <c r="AX161" s="18">
        <v>0</v>
      </c>
      <c r="AZ161" s="18">
        <v>5.3390941133649242E-3</v>
      </c>
      <c r="BA161" s="18">
        <v>6.7504481970372034E-3</v>
      </c>
      <c r="BB161" s="18">
        <v>1.3770215459400841E-2</v>
      </c>
      <c r="BC161" s="18">
        <v>8.6949567998768785E-3</v>
      </c>
      <c r="BD161" s="18">
        <v>7.7641295072184788E-3</v>
      </c>
      <c r="BE161" s="18">
        <v>8.6445287768210279E-3</v>
      </c>
      <c r="BF161" s="18">
        <v>2.8670205687558872E-2</v>
      </c>
      <c r="BG161" s="18">
        <v>1.149804439520311E-2</v>
      </c>
    </row>
    <row r="162" spans="2:59">
      <c r="B162" s="17" t="s">
        <v>186</v>
      </c>
      <c r="C162" s="18">
        <v>5.946521939203938E-2</v>
      </c>
      <c r="D162" s="18">
        <v>4.1053069561078279E-2</v>
      </c>
      <c r="E162" s="18">
        <v>7.3840601763767624E-2</v>
      </c>
      <c r="G162" s="18">
        <v>5.0137030628953923E-2</v>
      </c>
      <c r="H162" s="18">
        <v>5.7585655235565567E-2</v>
      </c>
      <c r="I162" s="18">
        <v>5.715995892955468E-2</v>
      </c>
      <c r="J162" s="18">
        <v>8.4786348844525364E-2</v>
      </c>
      <c r="K162" s="18">
        <v>5.7241713671744972E-2</v>
      </c>
      <c r="L162" s="18">
        <v>5.5390972342599633E-2</v>
      </c>
      <c r="M162" s="18">
        <v>3.1316861459506323E-2</v>
      </c>
      <c r="N162" s="18">
        <v>7.0544950116377306E-2</v>
      </c>
      <c r="O162" s="18">
        <v>8.5897129505390052E-2</v>
      </c>
      <c r="Q162" s="18">
        <v>4.2571876916394448E-2</v>
      </c>
      <c r="R162" s="18">
        <v>5.8989348305731208E-2</v>
      </c>
      <c r="S162" s="18">
        <v>5.4965990317541492E-2</v>
      </c>
      <c r="T162" s="18">
        <v>8.9266796876003876E-2</v>
      </c>
      <c r="V162" s="18">
        <v>7.6804523263154775E-2</v>
      </c>
      <c r="W162" s="18">
        <v>5.4139254619563718E-2</v>
      </c>
      <c r="X162" s="18">
        <v>4.2697205264868997E-2</v>
      </c>
      <c r="Y162" s="18">
        <v>6.4836935863553685E-2</v>
      </c>
      <c r="Z162" s="18">
        <v>7.1749957978319262E-2</v>
      </c>
      <c r="AA162" s="18">
        <v>5.9770972430415563E-2</v>
      </c>
      <c r="AB162" s="18">
        <v>4.900149925964431E-2</v>
      </c>
      <c r="AD162" s="18">
        <v>4.8496307407430557E-2</v>
      </c>
      <c r="AE162" s="18">
        <v>4.9855979188877568E-2</v>
      </c>
      <c r="AF162" s="18">
        <v>9.1095838284269995E-2</v>
      </c>
      <c r="AG162" s="18">
        <v>6.103786798814731E-2</v>
      </c>
      <c r="AH162" s="18">
        <v>4.2745121997367463E-2</v>
      </c>
      <c r="AI162" s="18">
        <v>9.1258588594771123E-2</v>
      </c>
      <c r="AJ162" s="18">
        <v>0</v>
      </c>
      <c r="AL162" s="18">
        <v>3.567E-2</v>
      </c>
      <c r="AM162" s="18">
        <v>4.1930000000000002E-2</v>
      </c>
      <c r="AN162" s="18">
        <v>9.7769999999999996E-2</v>
      </c>
      <c r="AP162" s="18">
        <v>3.6408892910390692E-2</v>
      </c>
      <c r="AQ162" s="18">
        <v>0.110284335733662</v>
      </c>
      <c r="AR162" s="18">
        <v>2.5851135898444708E-2</v>
      </c>
      <c r="AS162" s="18">
        <v>7.4465984139291286E-2</v>
      </c>
      <c r="AT162" s="18">
        <v>3.0181690510728418E-2</v>
      </c>
      <c r="AU162" s="18">
        <v>0</v>
      </c>
      <c r="AW162" s="18">
        <v>5.946521939203938E-2</v>
      </c>
      <c r="AX162" s="18">
        <v>0</v>
      </c>
      <c r="AZ162" s="18">
        <v>6.1060250199464712E-2</v>
      </c>
      <c r="BA162" s="18">
        <v>4.4180594280978029E-2</v>
      </c>
      <c r="BB162" s="18">
        <v>4.4172248880099907E-2</v>
      </c>
      <c r="BC162" s="18">
        <v>6.5380798620919431E-2</v>
      </c>
      <c r="BD162" s="18">
        <v>7.6977513543905279E-2</v>
      </c>
      <c r="BE162" s="18">
        <v>8.8046413647983074E-2</v>
      </c>
      <c r="BF162" s="18">
        <v>9.6141550662808287E-2</v>
      </c>
      <c r="BG162" s="18">
        <v>9.5960358565144607E-2</v>
      </c>
    </row>
    <row r="163" spans="2:59" ht="29.1">
      <c r="B163" s="17" t="s">
        <v>187</v>
      </c>
      <c r="C163" s="18">
        <v>2.3676767118202279E-2</v>
      </c>
      <c r="D163" s="18">
        <v>1.961482511309794E-2</v>
      </c>
      <c r="E163" s="18">
        <v>2.6798775673715441E-2</v>
      </c>
      <c r="G163" s="18">
        <v>1.9055372543467501E-2</v>
      </c>
      <c r="H163" s="18">
        <v>3.6150007908207028E-2</v>
      </c>
      <c r="I163" s="18">
        <v>4.1340326021337519E-2</v>
      </c>
      <c r="J163" s="18">
        <v>6.1220452780481223E-3</v>
      </c>
      <c r="K163" s="18">
        <v>1.837505898942253E-2</v>
      </c>
      <c r="L163" s="18">
        <v>3.3093494244586623E-2</v>
      </c>
      <c r="M163" s="18">
        <v>1.229231970119944E-2</v>
      </c>
      <c r="N163" s="18">
        <v>2.7266904643715669E-2</v>
      </c>
      <c r="O163" s="18">
        <v>1.680487457457399E-2</v>
      </c>
      <c r="Q163" s="18">
        <v>1.3623472072579719E-2</v>
      </c>
      <c r="R163" s="18">
        <v>1.984428814708104E-2</v>
      </c>
      <c r="S163" s="18">
        <v>2.4012806651295671E-2</v>
      </c>
      <c r="T163" s="18">
        <v>4.048795267959969E-2</v>
      </c>
      <c r="V163" s="18">
        <v>1.993793424875712E-2</v>
      </c>
      <c r="W163" s="18">
        <v>2.9362394721823271E-2</v>
      </c>
      <c r="X163" s="18">
        <v>1.1684193199928449E-2</v>
      </c>
      <c r="Y163" s="18">
        <v>3.2204695807004281E-2</v>
      </c>
      <c r="Z163" s="18">
        <v>2.5485499647905231E-2</v>
      </c>
      <c r="AA163" s="18">
        <v>1.523482702375677E-2</v>
      </c>
      <c r="AB163" s="18">
        <v>3.1475169452770922E-2</v>
      </c>
      <c r="AD163" s="18">
        <v>1.6699758426708389E-2</v>
      </c>
      <c r="AE163" s="18">
        <v>2.3949362880220221E-2</v>
      </c>
      <c r="AF163" s="18">
        <v>2.53517110136019E-2</v>
      </c>
      <c r="AG163" s="18">
        <v>4.0937736395064081E-2</v>
      </c>
      <c r="AH163" s="18">
        <v>3.0374939748239078E-2</v>
      </c>
      <c r="AI163" s="18">
        <v>2.9015803447863281E-2</v>
      </c>
      <c r="AJ163" s="18">
        <v>0</v>
      </c>
      <c r="AL163" s="18">
        <v>6.1599999999999997E-3</v>
      </c>
      <c r="AM163" s="18">
        <v>2.8740000000000002E-2</v>
      </c>
      <c r="AN163" s="18">
        <v>1.235E-2</v>
      </c>
      <c r="AP163" s="18">
        <v>1.5880776237971531E-2</v>
      </c>
      <c r="AQ163" s="18">
        <v>2.9230535302417749E-2</v>
      </c>
      <c r="AR163" s="18">
        <v>2.5891600233937339E-2</v>
      </c>
      <c r="AS163" s="18">
        <v>3.5928408422471497E-2</v>
      </c>
      <c r="AT163" s="18">
        <v>0</v>
      </c>
      <c r="AU163" s="18">
        <v>0</v>
      </c>
      <c r="AW163" s="18">
        <v>2.3676767118202279E-2</v>
      </c>
      <c r="AX163" s="18">
        <v>0</v>
      </c>
      <c r="AZ163" s="18">
        <v>2.3361137421331571E-2</v>
      </c>
      <c r="BA163" s="18">
        <v>2.3374833826056339E-2</v>
      </c>
      <c r="BB163" s="18">
        <v>2.140906395852181E-2</v>
      </c>
      <c r="BC163" s="18">
        <v>2.199589656352938E-2</v>
      </c>
      <c r="BD163" s="18">
        <v>2.3670318951794989E-2</v>
      </c>
      <c r="BE163" s="18">
        <v>0</v>
      </c>
      <c r="BF163" s="18">
        <v>3.3426660653838862E-2</v>
      </c>
      <c r="BG163" s="18">
        <v>6.7274248839740522E-2</v>
      </c>
    </row>
    <row r="165" spans="2:59" ht="87">
      <c r="B165" s="14" t="s">
        <v>188</v>
      </c>
    </row>
    <row r="166" spans="2:59">
      <c r="B166" s="15" t="s">
        <v>20</v>
      </c>
    </row>
    <row r="167" spans="2:59">
      <c r="B167" s="11" t="s">
        <v>105</v>
      </c>
      <c r="C167" s="16">
        <v>3485</v>
      </c>
      <c r="D167" s="16">
        <v>1477</v>
      </c>
      <c r="E167" s="16">
        <v>1998</v>
      </c>
      <c r="G167" s="16">
        <v>166</v>
      </c>
      <c r="H167" s="16">
        <v>489</v>
      </c>
      <c r="I167" s="16">
        <v>330</v>
      </c>
      <c r="J167" s="16">
        <v>310</v>
      </c>
      <c r="K167" s="16">
        <v>382</v>
      </c>
      <c r="L167" s="16">
        <v>359</v>
      </c>
      <c r="M167" s="16">
        <v>599</v>
      </c>
      <c r="N167" s="16">
        <v>489</v>
      </c>
      <c r="O167" s="16">
        <v>361</v>
      </c>
      <c r="Q167" s="16">
        <v>1223</v>
      </c>
      <c r="R167" s="16">
        <v>688</v>
      </c>
      <c r="S167" s="16">
        <v>780</v>
      </c>
      <c r="T167" s="16">
        <v>754</v>
      </c>
      <c r="V167" s="16">
        <v>405</v>
      </c>
      <c r="W167" s="16">
        <v>555</v>
      </c>
      <c r="X167" s="16">
        <v>512</v>
      </c>
      <c r="Y167" s="16">
        <v>527</v>
      </c>
      <c r="Z167" s="16">
        <v>504</v>
      </c>
      <c r="AA167" s="16">
        <v>473</v>
      </c>
      <c r="AB167" s="16">
        <v>509</v>
      </c>
      <c r="AD167" s="16">
        <v>1219</v>
      </c>
      <c r="AE167" s="16">
        <v>688</v>
      </c>
      <c r="AF167" s="16">
        <v>629</v>
      </c>
      <c r="AG167" s="16">
        <v>138</v>
      </c>
      <c r="AH167" s="16">
        <v>525</v>
      </c>
      <c r="AI167" s="16">
        <v>284</v>
      </c>
      <c r="AJ167" s="16">
        <v>2</v>
      </c>
      <c r="AL167" s="16">
        <v>504</v>
      </c>
      <c r="AM167" s="16">
        <v>558</v>
      </c>
      <c r="AN167" s="16">
        <v>156</v>
      </c>
      <c r="AP167" s="16">
        <v>389</v>
      </c>
      <c r="AQ167" s="16">
        <v>346</v>
      </c>
      <c r="AR167" s="16">
        <v>114</v>
      </c>
      <c r="AS167" s="16">
        <v>771</v>
      </c>
      <c r="AT167" s="16">
        <v>123</v>
      </c>
      <c r="AU167" s="16">
        <v>18</v>
      </c>
      <c r="AW167" s="16">
        <v>3485</v>
      </c>
      <c r="AX167" s="16">
        <v>0</v>
      </c>
      <c r="AZ167" s="16">
        <v>1139</v>
      </c>
      <c r="BA167" s="16">
        <v>828</v>
      </c>
      <c r="BB167" s="16">
        <v>565</v>
      </c>
      <c r="BC167" s="16">
        <v>461</v>
      </c>
      <c r="BD167" s="16">
        <v>119</v>
      </c>
      <c r="BE167" s="16">
        <v>117</v>
      </c>
      <c r="BF167" s="16">
        <v>163</v>
      </c>
      <c r="BG167" s="16">
        <v>73</v>
      </c>
    </row>
    <row r="168" spans="2:59">
      <c r="B168" s="12" t="s">
        <v>106</v>
      </c>
      <c r="C168" s="16">
        <v>3486</v>
      </c>
      <c r="D168" s="16">
        <v>1538</v>
      </c>
      <c r="E168" s="16">
        <v>1944</v>
      </c>
      <c r="G168" s="16">
        <v>154</v>
      </c>
      <c r="H168" s="16">
        <v>477</v>
      </c>
      <c r="I168" s="16">
        <v>331</v>
      </c>
      <c r="J168" s="16">
        <v>304</v>
      </c>
      <c r="K168" s="16">
        <v>385</v>
      </c>
      <c r="L168" s="16">
        <v>370</v>
      </c>
      <c r="M168" s="16">
        <v>600</v>
      </c>
      <c r="N168" s="16">
        <v>533</v>
      </c>
      <c r="O168" s="16">
        <v>332</v>
      </c>
      <c r="Q168" s="16">
        <v>1230</v>
      </c>
      <c r="R168" s="16">
        <v>685</v>
      </c>
      <c r="S168" s="16">
        <v>787</v>
      </c>
      <c r="T168" s="16">
        <v>746</v>
      </c>
      <c r="V168" s="16">
        <v>475</v>
      </c>
      <c r="W168" s="16">
        <v>529</v>
      </c>
      <c r="X168" s="16">
        <v>521</v>
      </c>
      <c r="Y168" s="16">
        <v>485</v>
      </c>
      <c r="Z168" s="16">
        <v>485</v>
      </c>
      <c r="AA168" s="16">
        <v>475</v>
      </c>
      <c r="AB168" s="16">
        <v>515</v>
      </c>
      <c r="AD168" s="16">
        <v>1224</v>
      </c>
      <c r="AE168" s="16">
        <v>692</v>
      </c>
      <c r="AF168" s="16">
        <v>628</v>
      </c>
      <c r="AG168" s="16">
        <v>135</v>
      </c>
      <c r="AH168" s="16">
        <v>525</v>
      </c>
      <c r="AI168" s="16">
        <v>280</v>
      </c>
      <c r="AJ168" s="16">
        <v>2</v>
      </c>
      <c r="AL168" s="16">
        <v>520</v>
      </c>
      <c r="AM168" s="16">
        <v>574</v>
      </c>
      <c r="AN168" s="16">
        <v>159</v>
      </c>
      <c r="AP168" s="16">
        <v>387</v>
      </c>
      <c r="AQ168" s="16">
        <v>336</v>
      </c>
      <c r="AR168" s="16">
        <v>117</v>
      </c>
      <c r="AS168" s="16">
        <v>746</v>
      </c>
      <c r="AT168" s="16">
        <v>122</v>
      </c>
      <c r="AU168" s="16">
        <v>18</v>
      </c>
      <c r="AW168" s="16">
        <v>3486</v>
      </c>
      <c r="AX168" s="16">
        <v>0</v>
      </c>
      <c r="AZ168" s="16">
        <v>1184</v>
      </c>
      <c r="BA168" s="16">
        <v>805</v>
      </c>
      <c r="BB168" s="16">
        <v>568</v>
      </c>
      <c r="BC168" s="16">
        <v>447</v>
      </c>
      <c r="BD168" s="16">
        <v>117</v>
      </c>
      <c r="BE168" s="16">
        <v>115</v>
      </c>
      <c r="BF168" s="16">
        <v>158</v>
      </c>
      <c r="BG168" s="16">
        <v>72</v>
      </c>
    </row>
    <row r="169" spans="2:59">
      <c r="B169" s="17" t="s">
        <v>178</v>
      </c>
      <c r="C169" s="18">
        <v>0.15006970094065669</v>
      </c>
      <c r="D169" s="18">
        <v>0.1838696996178488</v>
      </c>
      <c r="E169" s="18">
        <v>0.123310158662012</v>
      </c>
      <c r="G169" s="18">
        <v>0.13089087162399671</v>
      </c>
      <c r="H169" s="18">
        <v>0.14327860934579889</v>
      </c>
      <c r="I169" s="18">
        <v>0.1364898105815236</v>
      </c>
      <c r="J169" s="18">
        <v>0.1242696535245319</v>
      </c>
      <c r="K169" s="18">
        <v>0.14134264623447759</v>
      </c>
      <c r="L169" s="18">
        <v>0.1235104611260993</v>
      </c>
      <c r="M169" s="18">
        <v>0.24651020616315231</v>
      </c>
      <c r="N169" s="18">
        <v>0.13621130438581411</v>
      </c>
      <c r="O169" s="18">
        <v>9.3340404800359641E-2</v>
      </c>
      <c r="Q169" s="18">
        <v>0.19490758448475151</v>
      </c>
      <c r="R169" s="18">
        <v>0.14469080957905281</v>
      </c>
      <c r="S169" s="18">
        <v>0.1145766338649296</v>
      </c>
      <c r="T169" s="18">
        <v>0.1226396667436066</v>
      </c>
      <c r="V169" s="18">
        <v>0.12505503340110671</v>
      </c>
      <c r="W169" s="18">
        <v>0.16656067154137111</v>
      </c>
      <c r="X169" s="18">
        <v>0.15583567925984659</v>
      </c>
      <c r="Y169" s="18">
        <v>0.1682358105229545</v>
      </c>
      <c r="Z169" s="18">
        <v>0.130828534627939</v>
      </c>
      <c r="AA169" s="18">
        <v>0.11615225585013821</v>
      </c>
      <c r="AB169" s="18">
        <v>0.18266616428443119</v>
      </c>
      <c r="AD169" s="18">
        <v>0.2042591196234631</v>
      </c>
      <c r="AE169" s="18">
        <v>0.13251860683364419</v>
      </c>
      <c r="AF169" s="18">
        <v>0.1013470410724373</v>
      </c>
      <c r="AG169" s="18">
        <v>0.15937664834848531</v>
      </c>
      <c r="AH169" s="18">
        <v>0.13095162979329131</v>
      </c>
      <c r="AI169" s="18">
        <v>9.8343855712669848E-2</v>
      </c>
      <c r="AJ169" s="18">
        <v>0</v>
      </c>
      <c r="AL169" s="18">
        <v>0.19694</v>
      </c>
      <c r="AM169" s="18">
        <v>0.12841</v>
      </c>
      <c r="AN169" s="18">
        <v>0.14774999999999999</v>
      </c>
      <c r="AP169" s="18">
        <v>0.17172896423664349</v>
      </c>
      <c r="AQ169" s="18">
        <v>0.11504215390771851</v>
      </c>
      <c r="AR169" s="18">
        <v>0.27376644024190538</v>
      </c>
      <c r="AS169" s="18">
        <v>0.12537392217317711</v>
      </c>
      <c r="AT169" s="18">
        <v>0.1223929972292549</v>
      </c>
      <c r="AU169" s="18">
        <v>0.2788273507363811</v>
      </c>
      <c r="AW169" s="18">
        <v>0.15006970094065669</v>
      </c>
      <c r="AX169" s="18">
        <v>0</v>
      </c>
      <c r="AZ169" s="18">
        <v>0.13188939127964711</v>
      </c>
      <c r="BA169" s="18">
        <v>0.18552809790022681</v>
      </c>
      <c r="BB169" s="18">
        <v>0.1413259299991669</v>
      </c>
      <c r="BC169" s="18">
        <v>0.14526984123731501</v>
      </c>
      <c r="BD169" s="18">
        <v>0.21840568703387789</v>
      </c>
      <c r="BE169" s="18">
        <v>0.1897715116304278</v>
      </c>
      <c r="BF169" s="18">
        <v>7.5475119835822085E-2</v>
      </c>
      <c r="BG169" s="18">
        <v>0.1249587415980892</v>
      </c>
    </row>
    <row r="170" spans="2:59">
      <c r="B170" s="17" t="s">
        <v>179</v>
      </c>
      <c r="C170" s="18">
        <v>0.1036736176257957</v>
      </c>
      <c r="D170" s="18">
        <v>0.12677612264774571</v>
      </c>
      <c r="E170" s="18">
        <v>8.5588870183006593E-2</v>
      </c>
      <c r="G170" s="18">
        <v>3.5897550382692711E-2</v>
      </c>
      <c r="H170" s="18">
        <v>9.3411203641234397E-2</v>
      </c>
      <c r="I170" s="18">
        <v>0.10396628840028289</v>
      </c>
      <c r="J170" s="18">
        <v>9.8028782032642925E-2</v>
      </c>
      <c r="K170" s="18">
        <v>0.1018120132612448</v>
      </c>
      <c r="L170" s="18">
        <v>8.0893981430896073E-2</v>
      </c>
      <c r="M170" s="18">
        <v>0.13986962036410769</v>
      </c>
      <c r="N170" s="18">
        <v>0.1149040685952962</v>
      </c>
      <c r="O170" s="18">
        <v>9.8730204748993494E-2</v>
      </c>
      <c r="Q170" s="18">
        <v>0.1173158651554895</v>
      </c>
      <c r="R170" s="18">
        <v>9.9305028080163171E-2</v>
      </c>
      <c r="S170" s="18">
        <v>0.1064719247115206</v>
      </c>
      <c r="T170" s="18">
        <v>8.3348249017867637E-2</v>
      </c>
      <c r="V170" s="18">
        <v>8.0100428310030614E-2</v>
      </c>
      <c r="W170" s="18">
        <v>0.10711921941186971</v>
      </c>
      <c r="X170" s="18">
        <v>8.4641209177865245E-2</v>
      </c>
      <c r="Y170" s="18">
        <v>0.11045666506244441</v>
      </c>
      <c r="Z170" s="18">
        <v>0.1109305066677523</v>
      </c>
      <c r="AA170" s="18">
        <v>0.1192554620764152</v>
      </c>
      <c r="AB170" s="18">
        <v>0.1135409044098752</v>
      </c>
      <c r="AD170" s="18">
        <v>0.1345784972252875</v>
      </c>
      <c r="AE170" s="18">
        <v>0.100357838626842</v>
      </c>
      <c r="AF170" s="18">
        <v>8.8428431853233666E-2</v>
      </c>
      <c r="AG170" s="18">
        <v>7.6401563394884464E-2</v>
      </c>
      <c r="AH170" s="18">
        <v>8.7957189704294739E-2</v>
      </c>
      <c r="AI170" s="18">
        <v>5.4363752258292063E-2</v>
      </c>
      <c r="AJ170" s="18">
        <v>0</v>
      </c>
      <c r="AL170" s="18">
        <v>0.10552</v>
      </c>
      <c r="AM170" s="18">
        <v>8.6669999999999997E-2</v>
      </c>
      <c r="AN170" s="18">
        <v>8.3070000000000005E-2</v>
      </c>
      <c r="AP170" s="18">
        <v>0.1275643140925023</v>
      </c>
      <c r="AQ170" s="18">
        <v>0.10207760813151399</v>
      </c>
      <c r="AR170" s="18">
        <v>0.16843496093533769</v>
      </c>
      <c r="AS170" s="18">
        <v>9.5795243186653584E-2</v>
      </c>
      <c r="AT170" s="18">
        <v>0.1947483075072271</v>
      </c>
      <c r="AU170" s="18">
        <v>0.21869917665154559</v>
      </c>
      <c r="AW170" s="18">
        <v>0.1036736176257957</v>
      </c>
      <c r="AX170" s="18">
        <v>0</v>
      </c>
      <c r="AZ170" s="18">
        <v>7.8100990801919401E-2</v>
      </c>
      <c r="BA170" s="18">
        <v>0.1317935515559516</v>
      </c>
      <c r="BB170" s="18">
        <v>0.1224630862963282</v>
      </c>
      <c r="BC170" s="18">
        <v>0.109747049086834</v>
      </c>
      <c r="BD170" s="18">
        <v>0.13377451881278421</v>
      </c>
      <c r="BE170" s="18">
        <v>0.11963663206777091</v>
      </c>
      <c r="BF170" s="18">
        <v>4.2768915560864589E-2</v>
      </c>
      <c r="BG170" s="18">
        <v>9.9695627002482246E-2</v>
      </c>
    </row>
    <row r="171" spans="2:59">
      <c r="B171" s="17" t="s">
        <v>180</v>
      </c>
      <c r="C171" s="18">
        <v>0.25518200909091848</v>
      </c>
      <c r="D171" s="18">
        <v>0.26476209254674299</v>
      </c>
      <c r="E171" s="18">
        <v>0.2479302496144834</v>
      </c>
      <c r="G171" s="18">
        <v>0.2406056762836708</v>
      </c>
      <c r="H171" s="18">
        <v>0.25034983627854751</v>
      </c>
      <c r="I171" s="18">
        <v>0.2331044158334703</v>
      </c>
      <c r="J171" s="18">
        <v>0.19351803570235329</v>
      </c>
      <c r="K171" s="18">
        <v>0.24064744668340829</v>
      </c>
      <c r="L171" s="18">
        <v>0.26845958883867882</v>
      </c>
      <c r="M171" s="18">
        <v>0.31476041348108458</v>
      </c>
      <c r="N171" s="18">
        <v>0.26626754207095649</v>
      </c>
      <c r="O171" s="18">
        <v>0.22380327114948681</v>
      </c>
      <c r="Q171" s="18">
        <v>0.30352242017385339</v>
      </c>
      <c r="R171" s="18">
        <v>0.24220285600997049</v>
      </c>
      <c r="S171" s="18">
        <v>0.25004737763923862</v>
      </c>
      <c r="T171" s="18">
        <v>0.19633146410017799</v>
      </c>
      <c r="V171" s="18">
        <v>0.26576954893377391</v>
      </c>
      <c r="W171" s="18">
        <v>0.2909660801215137</v>
      </c>
      <c r="X171" s="18">
        <v>0.28162461197295841</v>
      </c>
      <c r="Y171" s="18">
        <v>0.27454039039925021</v>
      </c>
      <c r="Z171" s="18">
        <v>0.2070299509726819</v>
      </c>
      <c r="AA171" s="18">
        <v>0.2490191613110713</v>
      </c>
      <c r="AB171" s="18">
        <v>0.21470711775791471</v>
      </c>
      <c r="AD171" s="18">
        <v>0.28031844788019739</v>
      </c>
      <c r="AE171" s="18">
        <v>0.28006872107808217</v>
      </c>
      <c r="AF171" s="18">
        <v>0.22489353984663141</v>
      </c>
      <c r="AG171" s="18">
        <v>0.2165023227718037</v>
      </c>
      <c r="AH171" s="18">
        <v>0.24238237022391201</v>
      </c>
      <c r="AI171" s="18">
        <v>0.19204759943176669</v>
      </c>
      <c r="AJ171" s="18">
        <v>0.57106965278647837</v>
      </c>
      <c r="AL171" s="18">
        <v>0.31152000000000002</v>
      </c>
      <c r="AM171" s="18">
        <v>0.28105000000000002</v>
      </c>
      <c r="AN171" s="18">
        <v>0.23277999999999999</v>
      </c>
      <c r="AP171" s="18">
        <v>0.29041855206358741</v>
      </c>
      <c r="AQ171" s="18">
        <v>0.1466788470798811</v>
      </c>
      <c r="AR171" s="18">
        <v>0.1263554888640557</v>
      </c>
      <c r="AS171" s="18">
        <v>0.2389944921875107</v>
      </c>
      <c r="AT171" s="18">
        <v>0.2620420610813427</v>
      </c>
      <c r="AU171" s="18">
        <v>0.21979507263609249</v>
      </c>
      <c r="AW171" s="18">
        <v>0.25518200909091848</v>
      </c>
      <c r="AX171" s="18">
        <v>0</v>
      </c>
      <c r="AZ171" s="18">
        <v>0.28142524285426912</v>
      </c>
      <c r="BA171" s="18">
        <v>0.27581130491051981</v>
      </c>
      <c r="BB171" s="18">
        <v>0.2214068532412766</v>
      </c>
      <c r="BC171" s="18">
        <v>0.29672829066069789</v>
      </c>
      <c r="BD171" s="18">
        <v>0.1849416257550423</v>
      </c>
      <c r="BE171" s="18">
        <v>0.22897042385064029</v>
      </c>
      <c r="BF171" s="18">
        <v>0.117688566197728</v>
      </c>
      <c r="BG171" s="18">
        <v>9.3410238220431041E-2</v>
      </c>
    </row>
    <row r="172" spans="2:59">
      <c r="B172" s="17" t="s">
        <v>181</v>
      </c>
      <c r="C172" s="18">
        <v>0.10619512824444551</v>
      </c>
      <c r="D172" s="18">
        <v>0.1017871950901458</v>
      </c>
      <c r="E172" s="18">
        <v>0.1098814633759649</v>
      </c>
      <c r="G172" s="18">
        <v>0.15330523202567381</v>
      </c>
      <c r="H172" s="18">
        <v>0.12580734933973031</v>
      </c>
      <c r="I172" s="18">
        <v>0.1084794232204957</v>
      </c>
      <c r="J172" s="18">
        <v>0.1143208593987622</v>
      </c>
      <c r="K172" s="18">
        <v>0.1145946428994912</v>
      </c>
      <c r="L172" s="18">
        <v>0.1160301831512673</v>
      </c>
      <c r="M172" s="18">
        <v>7.7452387128358641E-2</v>
      </c>
      <c r="N172" s="18">
        <v>9.2525034645884852E-2</v>
      </c>
      <c r="O172" s="18">
        <v>9.970023074726303E-2</v>
      </c>
      <c r="Q172" s="18">
        <v>9.5160585125978511E-2</v>
      </c>
      <c r="R172" s="18">
        <v>0.1130363762711714</v>
      </c>
      <c r="S172" s="18">
        <v>0.13647922011467961</v>
      </c>
      <c r="T172" s="18">
        <v>8.8035946371115434E-2</v>
      </c>
      <c r="V172" s="18">
        <v>0.1005218144459174</v>
      </c>
      <c r="W172" s="18">
        <v>0.12115821328596341</v>
      </c>
      <c r="X172" s="18">
        <v>0.115029982788475</v>
      </c>
      <c r="Y172" s="18">
        <v>7.9953231880361728E-2</v>
      </c>
      <c r="Z172" s="18">
        <v>0.1067003482440767</v>
      </c>
      <c r="AA172" s="18">
        <v>0.1125659820387508</v>
      </c>
      <c r="AB172" s="18">
        <v>0.1054971939320738</v>
      </c>
      <c r="AD172" s="18">
        <v>8.9052031615000263E-2</v>
      </c>
      <c r="AE172" s="18">
        <v>9.99106017767106E-2</v>
      </c>
      <c r="AF172" s="18">
        <v>0.10485411387678201</v>
      </c>
      <c r="AG172" s="18">
        <v>0.1050538304511283</v>
      </c>
      <c r="AH172" s="18">
        <v>0.1286731273369324</v>
      </c>
      <c r="AI172" s="18">
        <v>0.1589245844068288</v>
      </c>
      <c r="AJ172" s="18">
        <v>0</v>
      </c>
      <c r="AL172" s="18">
        <v>0.11229</v>
      </c>
      <c r="AM172" s="18">
        <v>0.12472999999999999</v>
      </c>
      <c r="AN172" s="18">
        <v>0.10424</v>
      </c>
      <c r="AP172" s="18">
        <v>0.1145583246918727</v>
      </c>
      <c r="AQ172" s="18">
        <v>0.10267597061988989</v>
      </c>
      <c r="AR172" s="18">
        <v>0.15829615489219789</v>
      </c>
      <c r="AS172" s="18">
        <v>9.3070176761997442E-2</v>
      </c>
      <c r="AT172" s="18">
        <v>8.4065664803939705E-2</v>
      </c>
      <c r="AU172" s="18">
        <v>0.11337365645849209</v>
      </c>
      <c r="AW172" s="18">
        <v>0.10619512824444551</v>
      </c>
      <c r="AX172" s="18">
        <v>0</v>
      </c>
      <c r="AZ172" s="18">
        <v>0.1122912141464141</v>
      </c>
      <c r="BA172" s="18">
        <v>0.10683447491637001</v>
      </c>
      <c r="BB172" s="18">
        <v>0.1114080774559794</v>
      </c>
      <c r="BC172" s="18">
        <v>0.1075436852941235</v>
      </c>
      <c r="BD172" s="18">
        <v>0.1213991837926303</v>
      </c>
      <c r="BE172" s="18">
        <v>9.2897831427010039E-2</v>
      </c>
      <c r="BF172" s="18">
        <v>5.4063574440719291E-2</v>
      </c>
      <c r="BG172" s="18">
        <v>8.961624615273811E-2</v>
      </c>
    </row>
    <row r="173" spans="2:59">
      <c r="B173" s="17" t="s">
        <v>182</v>
      </c>
      <c r="C173" s="18">
        <v>0.10492641351965851</v>
      </c>
      <c r="D173" s="18">
        <v>0.102167783155031</v>
      </c>
      <c r="E173" s="18">
        <v>0.1066186309791638</v>
      </c>
      <c r="G173" s="18">
        <v>0.13890092697733811</v>
      </c>
      <c r="H173" s="18">
        <v>0.10886470358263051</v>
      </c>
      <c r="I173" s="18">
        <v>8.8300240507060437E-2</v>
      </c>
      <c r="J173" s="18">
        <v>0.1179470817045366</v>
      </c>
      <c r="K173" s="18">
        <v>0.1258363805385215</v>
      </c>
      <c r="L173" s="18">
        <v>0.1240327203078473</v>
      </c>
      <c r="M173" s="18">
        <v>6.2927568533261119E-2</v>
      </c>
      <c r="N173" s="18">
        <v>9.8152035421018829E-2</v>
      </c>
      <c r="O173" s="18">
        <v>0.12953559621913949</v>
      </c>
      <c r="Q173" s="18">
        <v>9.4192201199232772E-2</v>
      </c>
      <c r="R173" s="18">
        <v>0.1268905504658506</v>
      </c>
      <c r="S173" s="18">
        <v>0.10319787359726069</v>
      </c>
      <c r="T173" s="18">
        <v>0.1070918623128702</v>
      </c>
      <c r="V173" s="18">
        <v>7.0636615290374641E-2</v>
      </c>
      <c r="W173" s="18">
        <v>0.114025156549528</v>
      </c>
      <c r="X173" s="18">
        <v>0.1086265066681488</v>
      </c>
      <c r="Y173" s="18">
        <v>0.1008530243099884</v>
      </c>
      <c r="Z173" s="18">
        <v>0.1333975330363375</v>
      </c>
      <c r="AA173" s="18">
        <v>8.7070481353940313E-2</v>
      </c>
      <c r="AB173" s="18">
        <v>0.11699455696764741</v>
      </c>
      <c r="AD173" s="18">
        <v>8.424547148317485E-2</v>
      </c>
      <c r="AE173" s="18">
        <v>0.1172756595356053</v>
      </c>
      <c r="AF173" s="18">
        <v>0.13621683302885321</v>
      </c>
      <c r="AG173" s="18">
        <v>7.1913748649208922E-2</v>
      </c>
      <c r="AH173" s="18">
        <v>0.1092669309174726</v>
      </c>
      <c r="AI173" s="18">
        <v>0.1031664088125198</v>
      </c>
      <c r="AJ173" s="18">
        <v>0</v>
      </c>
      <c r="AL173" s="18">
        <v>0.104</v>
      </c>
      <c r="AM173" s="18">
        <v>0.11085</v>
      </c>
      <c r="AN173" s="18">
        <v>0.1002</v>
      </c>
      <c r="AP173" s="18">
        <v>9.7601304588105078E-2</v>
      </c>
      <c r="AQ173" s="18">
        <v>9.5281999631558395E-2</v>
      </c>
      <c r="AR173" s="18">
        <v>7.8709946501088673E-2</v>
      </c>
      <c r="AS173" s="18">
        <v>0.1233143356716364</v>
      </c>
      <c r="AT173" s="18">
        <v>0.11271599020156051</v>
      </c>
      <c r="AU173" s="18">
        <v>0.106462351444752</v>
      </c>
      <c r="AW173" s="18">
        <v>0.10492641351965851</v>
      </c>
      <c r="AX173" s="18">
        <v>0</v>
      </c>
      <c r="AZ173" s="18">
        <v>0.1039313026196121</v>
      </c>
      <c r="BA173" s="18">
        <v>9.8270740433660686E-2</v>
      </c>
      <c r="BB173" s="18">
        <v>0.1142269668973048</v>
      </c>
      <c r="BC173" s="18">
        <v>0.1275568480652057</v>
      </c>
      <c r="BD173" s="18">
        <v>9.7422335296046381E-2</v>
      </c>
      <c r="BE173" s="18">
        <v>0.11169104920504461</v>
      </c>
      <c r="BF173" s="18">
        <v>7.3759953723866276E-2</v>
      </c>
      <c r="BG173" s="18">
        <v>6.714926905498235E-2</v>
      </c>
    </row>
    <row r="174" spans="2:59">
      <c r="B174" s="17" t="s">
        <v>183</v>
      </c>
      <c r="C174" s="18">
        <v>5.320266224730346E-2</v>
      </c>
      <c r="D174" s="18">
        <v>4.3235380996243578E-2</v>
      </c>
      <c r="E174" s="18">
        <v>6.1044243416206401E-2</v>
      </c>
      <c r="G174" s="18">
        <v>6.4359818810820632E-2</v>
      </c>
      <c r="H174" s="18">
        <v>5.5646896157515099E-2</v>
      </c>
      <c r="I174" s="18">
        <v>4.9243663933626197E-2</v>
      </c>
      <c r="J174" s="18">
        <v>5.9774941634983397E-2</v>
      </c>
      <c r="K174" s="18">
        <v>7.7393199078455585E-2</v>
      </c>
      <c r="L174" s="18">
        <v>5.5546008641323967E-2</v>
      </c>
      <c r="M174" s="18">
        <v>2.6523630463686339E-2</v>
      </c>
      <c r="N174" s="18">
        <v>5.0029939657160093E-2</v>
      </c>
      <c r="O174" s="18">
        <v>6.5136297106613686E-2</v>
      </c>
      <c r="Q174" s="18">
        <v>4.4633174106629467E-2</v>
      </c>
      <c r="R174" s="18">
        <v>5.0208417749957261E-2</v>
      </c>
      <c r="S174" s="18">
        <v>5.8404997814333171E-2</v>
      </c>
      <c r="T174" s="18">
        <v>6.2899336878864245E-2</v>
      </c>
      <c r="V174" s="18">
        <v>4.7112972625260152E-2</v>
      </c>
      <c r="W174" s="18">
        <v>2.5613409691285598E-2</v>
      </c>
      <c r="X174" s="18">
        <v>5.4617831392770592E-2</v>
      </c>
      <c r="Y174" s="18">
        <v>5.1472511550367563E-2</v>
      </c>
      <c r="Z174" s="18">
        <v>8.4535296383993486E-2</v>
      </c>
      <c r="AA174" s="18">
        <v>6.0214550051963613E-2</v>
      </c>
      <c r="AB174" s="18">
        <v>5.1383625397710707E-2</v>
      </c>
      <c r="AD174" s="18">
        <v>4.1486901945038998E-2</v>
      </c>
      <c r="AE174" s="18">
        <v>5.4964184565126507E-2</v>
      </c>
      <c r="AF174" s="18">
        <v>6.7504665984118362E-2</v>
      </c>
      <c r="AG174" s="18">
        <v>6.9475278490818609E-2</v>
      </c>
      <c r="AH174" s="18">
        <v>4.4511490276926018E-2</v>
      </c>
      <c r="AI174" s="18">
        <v>7.3630459156035027E-2</v>
      </c>
      <c r="AJ174" s="18">
        <v>0.42893034721352158</v>
      </c>
      <c r="AL174" s="18">
        <v>2.8639999999999999E-2</v>
      </c>
      <c r="AM174" s="18">
        <v>5.3560000000000003E-2</v>
      </c>
      <c r="AN174" s="18">
        <v>4.7800000000000002E-2</v>
      </c>
      <c r="AP174" s="18">
        <v>4.6992037272558497E-2</v>
      </c>
      <c r="AQ174" s="18">
        <v>7.1212893091699647E-2</v>
      </c>
      <c r="AR174" s="18">
        <v>9.5220532010148934E-2</v>
      </c>
      <c r="AS174" s="18">
        <v>6.7270754223018897E-2</v>
      </c>
      <c r="AT174" s="18">
        <v>8.7930219563147186E-2</v>
      </c>
      <c r="AU174" s="18">
        <v>6.2842392072736578E-2</v>
      </c>
      <c r="AW174" s="18">
        <v>5.320266224730346E-2</v>
      </c>
      <c r="AX174" s="18">
        <v>0</v>
      </c>
      <c r="AZ174" s="18">
        <v>4.8114813220700797E-2</v>
      </c>
      <c r="BA174" s="18">
        <v>4.0846486945084963E-2</v>
      </c>
      <c r="BB174" s="18">
        <v>5.2351092576508808E-2</v>
      </c>
      <c r="BC174" s="18">
        <v>6.8122910738091624E-2</v>
      </c>
      <c r="BD174" s="18">
        <v>8.2828625656637733E-2</v>
      </c>
      <c r="BE174" s="18">
        <v>6.6363382464265805E-2</v>
      </c>
      <c r="BF174" s="18">
        <v>8.5464483408639852E-2</v>
      </c>
      <c r="BG174" s="18">
        <v>6.3703962248850915E-2</v>
      </c>
    </row>
    <row r="175" spans="2:59">
      <c r="B175" s="17" t="s">
        <v>184</v>
      </c>
      <c r="C175" s="18">
        <v>3.049192101438981E-2</v>
      </c>
      <c r="D175" s="18">
        <v>2.3711961745346621E-2</v>
      </c>
      <c r="E175" s="18">
        <v>3.5913321188556523E-2</v>
      </c>
      <c r="G175" s="18">
        <v>3.5924433932134882E-2</v>
      </c>
      <c r="H175" s="18">
        <v>3.325407613972739E-2</v>
      </c>
      <c r="I175" s="18">
        <v>3.316880703017791E-2</v>
      </c>
      <c r="J175" s="18">
        <v>3.972056600086004E-2</v>
      </c>
      <c r="K175" s="18">
        <v>2.9509985982788658E-2</v>
      </c>
      <c r="L175" s="18">
        <v>2.1800319538107651E-2</v>
      </c>
      <c r="M175" s="18">
        <v>1.775642533809263E-2</v>
      </c>
      <c r="N175" s="18">
        <v>3.2828638046366869E-2</v>
      </c>
      <c r="O175" s="18">
        <v>4.3000888570123193E-2</v>
      </c>
      <c r="Q175" s="18">
        <v>1.663268604457941E-2</v>
      </c>
      <c r="R175" s="18">
        <v>3.5946153473516332E-2</v>
      </c>
      <c r="S175" s="18">
        <v>3.7838240635365818E-2</v>
      </c>
      <c r="T175" s="18">
        <v>3.9512680828200357E-2</v>
      </c>
      <c r="V175" s="18">
        <v>2.472883466300459E-2</v>
      </c>
      <c r="W175" s="18">
        <v>1.6143421358068E-2</v>
      </c>
      <c r="X175" s="18">
        <v>3.2602957639649273E-2</v>
      </c>
      <c r="Y175" s="18">
        <v>2.9983452893967769E-2</v>
      </c>
      <c r="Z175" s="18">
        <v>4.4034657634070752E-2</v>
      </c>
      <c r="AA175" s="18">
        <v>4.2974210142510912E-2</v>
      </c>
      <c r="AB175" s="18">
        <v>2.4620076089181538E-2</v>
      </c>
      <c r="AD175" s="18">
        <v>2.203731025115957E-2</v>
      </c>
      <c r="AE175" s="18">
        <v>2.4682804337077341E-2</v>
      </c>
      <c r="AF175" s="18">
        <v>3.2562477613664993E-2</v>
      </c>
      <c r="AG175" s="18">
        <v>4.3740417579820667E-2</v>
      </c>
      <c r="AH175" s="18">
        <v>4.3479845138885247E-2</v>
      </c>
      <c r="AI175" s="18">
        <v>4.6641274059736539E-2</v>
      </c>
      <c r="AJ175" s="18">
        <v>0</v>
      </c>
      <c r="AL175" s="18">
        <v>1.5559999999999999E-2</v>
      </c>
      <c r="AM175" s="18">
        <v>2.46E-2</v>
      </c>
      <c r="AN175" s="18">
        <v>3.9780000000000003E-2</v>
      </c>
      <c r="AP175" s="18">
        <v>3.0890334046004421E-2</v>
      </c>
      <c r="AQ175" s="18">
        <v>2.514938609038473E-2</v>
      </c>
      <c r="AR175" s="18">
        <v>3.3412350201850377E-2</v>
      </c>
      <c r="AS175" s="18">
        <v>4.8626788732252998E-2</v>
      </c>
      <c r="AT175" s="18">
        <v>3.9139286966014201E-2</v>
      </c>
      <c r="AU175" s="18">
        <v>0</v>
      </c>
      <c r="AW175" s="18">
        <v>3.049192101438981E-2</v>
      </c>
      <c r="AX175" s="18">
        <v>0</v>
      </c>
      <c r="AZ175" s="18">
        <v>2.5227764557736069E-2</v>
      </c>
      <c r="BA175" s="18">
        <v>2.2449786455303711E-2</v>
      </c>
      <c r="BB175" s="18">
        <v>3.2724056941925012E-2</v>
      </c>
      <c r="BC175" s="18">
        <v>3.2430382718360448E-2</v>
      </c>
      <c r="BD175" s="18">
        <v>5.3392198901990602E-2</v>
      </c>
      <c r="BE175" s="18">
        <v>1.8876403192446711E-2</v>
      </c>
      <c r="BF175" s="18">
        <v>4.3956798900058831E-2</v>
      </c>
      <c r="BG175" s="18">
        <v>9.4896863160377695E-2</v>
      </c>
    </row>
    <row r="176" spans="2:59">
      <c r="B176" s="17" t="s">
        <v>185</v>
      </c>
      <c r="C176" s="18">
        <v>9.1480165607282522E-3</v>
      </c>
      <c r="D176" s="18">
        <v>8.5491248637730825E-3</v>
      </c>
      <c r="E176" s="18">
        <v>9.6389839659657365E-3</v>
      </c>
      <c r="G176" s="18">
        <v>1.146618624554357E-2</v>
      </c>
      <c r="H176" s="18">
        <v>6.2352860472957451E-3</v>
      </c>
      <c r="I176" s="18">
        <v>1.094847665687723E-2</v>
      </c>
      <c r="J176" s="18">
        <v>1.5987617146928281E-2</v>
      </c>
      <c r="K176" s="18">
        <v>5.150817350925643E-3</v>
      </c>
      <c r="L176" s="18">
        <v>8.6543618298180764E-3</v>
      </c>
      <c r="M176" s="18">
        <v>1.094307229402967E-2</v>
      </c>
      <c r="N176" s="18">
        <v>6.1099339161648581E-3</v>
      </c>
      <c r="O176" s="18">
        <v>1.102996069817867E-2</v>
      </c>
      <c r="Q176" s="18">
        <v>4.6858678463896413E-3</v>
      </c>
      <c r="R176" s="18">
        <v>1.8114783768776441E-2</v>
      </c>
      <c r="S176" s="18">
        <v>6.0386196193399763E-3</v>
      </c>
      <c r="T176" s="18">
        <v>1.203792832917481E-2</v>
      </c>
      <c r="V176" s="18">
        <v>2.635524369838692E-3</v>
      </c>
      <c r="W176" s="18">
        <v>7.2273019547663426E-3</v>
      </c>
      <c r="X176" s="18">
        <v>3.9879837648193863E-3</v>
      </c>
      <c r="Y176" s="18">
        <v>1.6675397751037681E-2</v>
      </c>
      <c r="Z176" s="18">
        <v>9.7592242504663494E-3</v>
      </c>
      <c r="AA176" s="18">
        <v>1.201033715063462E-2</v>
      </c>
      <c r="AB176" s="18">
        <v>1.204039321918985E-2</v>
      </c>
      <c r="AD176" s="18">
        <v>9.6355443671716362E-3</v>
      </c>
      <c r="AE176" s="18">
        <v>8.803951091581854E-3</v>
      </c>
      <c r="AF176" s="18">
        <v>1.209989615503692E-2</v>
      </c>
      <c r="AG176" s="18">
        <v>1.3050876297007481E-2</v>
      </c>
      <c r="AH176" s="18">
        <v>7.026716609633347E-3</v>
      </c>
      <c r="AI176" s="18">
        <v>3.394264031382955E-3</v>
      </c>
      <c r="AJ176" s="18">
        <v>0</v>
      </c>
      <c r="AL176" s="18">
        <v>5.5100000000000001E-3</v>
      </c>
      <c r="AM176" s="18">
        <v>7.4200000000000004E-3</v>
      </c>
      <c r="AN176" s="18">
        <v>6.0499999999999998E-3</v>
      </c>
      <c r="AP176" s="18">
        <v>1.547701289402601E-2</v>
      </c>
      <c r="AQ176" s="18">
        <v>1.4297471719163179E-2</v>
      </c>
      <c r="AR176" s="18">
        <v>6.977241542760128E-3</v>
      </c>
      <c r="AS176" s="18">
        <v>1.6426282950430051E-2</v>
      </c>
      <c r="AT176" s="18">
        <v>0</v>
      </c>
      <c r="AU176" s="18">
        <v>0</v>
      </c>
      <c r="AW176" s="18">
        <v>9.1480165607282522E-3</v>
      </c>
      <c r="AX176" s="18">
        <v>0</v>
      </c>
      <c r="AZ176" s="18">
        <v>5.2298773283484578E-3</v>
      </c>
      <c r="BA176" s="18">
        <v>9.1882232882137538E-3</v>
      </c>
      <c r="BB176" s="18">
        <v>1.200812100614135E-2</v>
      </c>
      <c r="BC176" s="18">
        <v>1.036046601540036E-2</v>
      </c>
      <c r="BD176" s="18">
        <v>9.0099793291598951E-3</v>
      </c>
      <c r="BE176" s="18">
        <v>0</v>
      </c>
      <c r="BF176" s="18">
        <v>3.1526207747102922E-2</v>
      </c>
      <c r="BG176" s="18">
        <v>1.131552017816184E-2</v>
      </c>
    </row>
    <row r="177" spans="2:59">
      <c r="B177" s="17" t="s">
        <v>186</v>
      </c>
      <c r="C177" s="18">
        <v>7.9270856142573953E-2</v>
      </c>
      <c r="D177" s="18">
        <v>6.061620977191199E-2</v>
      </c>
      <c r="E177" s="18">
        <v>9.4034063953084321E-2</v>
      </c>
      <c r="G177" s="18">
        <v>6.8630027996608015E-2</v>
      </c>
      <c r="H177" s="18">
        <v>7.2624050221950648E-2</v>
      </c>
      <c r="I177" s="18">
        <v>0.1020521854145043</v>
      </c>
      <c r="J177" s="18">
        <v>8.7966499586196956E-2</v>
      </c>
      <c r="K177" s="18">
        <v>7.5941678318157735E-2</v>
      </c>
      <c r="L177" s="18">
        <v>9.1547666559760973E-2</v>
      </c>
      <c r="M177" s="18">
        <v>4.784541604752246E-2</v>
      </c>
      <c r="N177" s="18">
        <v>9.3921763318763632E-2</v>
      </c>
      <c r="O177" s="18">
        <v>8.6567610036482806E-2</v>
      </c>
      <c r="Q177" s="18">
        <v>5.508037697284076E-2</v>
      </c>
      <c r="R177" s="18">
        <v>7.363562843732778E-2</v>
      </c>
      <c r="S177" s="18">
        <v>9.1933300597300122E-2</v>
      </c>
      <c r="T177" s="18">
        <v>0.10932279613113891</v>
      </c>
      <c r="V177" s="18">
        <v>9.925438365696769E-2</v>
      </c>
      <c r="W177" s="18">
        <v>6.3250650442677067E-2</v>
      </c>
      <c r="X177" s="18">
        <v>6.3338177307166774E-2</v>
      </c>
      <c r="Y177" s="18">
        <v>8.883604614604157E-2</v>
      </c>
      <c r="Z177" s="18">
        <v>8.2355273943499244E-2</v>
      </c>
      <c r="AA177" s="18">
        <v>8.2010660967618415E-2</v>
      </c>
      <c r="AB177" s="18">
        <v>7.8958150725919732E-2</v>
      </c>
      <c r="AD177" s="18">
        <v>6.9628963907007374E-2</v>
      </c>
      <c r="AE177" s="18">
        <v>7.8116062064490469E-2</v>
      </c>
      <c r="AF177" s="18">
        <v>8.6345176340900054E-2</v>
      </c>
      <c r="AG177" s="18">
        <v>7.4307386929845023E-2</v>
      </c>
      <c r="AH177" s="18">
        <v>8.7465889160332669E-2</v>
      </c>
      <c r="AI177" s="18">
        <v>9.603327002485787E-2</v>
      </c>
      <c r="AJ177" s="18">
        <v>0</v>
      </c>
      <c r="AL177" s="18">
        <v>4.104E-2</v>
      </c>
      <c r="AM177" s="18">
        <v>8.5139999999999993E-2</v>
      </c>
      <c r="AN177" s="18">
        <v>0.10580000000000001</v>
      </c>
      <c r="AP177" s="18">
        <v>5.9635825323865521E-2</v>
      </c>
      <c r="AQ177" s="18">
        <v>0.13667952753535159</v>
      </c>
      <c r="AR177" s="18">
        <v>2.49344873251648E-2</v>
      </c>
      <c r="AS177" s="18">
        <v>9.1452153406332323E-2</v>
      </c>
      <c r="AT177" s="18">
        <v>3.254269410790496E-2</v>
      </c>
      <c r="AU177" s="18">
        <v>0</v>
      </c>
      <c r="AW177" s="18">
        <v>7.9270856142573953E-2</v>
      </c>
      <c r="AX177" s="18">
        <v>0</v>
      </c>
      <c r="AZ177" s="18">
        <v>8.4113839002468827E-2</v>
      </c>
      <c r="BA177" s="18">
        <v>5.4272883437064427E-2</v>
      </c>
      <c r="BB177" s="18">
        <v>8.9381453747285858E-2</v>
      </c>
      <c r="BC177" s="18">
        <v>5.7170349085634981E-2</v>
      </c>
      <c r="BD177" s="18">
        <v>6.7380843728069476E-2</v>
      </c>
      <c r="BE177" s="18">
        <v>0.13728428864770759</v>
      </c>
      <c r="BF177" s="18">
        <v>0.13837664515968739</v>
      </c>
      <c r="BG177" s="18">
        <v>9.819825830583713E-2</v>
      </c>
    </row>
    <row r="178" spans="2:59" ht="29.1">
      <c r="B178" s="17" t="s">
        <v>187</v>
      </c>
      <c r="C178" s="18">
        <v>0.10783967461352981</v>
      </c>
      <c r="D178" s="18">
        <v>8.4524429565210446E-2</v>
      </c>
      <c r="E178" s="18">
        <v>0.1260400146615564</v>
      </c>
      <c r="G178" s="18">
        <v>0.1200192757215208</v>
      </c>
      <c r="H178" s="18">
        <v>0.1105279892455696</v>
      </c>
      <c r="I178" s="18">
        <v>0.13424668842198151</v>
      </c>
      <c r="J178" s="18">
        <v>0.14846596326820441</v>
      </c>
      <c r="K178" s="18">
        <v>8.777118965252885E-2</v>
      </c>
      <c r="L178" s="18">
        <v>0.1095247085762005</v>
      </c>
      <c r="M178" s="18">
        <v>5.541126018670444E-2</v>
      </c>
      <c r="N178" s="18">
        <v>0.10904973994257409</v>
      </c>
      <c r="O178" s="18">
        <v>0.14915553592335909</v>
      </c>
      <c r="Q178" s="18">
        <v>7.3869238890254971E-2</v>
      </c>
      <c r="R178" s="18">
        <v>9.5969396164213738E-2</v>
      </c>
      <c r="S178" s="18">
        <v>9.5011811406031932E-2</v>
      </c>
      <c r="T178" s="18">
        <v>0.17878006928698389</v>
      </c>
      <c r="V178" s="18">
        <v>0.1841848443037255</v>
      </c>
      <c r="W178" s="18">
        <v>8.7935875642957032E-2</v>
      </c>
      <c r="X178" s="18">
        <v>9.9695060028300073E-2</v>
      </c>
      <c r="Y178" s="18">
        <v>7.8993469483586057E-2</v>
      </c>
      <c r="Z178" s="18">
        <v>9.0428674239182619E-2</v>
      </c>
      <c r="AA178" s="18">
        <v>0.1187268990569566</v>
      </c>
      <c r="AB178" s="18">
        <v>9.9591817216055811E-2</v>
      </c>
      <c r="AD178" s="18">
        <v>6.4757711702499055E-2</v>
      </c>
      <c r="AE178" s="18">
        <v>0.1033015700908395</v>
      </c>
      <c r="AF178" s="18">
        <v>0.1457478242283422</v>
      </c>
      <c r="AG178" s="18">
        <v>0.17017792708699769</v>
      </c>
      <c r="AH178" s="18">
        <v>0.11828481083832</v>
      </c>
      <c r="AI178" s="18">
        <v>0.17345453210591039</v>
      </c>
      <c r="AJ178" s="18">
        <v>0</v>
      </c>
      <c r="AL178" s="18">
        <v>7.8979999999999995E-2</v>
      </c>
      <c r="AM178" s="18">
        <v>9.7559999999999994E-2</v>
      </c>
      <c r="AN178" s="18">
        <v>0.13253000000000001</v>
      </c>
      <c r="AP178" s="18">
        <v>4.5133330790834571E-2</v>
      </c>
      <c r="AQ178" s="18">
        <v>0.19090414219283891</v>
      </c>
      <c r="AR178" s="18">
        <v>3.3892397485490493E-2</v>
      </c>
      <c r="AS178" s="18">
        <v>9.9675850706990532E-2</v>
      </c>
      <c r="AT178" s="18">
        <v>6.4422778539608802E-2</v>
      </c>
      <c r="AU178" s="18">
        <v>0</v>
      </c>
      <c r="AW178" s="18">
        <v>0.10783967461352981</v>
      </c>
      <c r="AX178" s="18">
        <v>0</v>
      </c>
      <c r="AZ178" s="18">
        <v>0.1296755641888841</v>
      </c>
      <c r="BA178" s="18">
        <v>7.5004450157604222E-2</v>
      </c>
      <c r="BB178" s="18">
        <v>0.1027043618380831</v>
      </c>
      <c r="BC178" s="18">
        <v>4.5070177098336411E-2</v>
      </c>
      <c r="BD178" s="18">
        <v>3.1445001693761028E-2</v>
      </c>
      <c r="BE178" s="18">
        <v>3.4508477514686442E-2</v>
      </c>
      <c r="BF178" s="18">
        <v>0.33691973502551092</v>
      </c>
      <c r="BG178" s="18">
        <v>0.25705527407804951</v>
      </c>
    </row>
    <row r="179" spans="2:59">
      <c r="C179" s="23"/>
      <c r="D179" s="23"/>
      <c r="E179" s="23"/>
      <c r="F179" s="23"/>
      <c r="G179" s="23"/>
      <c r="H179" s="23"/>
      <c r="I179" s="23"/>
      <c r="J179" s="23"/>
      <c r="K179" s="23"/>
      <c r="L179" s="23"/>
      <c r="M179" s="23"/>
      <c r="N179" s="23"/>
      <c r="O179" s="23"/>
      <c r="P179" s="23"/>
      <c r="Q179" s="23"/>
    </row>
    <row r="180" spans="2:59" ht="87">
      <c r="B180" s="14" t="s">
        <v>189</v>
      </c>
    </row>
    <row r="181" spans="2:59">
      <c r="B181" s="15" t="s">
        <v>20</v>
      </c>
    </row>
    <row r="182" spans="2:59">
      <c r="B182" s="11" t="s">
        <v>105</v>
      </c>
      <c r="C182" s="16">
        <v>2547</v>
      </c>
      <c r="D182" s="16">
        <v>1027</v>
      </c>
      <c r="E182" s="16">
        <v>1514</v>
      </c>
      <c r="G182" s="16">
        <v>122</v>
      </c>
      <c r="H182" s="16">
        <v>362</v>
      </c>
      <c r="I182" s="16">
        <v>240</v>
      </c>
      <c r="J182" s="16">
        <v>224</v>
      </c>
      <c r="K182" s="16">
        <v>277</v>
      </c>
      <c r="L182" s="16">
        <v>268</v>
      </c>
      <c r="M182" s="16">
        <v>451</v>
      </c>
      <c r="N182" s="16">
        <v>344</v>
      </c>
      <c r="O182" s="16">
        <v>259</v>
      </c>
      <c r="Q182" s="16">
        <v>1006</v>
      </c>
      <c r="R182" s="16">
        <v>518</v>
      </c>
      <c r="S182" s="16">
        <v>512</v>
      </c>
      <c r="T182" s="16">
        <v>491</v>
      </c>
      <c r="V182" s="16">
        <v>391</v>
      </c>
      <c r="W182" s="16">
        <v>551</v>
      </c>
      <c r="X182" s="16">
        <v>498</v>
      </c>
      <c r="Y182" s="16">
        <v>417</v>
      </c>
      <c r="Z182" s="16">
        <v>317</v>
      </c>
      <c r="AA182" s="16">
        <v>189</v>
      </c>
      <c r="AB182" s="16">
        <v>184</v>
      </c>
      <c r="AD182" s="16">
        <v>899</v>
      </c>
      <c r="AE182" s="16">
        <v>531</v>
      </c>
      <c r="AF182" s="16">
        <v>434</v>
      </c>
      <c r="AG182" s="16">
        <v>96</v>
      </c>
      <c r="AH182" s="16">
        <v>373</v>
      </c>
      <c r="AI182" s="16">
        <v>212</v>
      </c>
      <c r="AJ182" s="16">
        <v>2</v>
      </c>
      <c r="AL182" s="16">
        <v>504</v>
      </c>
      <c r="AM182" s="16">
        <v>558</v>
      </c>
      <c r="AN182" s="16">
        <v>156</v>
      </c>
      <c r="AP182" s="16">
        <v>214</v>
      </c>
      <c r="AQ182" s="16">
        <v>151</v>
      </c>
      <c r="AR182" s="16">
        <v>36</v>
      </c>
      <c r="AS182" s="16">
        <v>430</v>
      </c>
      <c r="AT182" s="16">
        <v>59</v>
      </c>
      <c r="AU182" s="16">
        <v>3</v>
      </c>
      <c r="AW182" s="16">
        <v>2547</v>
      </c>
      <c r="AX182" s="16">
        <v>0</v>
      </c>
      <c r="AZ182" s="16">
        <v>1139</v>
      </c>
      <c r="BA182" s="16">
        <v>828</v>
      </c>
      <c r="BB182" s="16">
        <v>0</v>
      </c>
      <c r="BC182" s="16">
        <v>461</v>
      </c>
      <c r="BD182" s="16">
        <v>119</v>
      </c>
      <c r="BE182" s="16">
        <v>0</v>
      </c>
      <c r="BF182" s="16">
        <v>0</v>
      </c>
      <c r="BG182" s="16">
        <v>0</v>
      </c>
    </row>
    <row r="183" spans="2:59">
      <c r="B183" s="12" t="s">
        <v>106</v>
      </c>
      <c r="C183" s="16">
        <v>2553</v>
      </c>
      <c r="D183" s="16">
        <v>1056</v>
      </c>
      <c r="E183" s="16">
        <v>1495</v>
      </c>
      <c r="G183" s="16">
        <v>114</v>
      </c>
      <c r="H183" s="16">
        <v>356</v>
      </c>
      <c r="I183" s="16">
        <v>241</v>
      </c>
      <c r="J183" s="16">
        <v>220</v>
      </c>
      <c r="K183" s="16">
        <v>279</v>
      </c>
      <c r="L183" s="16">
        <v>277</v>
      </c>
      <c r="M183" s="16">
        <v>452</v>
      </c>
      <c r="N183" s="16">
        <v>376</v>
      </c>
      <c r="O183" s="16">
        <v>240</v>
      </c>
      <c r="Q183" s="16">
        <v>1013</v>
      </c>
      <c r="R183" s="16">
        <v>515</v>
      </c>
      <c r="S183" s="16">
        <v>516</v>
      </c>
      <c r="T183" s="16">
        <v>490</v>
      </c>
      <c r="V183" s="16">
        <v>459</v>
      </c>
      <c r="W183" s="16">
        <v>526</v>
      </c>
      <c r="X183" s="16">
        <v>507</v>
      </c>
      <c r="Y183" s="16">
        <v>384</v>
      </c>
      <c r="Z183" s="16">
        <v>303</v>
      </c>
      <c r="AA183" s="16">
        <v>188</v>
      </c>
      <c r="AB183" s="16">
        <v>187</v>
      </c>
      <c r="AD183" s="16">
        <v>905</v>
      </c>
      <c r="AE183" s="16">
        <v>533</v>
      </c>
      <c r="AF183" s="16">
        <v>437</v>
      </c>
      <c r="AG183" s="16">
        <v>95</v>
      </c>
      <c r="AH183" s="16">
        <v>372</v>
      </c>
      <c r="AI183" s="16">
        <v>210</v>
      </c>
      <c r="AJ183" s="16">
        <v>2</v>
      </c>
      <c r="AL183" s="16">
        <v>520</v>
      </c>
      <c r="AM183" s="16">
        <v>574</v>
      </c>
      <c r="AN183" s="16">
        <v>159</v>
      </c>
      <c r="AP183" s="16">
        <v>211</v>
      </c>
      <c r="AQ183" s="16">
        <v>144</v>
      </c>
      <c r="AR183" s="16">
        <v>37</v>
      </c>
      <c r="AS183" s="16">
        <v>411</v>
      </c>
      <c r="AT183" s="16">
        <v>58</v>
      </c>
      <c r="AU183" s="16">
        <v>3</v>
      </c>
      <c r="AW183" s="16">
        <v>2553</v>
      </c>
      <c r="AX183" s="16">
        <v>0</v>
      </c>
      <c r="AZ183" s="16">
        <v>1184</v>
      </c>
      <c r="BA183" s="16">
        <v>805</v>
      </c>
      <c r="BB183" s="16">
        <v>0</v>
      </c>
      <c r="BC183" s="16">
        <v>447</v>
      </c>
      <c r="BD183" s="16">
        <v>117</v>
      </c>
      <c r="BE183" s="16">
        <v>0</v>
      </c>
      <c r="BF183" s="16">
        <v>0</v>
      </c>
      <c r="BG183" s="16">
        <v>0</v>
      </c>
    </row>
    <row r="184" spans="2:59">
      <c r="B184" s="17" t="s">
        <v>178</v>
      </c>
      <c r="C184" s="18">
        <v>0.12861302140156</v>
      </c>
      <c r="D184" s="18">
        <v>0.15595895205256949</v>
      </c>
      <c r="E184" s="18">
        <v>0.1095128545437442</v>
      </c>
      <c r="G184" s="18">
        <v>0.1392695242742219</v>
      </c>
      <c r="H184" s="18">
        <v>0.1340988654675791</v>
      </c>
      <c r="I184" s="18">
        <v>9.2610269748141072E-2</v>
      </c>
      <c r="J184" s="18">
        <v>9.9032008683366854E-2</v>
      </c>
      <c r="K184" s="18">
        <v>0.14035339505069849</v>
      </c>
      <c r="L184" s="18">
        <v>0.1236671912892305</v>
      </c>
      <c r="M184" s="18">
        <v>0.20923943405008871</v>
      </c>
      <c r="N184" s="18">
        <v>9.4887258646612987E-2</v>
      </c>
      <c r="O184" s="18">
        <v>7.1766475517335643E-2</v>
      </c>
      <c r="Q184" s="18">
        <v>0.1458894375441272</v>
      </c>
      <c r="R184" s="18">
        <v>0.11672014194425701</v>
      </c>
      <c r="S184" s="18">
        <v>0.12797962048315559</v>
      </c>
      <c r="T184" s="18">
        <v>0.1069346494165951</v>
      </c>
      <c r="V184" s="18">
        <v>8.2260993973631971E-2</v>
      </c>
      <c r="W184" s="18">
        <v>0.11406888610768499</v>
      </c>
      <c r="X184" s="18">
        <v>0.1188838832447988</v>
      </c>
      <c r="Y184" s="18">
        <v>0.16824972441827499</v>
      </c>
      <c r="Z184" s="18">
        <v>0.13931150514718049</v>
      </c>
      <c r="AA184" s="18">
        <v>0.13590261857876179</v>
      </c>
      <c r="AB184" s="18">
        <v>0.20368914125169491</v>
      </c>
      <c r="AD184" s="18">
        <v>0.16562262226109639</v>
      </c>
      <c r="AE184" s="18">
        <v>0.12728119277625929</v>
      </c>
      <c r="AF184" s="18">
        <v>9.3913328919218372E-2</v>
      </c>
      <c r="AG184" s="18">
        <v>0.14431635139515811</v>
      </c>
      <c r="AH184" s="18">
        <v>0.1117431569555668</v>
      </c>
      <c r="AI184" s="18">
        <v>6.8734080170891929E-2</v>
      </c>
      <c r="AJ184" s="18">
        <v>0</v>
      </c>
      <c r="AL184" s="18">
        <v>0.12214</v>
      </c>
      <c r="AM184" s="18">
        <v>8.4029999999999994E-2</v>
      </c>
      <c r="AN184" s="18">
        <v>0.13164000000000001</v>
      </c>
      <c r="AP184" s="18">
        <v>0.18377645719506711</v>
      </c>
      <c r="AQ184" s="18">
        <v>0.14728622621359819</v>
      </c>
      <c r="AR184" s="18">
        <v>0.30768376591347529</v>
      </c>
      <c r="AS184" s="18">
        <v>0.1219773357589634</v>
      </c>
      <c r="AT184" s="18">
        <v>0.17081854613934411</v>
      </c>
      <c r="AU184" s="18">
        <v>0.34230535587456951</v>
      </c>
      <c r="AW184" s="18">
        <v>0.12861302140156</v>
      </c>
      <c r="AX184" s="18">
        <v>0</v>
      </c>
      <c r="AZ184" s="18">
        <v>8.2648115632908414E-2</v>
      </c>
      <c r="BA184" s="18">
        <v>0.17046228774884389</v>
      </c>
      <c r="BB184" s="18">
        <v>0</v>
      </c>
      <c r="BC184" s="18">
        <v>0.16041694665163159</v>
      </c>
      <c r="BD184" s="18">
        <v>0.1842019722805818</v>
      </c>
      <c r="BE184" s="18">
        <v>0</v>
      </c>
      <c r="BF184" s="18">
        <v>0</v>
      </c>
      <c r="BG184" s="18">
        <v>0</v>
      </c>
    </row>
    <row r="185" spans="2:59">
      <c r="B185" s="17" t="s">
        <v>179</v>
      </c>
      <c r="C185" s="18">
        <v>9.8316052337666188E-2</v>
      </c>
      <c r="D185" s="18">
        <v>0.1231505099699714</v>
      </c>
      <c r="E185" s="18">
        <v>8.0939314290706499E-2</v>
      </c>
      <c r="G185" s="18">
        <v>9.037598681259873E-2</v>
      </c>
      <c r="H185" s="18">
        <v>0.10089829121624901</v>
      </c>
      <c r="I185" s="18">
        <v>9.1585416820131202E-2</v>
      </c>
      <c r="J185" s="18">
        <v>8.3855359071154142E-2</v>
      </c>
      <c r="K185" s="18">
        <v>9.2771278287122727E-2</v>
      </c>
      <c r="L185" s="18">
        <v>9.5446279793468369E-2</v>
      </c>
      <c r="M185" s="18">
        <v>0.13134714698203659</v>
      </c>
      <c r="N185" s="18">
        <v>8.9177096353148883E-2</v>
      </c>
      <c r="O185" s="18">
        <v>8.0142486643569696E-2</v>
      </c>
      <c r="Q185" s="18">
        <v>0.1145474198187444</v>
      </c>
      <c r="R185" s="18">
        <v>9.2382698721936329E-2</v>
      </c>
      <c r="S185" s="18">
        <v>9.7183092870092302E-2</v>
      </c>
      <c r="T185" s="18">
        <v>7.6192612185083469E-2</v>
      </c>
      <c r="V185" s="18">
        <v>7.9759728259615151E-2</v>
      </c>
      <c r="W185" s="18">
        <v>0.120076249051027</v>
      </c>
      <c r="X185" s="18">
        <v>9.9232706117700686E-2</v>
      </c>
      <c r="Y185" s="18">
        <v>7.9958075122656125E-2</v>
      </c>
      <c r="Z185" s="18">
        <v>9.0206083100203838E-2</v>
      </c>
      <c r="AA185" s="18">
        <v>9.1042331049981676E-2</v>
      </c>
      <c r="AB185" s="18">
        <v>0.13845632337151459</v>
      </c>
      <c r="AD185" s="18">
        <v>0.13007787884262961</v>
      </c>
      <c r="AE185" s="18">
        <v>8.5888372662553114E-2</v>
      </c>
      <c r="AF185" s="18">
        <v>7.2468079453096051E-2</v>
      </c>
      <c r="AG185" s="18">
        <v>6.084736462716802E-2</v>
      </c>
      <c r="AH185" s="18">
        <v>9.8364453777408462E-2</v>
      </c>
      <c r="AI185" s="18">
        <v>6.4539381928392994E-2</v>
      </c>
      <c r="AJ185" s="18">
        <v>0</v>
      </c>
      <c r="AL185" s="18">
        <v>0.13818</v>
      </c>
      <c r="AM185" s="18">
        <v>9.2609999999999998E-2</v>
      </c>
      <c r="AN185" s="18">
        <v>7.3190000000000005E-2</v>
      </c>
      <c r="AP185" s="18">
        <v>9.0162587868422212E-2</v>
      </c>
      <c r="AQ185" s="18">
        <v>0.1072355812368794</v>
      </c>
      <c r="AR185" s="18">
        <v>0.19837259341554139</v>
      </c>
      <c r="AS185" s="18">
        <v>9.3217734453830817E-2</v>
      </c>
      <c r="AT185" s="18">
        <v>0.16895848344671699</v>
      </c>
      <c r="AU185" s="18">
        <v>0</v>
      </c>
      <c r="AW185" s="18">
        <v>9.8316052337666188E-2</v>
      </c>
      <c r="AX185" s="18">
        <v>0</v>
      </c>
      <c r="AZ185" s="18">
        <v>8.9686859610309172E-2</v>
      </c>
      <c r="BA185" s="18">
        <v>0.1043829008646608</v>
      </c>
      <c r="BB185" s="18">
        <v>0</v>
      </c>
      <c r="BC185" s="18">
        <v>9.9211473516260529E-2</v>
      </c>
      <c r="BD185" s="18">
        <v>0.14033497715164511</v>
      </c>
      <c r="BE185" s="18">
        <v>0</v>
      </c>
      <c r="BF185" s="18">
        <v>0</v>
      </c>
      <c r="BG185" s="18">
        <v>0</v>
      </c>
    </row>
    <row r="186" spans="2:59">
      <c r="B186" s="17" t="s">
        <v>180</v>
      </c>
      <c r="C186" s="18">
        <v>0.24329288687723119</v>
      </c>
      <c r="D186" s="18">
        <v>0.27165967517738521</v>
      </c>
      <c r="E186" s="18">
        <v>0.223268162219975</v>
      </c>
      <c r="G186" s="18">
        <v>0.21924098106016249</v>
      </c>
      <c r="H186" s="18">
        <v>0.24252908353466349</v>
      </c>
      <c r="I186" s="18">
        <v>0.28047107730299292</v>
      </c>
      <c r="J186" s="18">
        <v>0.20532250410380551</v>
      </c>
      <c r="K186" s="18">
        <v>0.24937963440000649</v>
      </c>
      <c r="L186" s="18">
        <v>0.24815681648539681</v>
      </c>
      <c r="M186" s="18">
        <v>0.27367917515640988</v>
      </c>
      <c r="N186" s="18">
        <v>0.21640033823608701</v>
      </c>
      <c r="O186" s="18">
        <v>0.22563665997715979</v>
      </c>
      <c r="Q186" s="18">
        <v>0.26527220038532079</v>
      </c>
      <c r="R186" s="18">
        <v>0.2416401037019815</v>
      </c>
      <c r="S186" s="18">
        <v>0.23019734656329319</v>
      </c>
      <c r="T186" s="18">
        <v>0.2128341992345649</v>
      </c>
      <c r="V186" s="18">
        <v>0.22344100811504591</v>
      </c>
      <c r="W186" s="18">
        <v>0.22292849573037771</v>
      </c>
      <c r="X186" s="18">
        <v>0.24227173393380791</v>
      </c>
      <c r="Y186" s="18">
        <v>0.28151436490033971</v>
      </c>
      <c r="Z186" s="18">
        <v>0.24134343534177721</v>
      </c>
      <c r="AA186" s="18">
        <v>0.29027338541246062</v>
      </c>
      <c r="AB186" s="18">
        <v>0.2294068970897897</v>
      </c>
      <c r="AD186" s="18">
        <v>0.29850350457126801</v>
      </c>
      <c r="AE186" s="18">
        <v>0.23145137815793501</v>
      </c>
      <c r="AF186" s="18">
        <v>0.21964476332411209</v>
      </c>
      <c r="AG186" s="18">
        <v>0.22721320388504371</v>
      </c>
      <c r="AH186" s="18">
        <v>0.2064567715267796</v>
      </c>
      <c r="AI186" s="18">
        <v>0.15389817537512029</v>
      </c>
      <c r="AJ186" s="18">
        <v>0.57106965278647837</v>
      </c>
      <c r="AL186" s="18">
        <v>0.25438</v>
      </c>
      <c r="AM186" s="18">
        <v>0.22770000000000001</v>
      </c>
      <c r="AN186" s="18">
        <v>0.23036999999999999</v>
      </c>
      <c r="AP186" s="18">
        <v>0.28624143271794189</v>
      </c>
      <c r="AQ186" s="18">
        <v>0.21852616351122969</v>
      </c>
      <c r="AR186" s="18">
        <v>0.16407411468767799</v>
      </c>
      <c r="AS186" s="18">
        <v>0.2394576181952798</v>
      </c>
      <c r="AT186" s="18">
        <v>0.24204612026745359</v>
      </c>
      <c r="AU186" s="18">
        <v>0.34230535587456951</v>
      </c>
      <c r="AW186" s="18">
        <v>0.24329288687723119</v>
      </c>
      <c r="AX186" s="18">
        <v>0</v>
      </c>
      <c r="AZ186" s="18">
        <v>0.21702294330798019</v>
      </c>
      <c r="BA186" s="18">
        <v>0.27112434736341717</v>
      </c>
      <c r="BB186" s="18">
        <v>0</v>
      </c>
      <c r="BC186" s="18">
        <v>0.27124906171413571</v>
      </c>
      <c r="BD186" s="18">
        <v>0.2110203307050815</v>
      </c>
      <c r="BE186" s="18">
        <v>0</v>
      </c>
      <c r="BF186" s="18">
        <v>0</v>
      </c>
      <c r="BG186" s="18">
        <v>0</v>
      </c>
    </row>
    <row r="187" spans="2:59">
      <c r="B187" s="17" t="s">
        <v>181</v>
      </c>
      <c r="C187" s="18">
        <v>8.9181728643148703E-2</v>
      </c>
      <c r="D187" s="18">
        <v>7.7780433151104625E-2</v>
      </c>
      <c r="E187" s="18">
        <v>9.7382658847063069E-2</v>
      </c>
      <c r="G187" s="18">
        <v>5.6940063557633459E-2</v>
      </c>
      <c r="H187" s="18">
        <v>0.118744380732689</v>
      </c>
      <c r="I187" s="18">
        <v>6.4903419101409676E-2</v>
      </c>
      <c r="J187" s="18">
        <v>7.8375275691065879E-2</v>
      </c>
      <c r="K187" s="18">
        <v>7.4555903404252208E-2</v>
      </c>
      <c r="L187" s="18">
        <v>7.1892789666020959E-2</v>
      </c>
      <c r="M187" s="18">
        <v>0.10443007675477781</v>
      </c>
      <c r="N187" s="18">
        <v>0.10677994185281039</v>
      </c>
      <c r="O187" s="18">
        <v>7.5533965986706919E-2</v>
      </c>
      <c r="Q187" s="18">
        <v>9.0875071530048757E-2</v>
      </c>
      <c r="R187" s="18">
        <v>8.3987761222322641E-2</v>
      </c>
      <c r="S187" s="18">
        <v>9.5868157356568881E-2</v>
      </c>
      <c r="T187" s="18">
        <v>8.3252110416642627E-2</v>
      </c>
      <c r="V187" s="18">
        <v>7.1962056976969502E-2</v>
      </c>
      <c r="W187" s="18">
        <v>0.10123048986963221</v>
      </c>
      <c r="X187" s="18">
        <v>0.1019173311237342</v>
      </c>
      <c r="Y187" s="18">
        <v>7.5241604063000317E-2</v>
      </c>
      <c r="Z187" s="18">
        <v>9.8012423784111818E-2</v>
      </c>
      <c r="AA187" s="18">
        <v>8.6058986162813975E-2</v>
      </c>
      <c r="AB187" s="18">
        <v>8.0481885578601961E-2</v>
      </c>
      <c r="AD187" s="18">
        <v>7.8105154811574262E-2</v>
      </c>
      <c r="AE187" s="18">
        <v>9.7856662412117587E-2</v>
      </c>
      <c r="AF187" s="18">
        <v>8.3657026574978227E-2</v>
      </c>
      <c r="AG187" s="18">
        <v>4.6189972777238873E-2</v>
      </c>
      <c r="AH187" s="18">
        <v>0.1132253874450795</v>
      </c>
      <c r="AI187" s="18">
        <v>0.104068848426737</v>
      </c>
      <c r="AJ187" s="18">
        <v>0</v>
      </c>
      <c r="AL187" s="18">
        <v>8.0329999999999999E-2</v>
      </c>
      <c r="AM187" s="18">
        <v>0.10799</v>
      </c>
      <c r="AN187" s="18">
        <v>9.375E-2</v>
      </c>
      <c r="AP187" s="18">
        <v>8.7159471975865419E-2</v>
      </c>
      <c r="AQ187" s="18">
        <v>0.10666120305713971</v>
      </c>
      <c r="AR187" s="18">
        <v>2.457000986105665E-2</v>
      </c>
      <c r="AS187" s="18">
        <v>8.7010567370831002E-2</v>
      </c>
      <c r="AT187" s="18">
        <v>4.5953625050974632E-2</v>
      </c>
      <c r="AU187" s="18">
        <v>0.31538928825086099</v>
      </c>
      <c r="AW187" s="18">
        <v>8.9181728643148703E-2</v>
      </c>
      <c r="AX187" s="18">
        <v>0</v>
      </c>
      <c r="AZ187" s="18">
        <v>9.4643092484334418E-2</v>
      </c>
      <c r="BA187" s="18">
        <v>8.2699381726087109E-2</v>
      </c>
      <c r="BB187" s="18">
        <v>0</v>
      </c>
      <c r="BC187" s="18">
        <v>8.9779502414076034E-2</v>
      </c>
      <c r="BD187" s="18">
        <v>7.6253579385277714E-2</v>
      </c>
      <c r="BE187" s="18">
        <v>0</v>
      </c>
      <c r="BF187" s="18">
        <v>0</v>
      </c>
      <c r="BG187" s="18">
        <v>0</v>
      </c>
    </row>
    <row r="188" spans="2:59">
      <c r="B188" s="17" t="s">
        <v>182</v>
      </c>
      <c r="C188" s="18">
        <v>8.4134579584053348E-2</v>
      </c>
      <c r="D188" s="18">
        <v>7.8906247612697808E-2</v>
      </c>
      <c r="E188" s="18">
        <v>8.7967227488339503E-2</v>
      </c>
      <c r="G188" s="18">
        <v>2.2123027419399369E-2</v>
      </c>
      <c r="H188" s="18">
        <v>7.9568299390157415E-2</v>
      </c>
      <c r="I188" s="18">
        <v>8.4003111528615629E-2</v>
      </c>
      <c r="J188" s="18">
        <v>0.1048200067354438</v>
      </c>
      <c r="K188" s="18">
        <v>8.8564541278455103E-2</v>
      </c>
      <c r="L188" s="18">
        <v>0.1147674799332228</v>
      </c>
      <c r="M188" s="18">
        <v>6.7551632829389779E-2</v>
      </c>
      <c r="N188" s="18">
        <v>9.8576650892001877E-2</v>
      </c>
      <c r="O188" s="18">
        <v>6.9493760408304531E-2</v>
      </c>
      <c r="Q188" s="18">
        <v>9.0070929018628287E-2</v>
      </c>
      <c r="R188" s="18">
        <v>9.6869719462894105E-2</v>
      </c>
      <c r="S188" s="18">
        <v>6.8666141193830993E-2</v>
      </c>
      <c r="T188" s="18">
        <v>7.8214432901399858E-2</v>
      </c>
      <c r="V188" s="18">
        <v>5.7406349448106513E-2</v>
      </c>
      <c r="W188" s="18">
        <v>6.3370660481491106E-2</v>
      </c>
      <c r="X188" s="18">
        <v>8.0385739645192605E-2</v>
      </c>
      <c r="Y188" s="18">
        <v>0.10461041509877229</v>
      </c>
      <c r="Z188" s="18">
        <v>0.1289224452534396</v>
      </c>
      <c r="AA188" s="18">
        <v>8.0927337280654058E-2</v>
      </c>
      <c r="AB188" s="18">
        <v>0.10680994335741451</v>
      </c>
      <c r="AD188" s="18">
        <v>6.8865593522596885E-2</v>
      </c>
      <c r="AE188" s="18">
        <v>8.1738979114095695E-2</v>
      </c>
      <c r="AF188" s="18">
        <v>9.6433937975292885E-2</v>
      </c>
      <c r="AG188" s="18">
        <v>6.4735446952172246E-2</v>
      </c>
      <c r="AH188" s="18">
        <v>9.8065671544980915E-2</v>
      </c>
      <c r="AI188" s="18">
        <v>0.1153457768239266</v>
      </c>
      <c r="AJ188" s="18">
        <v>0</v>
      </c>
      <c r="AL188" s="18">
        <v>6.4009999999999997E-2</v>
      </c>
      <c r="AM188" s="18">
        <v>6.7790000000000003E-2</v>
      </c>
      <c r="AN188" s="18">
        <v>5.7259999999999998E-2</v>
      </c>
      <c r="AP188" s="18">
        <v>0.1088245391669227</v>
      </c>
      <c r="AQ188" s="18">
        <v>4.8782330882093397E-2</v>
      </c>
      <c r="AR188" s="18">
        <v>5.290252721897664E-2</v>
      </c>
      <c r="AS188" s="18">
        <v>0.13163534821809689</v>
      </c>
      <c r="AT188" s="18">
        <v>0.1021733593501036</v>
      </c>
      <c r="AU188" s="18">
        <v>0</v>
      </c>
      <c r="AW188" s="18">
        <v>8.4134579584053348E-2</v>
      </c>
      <c r="AX188" s="18">
        <v>0</v>
      </c>
      <c r="AZ188" s="18">
        <v>6.1222502404264703E-2</v>
      </c>
      <c r="BA188" s="18">
        <v>9.4973203526083488E-2</v>
      </c>
      <c r="BB188" s="18">
        <v>0</v>
      </c>
      <c r="BC188" s="18">
        <v>0.1195628957264873</v>
      </c>
      <c r="BD188" s="18">
        <v>0.10594591550840279</v>
      </c>
      <c r="BE188" s="18">
        <v>0</v>
      </c>
      <c r="BF188" s="18">
        <v>0</v>
      </c>
      <c r="BG188" s="18">
        <v>0</v>
      </c>
    </row>
    <row r="189" spans="2:59">
      <c r="B189" s="17" t="s">
        <v>183</v>
      </c>
      <c r="C189" s="18">
        <v>4.6474846813545218E-2</v>
      </c>
      <c r="D189" s="18">
        <v>4.542536468956649E-2</v>
      </c>
      <c r="E189" s="18">
        <v>4.710591128439795E-2</v>
      </c>
      <c r="G189" s="18">
        <v>6.3459132615931946E-2</v>
      </c>
      <c r="H189" s="18">
        <v>4.3403476841402368E-2</v>
      </c>
      <c r="I189" s="18">
        <v>5.5748615966464389E-2</v>
      </c>
      <c r="J189" s="18">
        <v>6.5851993339703138E-2</v>
      </c>
      <c r="K189" s="18">
        <v>5.3330228704903018E-2</v>
      </c>
      <c r="L189" s="18">
        <v>4.8539311896626483E-2</v>
      </c>
      <c r="M189" s="18">
        <v>1.514752056450549E-2</v>
      </c>
      <c r="N189" s="18">
        <v>5.2947898227229853E-2</v>
      </c>
      <c r="O189" s="18">
        <v>5.4384762941938267E-2</v>
      </c>
      <c r="Q189" s="18">
        <v>3.7298211123349377E-2</v>
      </c>
      <c r="R189" s="18">
        <v>5.4078945974605497E-2</v>
      </c>
      <c r="S189" s="18">
        <v>4.0028874450585762E-2</v>
      </c>
      <c r="T189" s="18">
        <v>6.3806552130193692E-2</v>
      </c>
      <c r="V189" s="18">
        <v>4.1524122773612837E-2</v>
      </c>
      <c r="W189" s="18">
        <v>2.8859735242380041E-2</v>
      </c>
      <c r="X189" s="18">
        <v>4.5595029186843813E-2</v>
      </c>
      <c r="Y189" s="18">
        <v>5.4916159663975839E-2</v>
      </c>
      <c r="Z189" s="18">
        <v>5.6295060783035963E-2</v>
      </c>
      <c r="AA189" s="18">
        <v>8.0214857044525287E-2</v>
      </c>
      <c r="AB189" s="18">
        <v>4.3298216416593753E-2</v>
      </c>
      <c r="AD189" s="18">
        <v>3.2099420327068598E-2</v>
      </c>
      <c r="AE189" s="18">
        <v>4.6633704118779068E-2</v>
      </c>
      <c r="AF189" s="18">
        <v>6.2244455405326651E-2</v>
      </c>
      <c r="AG189" s="18">
        <v>9.9923266464542922E-3</v>
      </c>
      <c r="AH189" s="18">
        <v>5.3307982919315683E-2</v>
      </c>
      <c r="AI189" s="18">
        <v>8.0076283706893125E-2</v>
      </c>
      <c r="AJ189" s="18">
        <v>0</v>
      </c>
      <c r="AL189" s="18">
        <v>3.9919999999999997E-2</v>
      </c>
      <c r="AM189" s="18">
        <v>5.2150000000000002E-2</v>
      </c>
      <c r="AN189" s="18">
        <v>3.3980000000000003E-2</v>
      </c>
      <c r="AP189" s="18">
        <v>5.5851007286016087E-2</v>
      </c>
      <c r="AQ189" s="18">
        <v>8.4539302647243034E-2</v>
      </c>
      <c r="AR189" s="18">
        <v>0.1469683986582318</v>
      </c>
      <c r="AS189" s="18">
        <v>5.5133715724520069E-2</v>
      </c>
      <c r="AT189" s="18">
        <v>5.0756040650073823E-2</v>
      </c>
      <c r="AU189" s="18">
        <v>0</v>
      </c>
      <c r="AW189" s="18">
        <v>4.6474846813545218E-2</v>
      </c>
      <c r="AX189" s="18">
        <v>0</v>
      </c>
      <c r="AZ189" s="18">
        <v>4.1543920264063817E-2</v>
      </c>
      <c r="BA189" s="18">
        <v>4.4671252813891289E-2</v>
      </c>
      <c r="BB189" s="18">
        <v>0</v>
      </c>
      <c r="BC189" s="18">
        <v>5.6261128051378687E-2</v>
      </c>
      <c r="BD189" s="18">
        <v>7.126587827779117E-2</v>
      </c>
      <c r="BE189" s="18">
        <v>0</v>
      </c>
      <c r="BF189" s="18">
        <v>0</v>
      </c>
      <c r="BG189" s="18">
        <v>0</v>
      </c>
    </row>
    <row r="190" spans="2:59">
      <c r="B190" s="17" t="s">
        <v>184</v>
      </c>
      <c r="C190" s="18">
        <v>2.50190653695006E-2</v>
      </c>
      <c r="D190" s="18">
        <v>1.8709793320154398E-2</v>
      </c>
      <c r="E190" s="18">
        <v>2.9516840224747491E-2</v>
      </c>
      <c r="G190" s="18">
        <v>4.9769812675867241E-2</v>
      </c>
      <c r="H190" s="18">
        <v>2.3539878286846391E-2</v>
      </c>
      <c r="I190" s="18">
        <v>3.3696361042749243E-2</v>
      </c>
      <c r="J190" s="18">
        <v>3.9682993563418097E-2</v>
      </c>
      <c r="K190" s="18">
        <v>3.0211466454124619E-2</v>
      </c>
      <c r="L190" s="18">
        <v>1.550070913934112E-2</v>
      </c>
      <c r="M190" s="18">
        <v>1.43237594833433E-2</v>
      </c>
      <c r="N190" s="18">
        <v>2.3212340752002319E-2</v>
      </c>
      <c r="O190" s="18">
        <v>2.1217702199490041E-2</v>
      </c>
      <c r="Q190" s="18">
        <v>1.9156424461641269E-2</v>
      </c>
      <c r="R190" s="18">
        <v>2.998449256122649E-2</v>
      </c>
      <c r="S190" s="18">
        <v>2.832378285466168E-2</v>
      </c>
      <c r="T190" s="18">
        <v>2.947885380316366E-2</v>
      </c>
      <c r="V190" s="18">
        <v>2.0166345098011049E-2</v>
      </c>
      <c r="W190" s="18">
        <v>2.7191618763015599E-2</v>
      </c>
      <c r="X190" s="18">
        <v>2.8122561428426888E-2</v>
      </c>
      <c r="Y190" s="18">
        <v>1.6070580788578561E-2</v>
      </c>
      <c r="Z190" s="18">
        <v>3.6882579425605022E-2</v>
      </c>
      <c r="AA190" s="18">
        <v>3.5668014886274003E-2</v>
      </c>
      <c r="AB190" s="18">
        <v>1.0787317901270681E-2</v>
      </c>
      <c r="AD190" s="18">
        <v>1.995089949122433E-2</v>
      </c>
      <c r="AE190" s="18">
        <v>1.9599630582884039E-2</v>
      </c>
      <c r="AF190" s="18">
        <v>3.6180869164282113E-2</v>
      </c>
      <c r="AG190" s="18">
        <v>3.3397890808478707E-2</v>
      </c>
      <c r="AH190" s="18">
        <v>2.610975075392219E-2</v>
      </c>
      <c r="AI190" s="18">
        <v>3.1927966522688193E-2</v>
      </c>
      <c r="AJ190" s="18">
        <v>0</v>
      </c>
      <c r="AL190" s="18">
        <v>2.6009999999999998E-2</v>
      </c>
      <c r="AM190" s="18">
        <v>2.1760000000000002E-2</v>
      </c>
      <c r="AN190" s="18">
        <v>4.512E-2</v>
      </c>
      <c r="AP190" s="18">
        <v>2.6514174547703561E-2</v>
      </c>
      <c r="AQ190" s="18">
        <v>0</v>
      </c>
      <c r="AR190" s="18">
        <v>2.4945396701767781E-2</v>
      </c>
      <c r="AS190" s="18">
        <v>3.647185965855991E-2</v>
      </c>
      <c r="AT190" s="18">
        <v>3.4452369136920957E-2</v>
      </c>
      <c r="AU190" s="18">
        <v>0</v>
      </c>
      <c r="AW190" s="18">
        <v>2.50190653695006E-2</v>
      </c>
      <c r="AX190" s="18">
        <v>0</v>
      </c>
      <c r="AZ190" s="18">
        <v>2.5841852075153611E-2</v>
      </c>
      <c r="BA190" s="18">
        <v>2.25716777055734E-2</v>
      </c>
      <c r="BB190" s="18">
        <v>0</v>
      </c>
      <c r="BC190" s="18">
        <v>2.5891881673115139E-2</v>
      </c>
      <c r="BD190" s="18">
        <v>3.0164067186966549E-2</v>
      </c>
      <c r="BE190" s="18">
        <v>0</v>
      </c>
      <c r="BF190" s="18">
        <v>0</v>
      </c>
      <c r="BG190" s="18">
        <v>0</v>
      </c>
    </row>
    <row r="191" spans="2:59">
      <c r="B191" s="17" t="s">
        <v>185</v>
      </c>
      <c r="C191" s="18">
        <v>6.1328248245177599E-3</v>
      </c>
      <c r="D191" s="18">
        <v>6.9722408455602739E-3</v>
      </c>
      <c r="E191" s="18">
        <v>5.5501565394288129E-3</v>
      </c>
      <c r="G191" s="18">
        <v>0</v>
      </c>
      <c r="H191" s="18">
        <v>0</v>
      </c>
      <c r="I191" s="18">
        <v>1.322748955018307E-2</v>
      </c>
      <c r="J191" s="18">
        <v>1.2547374653789051E-2</v>
      </c>
      <c r="K191" s="18">
        <v>3.7995359762425769E-3</v>
      </c>
      <c r="L191" s="18">
        <v>7.2270321881613923E-3</v>
      </c>
      <c r="M191" s="18">
        <v>6.0537196511373202E-3</v>
      </c>
      <c r="N191" s="18">
        <v>5.1071721082793361E-3</v>
      </c>
      <c r="O191" s="18">
        <v>8.321348936139044E-3</v>
      </c>
      <c r="Q191" s="18">
        <v>4.0733630476229733E-3</v>
      </c>
      <c r="R191" s="18">
        <v>8.9867867169737929E-3</v>
      </c>
      <c r="S191" s="18">
        <v>9.3594506563961441E-3</v>
      </c>
      <c r="T191" s="18">
        <v>4.2470222653719887E-3</v>
      </c>
      <c r="V191" s="18">
        <v>4.9141363491063119E-3</v>
      </c>
      <c r="W191" s="18">
        <v>3.6806563007633162E-3</v>
      </c>
      <c r="X191" s="18">
        <v>2.012464307185032E-3</v>
      </c>
      <c r="Y191" s="18">
        <v>1.6829417007467439E-2</v>
      </c>
      <c r="Z191" s="18">
        <v>6.4340856024553E-3</v>
      </c>
      <c r="AA191" s="18">
        <v>6.0613855057472686E-3</v>
      </c>
      <c r="AB191" s="18">
        <v>4.7987222657033014E-3</v>
      </c>
      <c r="AD191" s="18">
        <v>4.4525721957899582E-3</v>
      </c>
      <c r="AE191" s="18">
        <v>7.707794745980821E-3</v>
      </c>
      <c r="AF191" s="18">
        <v>2.0045761708745789E-3</v>
      </c>
      <c r="AG191" s="18">
        <v>1.031837289184535E-2</v>
      </c>
      <c r="AH191" s="18">
        <v>1.2658543178056271E-2</v>
      </c>
      <c r="AI191" s="18">
        <v>4.5552767132375389E-3</v>
      </c>
      <c r="AJ191" s="18">
        <v>0</v>
      </c>
      <c r="AL191" s="18">
        <v>6.2199999999999998E-3</v>
      </c>
      <c r="AM191" s="18">
        <v>3.3999999999999998E-3</v>
      </c>
      <c r="AN191" s="18">
        <v>6.0200000000000002E-3</v>
      </c>
      <c r="AP191" s="18">
        <v>9.6234112168061669E-3</v>
      </c>
      <c r="AQ191" s="18">
        <v>6.1919689476156343E-3</v>
      </c>
      <c r="AR191" s="18">
        <v>0</v>
      </c>
      <c r="AS191" s="18">
        <v>1.614321873615333E-2</v>
      </c>
      <c r="AT191" s="18">
        <v>1.55313584379571E-2</v>
      </c>
      <c r="AU191" s="18">
        <v>0</v>
      </c>
      <c r="AW191" s="18">
        <v>6.1328248245177599E-3</v>
      </c>
      <c r="AX191" s="18">
        <v>0</v>
      </c>
      <c r="AZ191" s="18">
        <v>4.3996912968290681E-3</v>
      </c>
      <c r="BA191" s="18">
        <v>6.8370378321116988E-3</v>
      </c>
      <c r="BB191" s="18">
        <v>0</v>
      </c>
      <c r="BC191" s="18">
        <v>9.0626490211222575E-3</v>
      </c>
      <c r="BD191" s="18">
        <v>7.6231099788037519E-3</v>
      </c>
      <c r="BE191" s="18">
        <v>0</v>
      </c>
      <c r="BF191" s="18">
        <v>0</v>
      </c>
      <c r="BG191" s="18">
        <v>0</v>
      </c>
    </row>
    <row r="192" spans="2:59">
      <c r="B192" s="17" t="s">
        <v>186</v>
      </c>
      <c r="C192" s="18">
        <v>0.11080228704343061</v>
      </c>
      <c r="D192" s="18">
        <v>8.9932692815637774E-2</v>
      </c>
      <c r="E192" s="18">
        <v>0.125538213589583</v>
      </c>
      <c r="G192" s="18">
        <v>0.1329707095182901</v>
      </c>
      <c r="H192" s="18">
        <v>0.1141572442161547</v>
      </c>
      <c r="I192" s="18">
        <v>0.11666408753104229</v>
      </c>
      <c r="J192" s="18">
        <v>9.8312316292519408E-2</v>
      </c>
      <c r="K192" s="18">
        <v>0.131050064349956</v>
      </c>
      <c r="L192" s="18">
        <v>0.1203401259603105</v>
      </c>
      <c r="M192" s="18">
        <v>5.6320145797146171E-2</v>
      </c>
      <c r="N192" s="18">
        <v>0.1121715038793783</v>
      </c>
      <c r="O192" s="18">
        <v>0.1669325550722088</v>
      </c>
      <c r="Q192" s="18">
        <v>8.7320322295833752E-2</v>
      </c>
      <c r="R192" s="18">
        <v>0.11313085258093231</v>
      </c>
      <c r="S192" s="18">
        <v>0.1118473861549681</v>
      </c>
      <c r="T192" s="18">
        <v>0.15280298258110059</v>
      </c>
      <c r="V192" s="18">
        <v>0.13008678026911891</v>
      </c>
      <c r="W192" s="18">
        <v>0.1243748010231774</v>
      </c>
      <c r="X192" s="18">
        <v>0.12363959683785521</v>
      </c>
      <c r="Y192" s="18">
        <v>9.0973058777316457E-2</v>
      </c>
      <c r="Z192" s="18">
        <v>0.1243891231064758</v>
      </c>
      <c r="AA192" s="18">
        <v>7.584560134679294E-2</v>
      </c>
      <c r="AB192" s="18">
        <v>4.4247581559900037E-2</v>
      </c>
      <c r="AD192" s="18">
        <v>8.6454807920993665E-2</v>
      </c>
      <c r="AE192" s="18">
        <v>0.116306855191981</v>
      </c>
      <c r="AF192" s="18">
        <v>0.1285931798333359</v>
      </c>
      <c r="AG192" s="18">
        <v>0.1343247770425913</v>
      </c>
      <c r="AH192" s="18">
        <v>0.11141784638642981</v>
      </c>
      <c r="AI192" s="18">
        <v>0.14990403277711989</v>
      </c>
      <c r="AJ192" s="18">
        <v>0.42893034721352158</v>
      </c>
      <c r="AL192" s="18">
        <v>9.5930000000000001E-2</v>
      </c>
      <c r="AM192" s="18">
        <v>0.13120999999999999</v>
      </c>
      <c r="AN192" s="18">
        <v>9.672E-2</v>
      </c>
      <c r="AP192" s="18">
        <v>7.3422738252283667E-2</v>
      </c>
      <c r="AQ192" s="18">
        <v>0.1220325029194278</v>
      </c>
      <c r="AR192" s="18">
        <v>8.0483193543272602E-2</v>
      </c>
      <c r="AS192" s="18">
        <v>0.1032637095317679</v>
      </c>
      <c r="AT192" s="18">
        <v>3.265666426371814E-2</v>
      </c>
      <c r="AU192" s="18">
        <v>0</v>
      </c>
      <c r="AW192" s="18">
        <v>0.11080228704343061</v>
      </c>
      <c r="AX192" s="18">
        <v>0</v>
      </c>
      <c r="AZ192" s="18">
        <v>0.13621182137766749</v>
      </c>
      <c r="BA192" s="18">
        <v>9.3053570493571547E-2</v>
      </c>
      <c r="BB192" s="18">
        <v>0</v>
      </c>
      <c r="BC192" s="18">
        <v>8.0884162187344247E-2</v>
      </c>
      <c r="BD192" s="18">
        <v>9.0162346908477214E-2</v>
      </c>
      <c r="BE192" s="18">
        <v>0</v>
      </c>
      <c r="BF192" s="18">
        <v>0</v>
      </c>
      <c r="BG192" s="18">
        <v>0</v>
      </c>
    </row>
    <row r="193" spans="2:59" ht="29.1">
      <c r="B193" s="17" t="s">
        <v>187</v>
      </c>
      <c r="C193" s="18">
        <v>0.16803270710534621</v>
      </c>
      <c r="D193" s="18">
        <v>0.13150409036535249</v>
      </c>
      <c r="E193" s="18">
        <v>0.19321866097201429</v>
      </c>
      <c r="G193" s="18">
        <v>0.22585076206589461</v>
      </c>
      <c r="H193" s="18">
        <v>0.14306048031425869</v>
      </c>
      <c r="I193" s="18">
        <v>0.1670901514082706</v>
      </c>
      <c r="J193" s="18">
        <v>0.21220016786573409</v>
      </c>
      <c r="K193" s="18">
        <v>0.1359839520942388</v>
      </c>
      <c r="L193" s="18">
        <v>0.15446226364822119</v>
      </c>
      <c r="M193" s="18">
        <v>0.121907388731165</v>
      </c>
      <c r="N193" s="18">
        <v>0.20073979905244921</v>
      </c>
      <c r="O193" s="18">
        <v>0.2265702823171474</v>
      </c>
      <c r="Q193" s="18">
        <v>0.14549662077468309</v>
      </c>
      <c r="R193" s="18">
        <v>0.16221849711287031</v>
      </c>
      <c r="S193" s="18">
        <v>0.19054614741644721</v>
      </c>
      <c r="T193" s="18">
        <v>0.19223658506588409</v>
      </c>
      <c r="V193" s="18">
        <v>0.28847847873678167</v>
      </c>
      <c r="W193" s="18">
        <v>0.19421840743045049</v>
      </c>
      <c r="X193" s="18">
        <v>0.15793895417445469</v>
      </c>
      <c r="Y193" s="18">
        <v>0.11163660015961829</v>
      </c>
      <c r="Z193" s="18">
        <v>7.8203258455714866E-2</v>
      </c>
      <c r="AA193" s="18">
        <v>0.1180054827319883</v>
      </c>
      <c r="AB193" s="18">
        <v>0.13802397120751669</v>
      </c>
      <c r="AD193" s="18">
        <v>0.1158675460557583</v>
      </c>
      <c r="AE193" s="18">
        <v>0.18553543023741439</v>
      </c>
      <c r="AF193" s="18">
        <v>0.2048597831794832</v>
      </c>
      <c r="AG193" s="18">
        <v>0.26866429297384931</v>
      </c>
      <c r="AH193" s="18">
        <v>0.1686504355124607</v>
      </c>
      <c r="AI193" s="18">
        <v>0.2269501775549925</v>
      </c>
      <c r="AJ193" s="18">
        <v>0</v>
      </c>
      <c r="AL193" s="18">
        <v>0.17288000000000001</v>
      </c>
      <c r="AM193" s="18">
        <v>0.21135000000000001</v>
      </c>
      <c r="AN193" s="18">
        <v>0.23194999999999999</v>
      </c>
      <c r="AP193" s="18">
        <v>7.8424179772971087E-2</v>
      </c>
      <c r="AQ193" s="18">
        <v>0.15874472058477301</v>
      </c>
      <c r="AR193" s="18">
        <v>0</v>
      </c>
      <c r="AS193" s="18">
        <v>0.11568889235199691</v>
      </c>
      <c r="AT193" s="18">
        <v>0.13665343325673679</v>
      </c>
      <c r="AU193" s="18">
        <v>0</v>
      </c>
      <c r="AW193" s="18">
        <v>0.16803270710534621</v>
      </c>
      <c r="AX193" s="18">
        <v>0</v>
      </c>
      <c r="AZ193" s="18">
        <v>0.246779201546489</v>
      </c>
      <c r="BA193" s="18">
        <v>0.1092243399257595</v>
      </c>
      <c r="BB193" s="18">
        <v>0</v>
      </c>
      <c r="BC193" s="18">
        <v>8.7680299044448365E-2</v>
      </c>
      <c r="BD193" s="18">
        <v>8.3027822616972308E-2</v>
      </c>
      <c r="BE193" s="18">
        <v>0</v>
      </c>
      <c r="BF193" s="18">
        <v>0</v>
      </c>
      <c r="BG193" s="18">
        <v>0</v>
      </c>
    </row>
    <row r="195" spans="2:59" ht="29.1">
      <c r="B195" s="14" t="s">
        <v>190</v>
      </c>
    </row>
    <row r="196" spans="2:59">
      <c r="B196" s="15" t="s">
        <v>20</v>
      </c>
    </row>
    <row r="197" spans="2:59">
      <c r="B197" s="11" t="s">
        <v>105</v>
      </c>
      <c r="C197" s="16">
        <v>3474</v>
      </c>
      <c r="D197" s="16">
        <v>1471</v>
      </c>
      <c r="E197" s="16">
        <v>1993</v>
      </c>
      <c r="G197" s="16">
        <v>166</v>
      </c>
      <c r="H197" s="16">
        <v>489</v>
      </c>
      <c r="I197" s="16">
        <v>329</v>
      </c>
      <c r="J197" s="16">
        <v>309</v>
      </c>
      <c r="K197" s="16">
        <v>382</v>
      </c>
      <c r="L197" s="16">
        <v>358</v>
      </c>
      <c r="M197" s="16">
        <v>596</v>
      </c>
      <c r="N197" s="16">
        <v>487</v>
      </c>
      <c r="O197" s="16">
        <v>358</v>
      </c>
      <c r="Q197" s="16">
        <v>1218</v>
      </c>
      <c r="R197" s="16">
        <v>686</v>
      </c>
      <c r="S197" s="16">
        <v>780</v>
      </c>
      <c r="T197" s="16">
        <v>751</v>
      </c>
      <c r="V197" s="16">
        <v>404</v>
      </c>
      <c r="W197" s="16">
        <v>555</v>
      </c>
      <c r="X197" s="16">
        <v>511</v>
      </c>
      <c r="Y197" s="16">
        <v>523</v>
      </c>
      <c r="Z197" s="16">
        <v>501</v>
      </c>
      <c r="AA197" s="16">
        <v>473</v>
      </c>
      <c r="AB197" s="16">
        <v>507</v>
      </c>
      <c r="AD197" s="16">
        <v>1215</v>
      </c>
      <c r="AE197" s="16">
        <v>688</v>
      </c>
      <c r="AF197" s="16">
        <v>627</v>
      </c>
      <c r="AG197" s="16">
        <v>137</v>
      </c>
      <c r="AH197" s="16">
        <v>525</v>
      </c>
      <c r="AI197" s="16">
        <v>280</v>
      </c>
      <c r="AJ197" s="16">
        <v>2</v>
      </c>
      <c r="AL197" s="16">
        <v>504</v>
      </c>
      <c r="AM197" s="16">
        <v>556</v>
      </c>
      <c r="AN197" s="16">
        <v>156</v>
      </c>
      <c r="AP197" s="16">
        <v>387</v>
      </c>
      <c r="AQ197" s="16">
        <v>345</v>
      </c>
      <c r="AR197" s="16">
        <v>113</v>
      </c>
      <c r="AS197" s="16">
        <v>767</v>
      </c>
      <c r="AT197" s="16">
        <v>123</v>
      </c>
      <c r="AU197" s="16">
        <v>18</v>
      </c>
      <c r="AW197" s="16">
        <v>3474</v>
      </c>
      <c r="AX197" s="16">
        <v>0</v>
      </c>
      <c r="AZ197" s="16">
        <v>1137</v>
      </c>
      <c r="BA197" s="16">
        <v>826</v>
      </c>
      <c r="BB197" s="16">
        <v>563</v>
      </c>
      <c r="BC197" s="16">
        <v>460</v>
      </c>
      <c r="BD197" s="16">
        <v>119</v>
      </c>
      <c r="BE197" s="16">
        <v>117</v>
      </c>
      <c r="BF197" s="16">
        <v>162</v>
      </c>
      <c r="BG197" s="16">
        <v>70</v>
      </c>
    </row>
    <row r="198" spans="2:59">
      <c r="B198" s="12" t="s">
        <v>106</v>
      </c>
      <c r="C198" s="16">
        <v>3476</v>
      </c>
      <c r="D198" s="16">
        <v>1532</v>
      </c>
      <c r="E198" s="16">
        <v>1940</v>
      </c>
      <c r="G198" s="16">
        <v>154</v>
      </c>
      <c r="H198" s="16">
        <v>477</v>
      </c>
      <c r="I198" s="16">
        <v>331</v>
      </c>
      <c r="J198" s="16">
        <v>303</v>
      </c>
      <c r="K198" s="16">
        <v>385</v>
      </c>
      <c r="L198" s="16">
        <v>369</v>
      </c>
      <c r="M198" s="16">
        <v>597</v>
      </c>
      <c r="N198" s="16">
        <v>531</v>
      </c>
      <c r="O198" s="16">
        <v>329</v>
      </c>
      <c r="Q198" s="16">
        <v>1225</v>
      </c>
      <c r="R198" s="16">
        <v>683</v>
      </c>
      <c r="S198" s="16">
        <v>787</v>
      </c>
      <c r="T198" s="16">
        <v>743</v>
      </c>
      <c r="V198" s="16">
        <v>474</v>
      </c>
      <c r="W198" s="16">
        <v>529</v>
      </c>
      <c r="X198" s="16">
        <v>520</v>
      </c>
      <c r="Y198" s="16">
        <v>482</v>
      </c>
      <c r="Z198" s="16">
        <v>482</v>
      </c>
      <c r="AA198" s="16">
        <v>475</v>
      </c>
      <c r="AB198" s="16">
        <v>513</v>
      </c>
      <c r="AD198" s="16">
        <v>1220</v>
      </c>
      <c r="AE198" s="16">
        <v>692</v>
      </c>
      <c r="AF198" s="16">
        <v>627</v>
      </c>
      <c r="AG198" s="16">
        <v>134</v>
      </c>
      <c r="AH198" s="16">
        <v>525</v>
      </c>
      <c r="AI198" s="16">
        <v>276</v>
      </c>
      <c r="AJ198" s="16">
        <v>2</v>
      </c>
      <c r="AL198" s="16">
        <v>520</v>
      </c>
      <c r="AM198" s="16">
        <v>572</v>
      </c>
      <c r="AN198" s="16">
        <v>159</v>
      </c>
      <c r="AP198" s="16">
        <v>385</v>
      </c>
      <c r="AQ198" s="16">
        <v>335</v>
      </c>
      <c r="AR198" s="16">
        <v>116</v>
      </c>
      <c r="AS198" s="16">
        <v>742</v>
      </c>
      <c r="AT198" s="16">
        <v>122</v>
      </c>
      <c r="AU198" s="16">
        <v>18</v>
      </c>
      <c r="AW198" s="16">
        <v>3476</v>
      </c>
      <c r="AX198" s="16">
        <v>0</v>
      </c>
      <c r="AZ198" s="16">
        <v>1182</v>
      </c>
      <c r="BA198" s="16">
        <v>803</v>
      </c>
      <c r="BB198" s="16">
        <v>566</v>
      </c>
      <c r="BC198" s="16">
        <v>446</v>
      </c>
      <c r="BD198" s="16">
        <v>117</v>
      </c>
      <c r="BE198" s="16">
        <v>115</v>
      </c>
      <c r="BF198" s="16">
        <v>157</v>
      </c>
      <c r="BG198" s="16">
        <v>69</v>
      </c>
    </row>
    <row r="199" spans="2:59" ht="43.5">
      <c r="B199" s="17" t="s">
        <v>191</v>
      </c>
      <c r="C199" s="18">
        <v>0.51350629634625011</v>
      </c>
      <c r="D199" s="18">
        <v>0.50454167863516308</v>
      </c>
      <c r="E199" s="18">
        <v>0.52042119268274234</v>
      </c>
      <c r="G199" s="18">
        <v>0.49546954443804969</v>
      </c>
      <c r="H199" s="18">
        <v>0.52945318129388041</v>
      </c>
      <c r="I199" s="18">
        <v>0.45920499612926591</v>
      </c>
      <c r="J199" s="18">
        <v>0.54047633489197999</v>
      </c>
      <c r="K199" s="18">
        <v>0.48613491083942229</v>
      </c>
      <c r="L199" s="18">
        <v>0.52191856877839493</v>
      </c>
      <c r="M199" s="18">
        <v>0.52699727264873586</v>
      </c>
      <c r="N199" s="18">
        <v>0.50719813972871419</v>
      </c>
      <c r="O199" s="18">
        <v>0.5369154003760177</v>
      </c>
      <c r="Q199" s="18">
        <v>0.55424313455214325</v>
      </c>
      <c r="R199" s="18">
        <v>0.50177852531372547</v>
      </c>
      <c r="S199" s="18">
        <v>0.50259206477931073</v>
      </c>
      <c r="T199" s="18">
        <v>0.46276908845713799</v>
      </c>
      <c r="V199" s="18">
        <v>0.52867110451133159</v>
      </c>
      <c r="W199" s="18">
        <v>0.50665726433873259</v>
      </c>
      <c r="X199" s="18">
        <v>0.53180893345551739</v>
      </c>
      <c r="Y199" s="18">
        <v>0.55011693654144034</v>
      </c>
      <c r="Z199" s="18">
        <v>0.48778273957722712</v>
      </c>
      <c r="AA199" s="18">
        <v>0.51506691142418826</v>
      </c>
      <c r="AB199" s="18">
        <v>0.47637090919647179</v>
      </c>
      <c r="AD199" s="18">
        <v>0.51632552655235242</v>
      </c>
      <c r="AE199" s="18">
        <v>0.52386833288015411</v>
      </c>
      <c r="AF199" s="18">
        <v>0.51827807304406193</v>
      </c>
      <c r="AG199" s="18">
        <v>0.5444994954936232</v>
      </c>
      <c r="AH199" s="18">
        <v>0.47201262035351438</v>
      </c>
      <c r="AI199" s="18">
        <v>0.53197351042039775</v>
      </c>
      <c r="AJ199" s="18">
        <v>0</v>
      </c>
      <c r="AL199" s="18">
        <v>0.57340999999999998</v>
      </c>
      <c r="AM199" s="18">
        <v>0.51971999999999996</v>
      </c>
      <c r="AN199" s="18">
        <v>0.47854000000000002</v>
      </c>
      <c r="AP199" s="18">
        <v>0.54871935359961488</v>
      </c>
      <c r="AQ199" s="18">
        <v>0.47641659213475052</v>
      </c>
      <c r="AR199" s="18">
        <v>0.43530316868749641</v>
      </c>
      <c r="AS199" s="18">
        <v>0.49380129134844231</v>
      </c>
      <c r="AT199" s="18">
        <v>0.486030938236576</v>
      </c>
      <c r="AU199" s="18">
        <v>0.60849922254402333</v>
      </c>
      <c r="AW199" s="18">
        <v>0.51350629634625011</v>
      </c>
      <c r="AX199" s="18">
        <v>0</v>
      </c>
      <c r="AZ199" s="18">
        <v>0.52500892370132524</v>
      </c>
      <c r="BA199" s="18">
        <v>0.50869414912664812</v>
      </c>
      <c r="BB199" s="18">
        <v>0.5374768630173461</v>
      </c>
      <c r="BC199" s="18">
        <v>0.51184909091823139</v>
      </c>
      <c r="BD199" s="18">
        <v>0.45064896670689492</v>
      </c>
      <c r="BE199" s="18">
        <v>0.44902099369963888</v>
      </c>
      <c r="BF199" s="18">
        <v>0.48001189792772891</v>
      </c>
      <c r="BG199" s="18">
        <v>0.49399074600134618</v>
      </c>
    </row>
    <row r="200" spans="2:59" ht="29.1">
      <c r="B200" s="17" t="s">
        <v>192</v>
      </c>
      <c r="C200" s="18">
        <v>0.42002831878360142</v>
      </c>
      <c r="D200" s="18">
        <v>0.39285810843688868</v>
      </c>
      <c r="E200" s="18">
        <v>0.44137660442842919</v>
      </c>
      <c r="G200" s="18">
        <v>0.42071578392829789</v>
      </c>
      <c r="H200" s="18">
        <v>0.41436337774379139</v>
      </c>
      <c r="I200" s="18">
        <v>0.39286050051782678</v>
      </c>
      <c r="J200" s="18">
        <v>0.40239428036205233</v>
      </c>
      <c r="K200" s="18">
        <v>0.35553769020022302</v>
      </c>
      <c r="L200" s="18">
        <v>0.4499161843477858</v>
      </c>
      <c r="M200" s="18">
        <v>0.40587341103781838</v>
      </c>
      <c r="N200" s="18">
        <v>0.46545193814882713</v>
      </c>
      <c r="O200" s="18">
        <v>0.46583537737454661</v>
      </c>
      <c r="Q200" s="18">
        <v>0.44066206441098438</v>
      </c>
      <c r="R200" s="18">
        <v>0.43359551505086602</v>
      </c>
      <c r="S200" s="18">
        <v>0.41551574561967702</v>
      </c>
      <c r="T200" s="18">
        <v>0.3809299703062603</v>
      </c>
      <c r="V200" s="18">
        <v>0.46485685730281068</v>
      </c>
      <c r="W200" s="18">
        <v>0.45133212788226512</v>
      </c>
      <c r="X200" s="18">
        <v>0.44897725042202308</v>
      </c>
      <c r="Y200" s="18">
        <v>0.42583013656077162</v>
      </c>
      <c r="Z200" s="18">
        <v>0.42236923825900913</v>
      </c>
      <c r="AA200" s="18">
        <v>0.37715918465161741</v>
      </c>
      <c r="AB200" s="18">
        <v>0.34909326442466437</v>
      </c>
      <c r="AD200" s="18">
        <v>0.40126762587942161</v>
      </c>
      <c r="AE200" s="18">
        <v>0.39776612392348842</v>
      </c>
      <c r="AF200" s="18">
        <v>0.45407429140098271</v>
      </c>
      <c r="AG200" s="18">
        <v>0.46955330003919538</v>
      </c>
      <c r="AH200" s="18">
        <v>0.44375317054330621</v>
      </c>
      <c r="AI200" s="18">
        <v>0.41211787784952542</v>
      </c>
      <c r="AJ200" s="18">
        <v>0.42893034721352158</v>
      </c>
      <c r="AL200" s="18">
        <v>0.45615</v>
      </c>
      <c r="AM200" s="18">
        <v>0.44607000000000002</v>
      </c>
      <c r="AN200" s="18">
        <v>0.51942999999999995</v>
      </c>
      <c r="AP200" s="18">
        <v>0.42852960174384103</v>
      </c>
      <c r="AQ200" s="18">
        <v>0.3780876808169743</v>
      </c>
      <c r="AR200" s="18">
        <v>0.31166220782076459</v>
      </c>
      <c r="AS200" s="18">
        <v>0.38095336974905158</v>
      </c>
      <c r="AT200" s="18">
        <v>0.3358319972214831</v>
      </c>
      <c r="AU200" s="18">
        <v>0.32583403482171691</v>
      </c>
      <c r="AW200" s="18">
        <v>0.42002831878360142</v>
      </c>
      <c r="AX200" s="18">
        <v>0</v>
      </c>
      <c r="AZ200" s="18">
        <v>0.45310639700990468</v>
      </c>
      <c r="BA200" s="18">
        <v>0.41129411677452088</v>
      </c>
      <c r="BB200" s="18">
        <v>0.37274306528188822</v>
      </c>
      <c r="BC200" s="18">
        <v>0.3879567815007941</v>
      </c>
      <c r="BD200" s="18">
        <v>0.45110813990724302</v>
      </c>
      <c r="BE200" s="18">
        <v>0.34803668784837621</v>
      </c>
      <c r="BF200" s="18">
        <v>0.45827727558248849</v>
      </c>
      <c r="BG200" s="18">
        <v>0.53999583790622552</v>
      </c>
    </row>
    <row r="201" spans="2:59">
      <c r="B201" s="17" t="s">
        <v>193</v>
      </c>
      <c r="C201" s="18">
        <v>0.39187345242847588</v>
      </c>
      <c r="D201" s="18">
        <v>0.4376710873114758</v>
      </c>
      <c r="E201" s="18">
        <v>0.35612051505646358</v>
      </c>
      <c r="G201" s="18">
        <v>0.33303849143348929</v>
      </c>
      <c r="H201" s="18">
        <v>0.37560470130462181</v>
      </c>
      <c r="I201" s="18">
        <v>0.41777042739112441</v>
      </c>
      <c r="J201" s="18">
        <v>0.35445737831111562</v>
      </c>
      <c r="K201" s="18">
        <v>0.39025916491251911</v>
      </c>
      <c r="L201" s="18">
        <v>0.38445206356369621</v>
      </c>
      <c r="M201" s="18">
        <v>0.44242094935425158</v>
      </c>
      <c r="N201" s="18">
        <v>0.40141805943364012</v>
      </c>
      <c r="O201" s="18">
        <v>0.35440552784140977</v>
      </c>
      <c r="Q201" s="18">
        <v>0.44130332402485151</v>
      </c>
      <c r="R201" s="18">
        <v>0.44143467303531853</v>
      </c>
      <c r="S201" s="18">
        <v>0.34927073806353431</v>
      </c>
      <c r="T201" s="18">
        <v>0.31373573352962719</v>
      </c>
      <c r="V201" s="18">
        <v>0.3442305931249327</v>
      </c>
      <c r="W201" s="18">
        <v>0.37517488238656738</v>
      </c>
      <c r="X201" s="18">
        <v>0.3939989504887057</v>
      </c>
      <c r="Y201" s="18">
        <v>0.41248628789608938</v>
      </c>
      <c r="Z201" s="18">
        <v>0.38625320596918999</v>
      </c>
      <c r="AA201" s="18">
        <v>0.42187487536950891</v>
      </c>
      <c r="AB201" s="18">
        <v>0.40908270011973702</v>
      </c>
      <c r="AD201" s="18">
        <v>0.41068062732872868</v>
      </c>
      <c r="AE201" s="18">
        <v>0.43234811583410349</v>
      </c>
      <c r="AF201" s="18">
        <v>0.35533053635323703</v>
      </c>
      <c r="AG201" s="18">
        <v>0.35172944748495127</v>
      </c>
      <c r="AH201" s="18">
        <v>0.37531876146187299</v>
      </c>
      <c r="AI201" s="18">
        <v>0.34099077623851531</v>
      </c>
      <c r="AJ201" s="18">
        <v>0.42893034721352158</v>
      </c>
      <c r="AL201" s="18">
        <v>0.40625</v>
      </c>
      <c r="AM201" s="18">
        <v>0.38216</v>
      </c>
      <c r="AN201" s="18">
        <v>0.34960000000000002</v>
      </c>
      <c r="AP201" s="18">
        <v>0.44153733540603868</v>
      </c>
      <c r="AQ201" s="18">
        <v>0.35007000482617212</v>
      </c>
      <c r="AR201" s="18">
        <v>0.52281059684297282</v>
      </c>
      <c r="AS201" s="18">
        <v>0.37938161938203657</v>
      </c>
      <c r="AT201" s="18">
        <v>0.44014331235015758</v>
      </c>
      <c r="AU201" s="18">
        <v>0.26299532730012148</v>
      </c>
      <c r="AW201" s="18">
        <v>0.39187345242847588</v>
      </c>
      <c r="AX201" s="18">
        <v>0</v>
      </c>
      <c r="AZ201" s="18">
        <v>0.3651760064088766</v>
      </c>
      <c r="BA201" s="18">
        <v>0.39358456016133231</v>
      </c>
      <c r="BB201" s="18">
        <v>0.42590449289671217</v>
      </c>
      <c r="BC201" s="18">
        <v>0.43198102349406903</v>
      </c>
      <c r="BD201" s="18">
        <v>0.4706907628172543</v>
      </c>
      <c r="BE201" s="18">
        <v>0.41283641498848639</v>
      </c>
      <c r="BF201" s="18">
        <v>0.31849654315378051</v>
      </c>
      <c r="BG201" s="18">
        <v>0.31733299895603628</v>
      </c>
    </row>
    <row r="202" spans="2:59" ht="29.1">
      <c r="B202" s="17" t="s">
        <v>194</v>
      </c>
      <c r="C202" s="18">
        <v>0.35701511825556148</v>
      </c>
      <c r="D202" s="18">
        <v>0.36003606468299948</v>
      </c>
      <c r="E202" s="18">
        <v>0.35484441240677678</v>
      </c>
      <c r="G202" s="18">
        <v>0.33031323783564781</v>
      </c>
      <c r="H202" s="18">
        <v>0.3391117385371456</v>
      </c>
      <c r="I202" s="18">
        <v>0.29571740223401771</v>
      </c>
      <c r="J202" s="18">
        <v>0.33213105199366699</v>
      </c>
      <c r="K202" s="18">
        <v>0.32530270874970041</v>
      </c>
      <c r="L202" s="18">
        <v>0.34864413970003488</v>
      </c>
      <c r="M202" s="18">
        <v>0.44183035160561362</v>
      </c>
      <c r="N202" s="18">
        <v>0.38113083065473868</v>
      </c>
      <c r="O202" s="18">
        <v>0.33353182315924912</v>
      </c>
      <c r="Q202" s="18">
        <v>0.3871373381436734</v>
      </c>
      <c r="R202" s="18">
        <v>0.36209520073620471</v>
      </c>
      <c r="S202" s="18">
        <v>0.34189148769426991</v>
      </c>
      <c r="T202" s="18">
        <v>0.32206103842284711</v>
      </c>
      <c r="V202" s="18">
        <v>0.35982436468250661</v>
      </c>
      <c r="W202" s="18">
        <v>0.40474825609663417</v>
      </c>
      <c r="X202" s="18">
        <v>0.35349914495647822</v>
      </c>
      <c r="Y202" s="18">
        <v>0.379047533249674</v>
      </c>
      <c r="Z202" s="18">
        <v>0.31590789089163718</v>
      </c>
      <c r="AA202" s="18">
        <v>0.35464608777660073</v>
      </c>
      <c r="AB202" s="18">
        <v>0.32893796016123578</v>
      </c>
      <c r="AD202" s="18">
        <v>0.39185701038982862</v>
      </c>
      <c r="AE202" s="18">
        <v>0.35689510957604298</v>
      </c>
      <c r="AF202" s="18">
        <v>0.33142278183902452</v>
      </c>
      <c r="AG202" s="18">
        <v>0.32038464026182639</v>
      </c>
      <c r="AH202" s="18">
        <v>0.34824570198077309</v>
      </c>
      <c r="AI202" s="18">
        <v>0.29540461086490433</v>
      </c>
      <c r="AJ202" s="18">
        <v>0.42893034721352158</v>
      </c>
      <c r="AL202" s="18">
        <v>0.41608000000000001</v>
      </c>
      <c r="AM202" s="18">
        <v>0.34599000000000002</v>
      </c>
      <c r="AN202" s="18">
        <v>0.37668000000000001</v>
      </c>
      <c r="AP202" s="18">
        <v>0.34266374828112228</v>
      </c>
      <c r="AQ202" s="18">
        <v>0.30050003418378518</v>
      </c>
      <c r="AR202" s="18">
        <v>0.42046984059642628</v>
      </c>
      <c r="AS202" s="18">
        <v>0.33271935865871938</v>
      </c>
      <c r="AT202" s="18">
        <v>0.38689140431918051</v>
      </c>
      <c r="AU202" s="18">
        <v>0.5029936369643998</v>
      </c>
      <c r="AW202" s="18">
        <v>0.35701511825556148</v>
      </c>
      <c r="AX202" s="18">
        <v>0</v>
      </c>
      <c r="AZ202" s="18">
        <v>0.35628304634610602</v>
      </c>
      <c r="BA202" s="18">
        <v>0.37381424288286702</v>
      </c>
      <c r="BB202" s="18">
        <v>0.3663383184901613</v>
      </c>
      <c r="BC202" s="18">
        <v>0.36672965331076818</v>
      </c>
      <c r="BD202" s="18">
        <v>0.27440002453329942</v>
      </c>
      <c r="BE202" s="18">
        <v>0.36207460072902481</v>
      </c>
      <c r="BF202" s="18">
        <v>0.2697144344630118</v>
      </c>
      <c r="BG202" s="18">
        <v>0.3547720563261817</v>
      </c>
    </row>
    <row r="203" spans="2:59" ht="43.5">
      <c r="B203" s="17" t="s">
        <v>195</v>
      </c>
      <c r="C203" s="18">
        <v>0.34050268562086478</v>
      </c>
      <c r="D203" s="18">
        <v>0.34119781012895639</v>
      </c>
      <c r="E203" s="18">
        <v>0.34028843060945019</v>
      </c>
      <c r="G203" s="18">
        <v>0.34474276237862178</v>
      </c>
      <c r="H203" s="18">
        <v>0.34585437145702608</v>
      </c>
      <c r="I203" s="18">
        <v>0.2610994096406859</v>
      </c>
      <c r="J203" s="18">
        <v>0.26804483810880342</v>
      </c>
      <c r="K203" s="18">
        <v>0.34041359429285001</v>
      </c>
      <c r="L203" s="18">
        <v>0.35149802310828598</v>
      </c>
      <c r="M203" s="18">
        <v>0.42401846660675518</v>
      </c>
      <c r="N203" s="18">
        <v>0.33390894440822971</v>
      </c>
      <c r="O203" s="18">
        <v>0.32399634599620558</v>
      </c>
      <c r="Q203" s="18">
        <v>0.42761825115387941</v>
      </c>
      <c r="R203" s="18">
        <v>0.306690299510058</v>
      </c>
      <c r="S203" s="18">
        <v>0.30829456005505129</v>
      </c>
      <c r="T203" s="18">
        <v>0.25876403973895129</v>
      </c>
      <c r="V203" s="18">
        <v>0.33289945740552529</v>
      </c>
      <c r="W203" s="18">
        <v>0.40479171561603677</v>
      </c>
      <c r="X203" s="18">
        <v>0.38822020482574371</v>
      </c>
      <c r="Y203" s="18">
        <v>0.35483630270973221</v>
      </c>
      <c r="Z203" s="18">
        <v>0.36233708600508918</v>
      </c>
      <c r="AA203" s="18">
        <v>0.27178694616733617</v>
      </c>
      <c r="AB203" s="18">
        <v>0.26261751164866798</v>
      </c>
      <c r="AD203" s="18">
        <v>0.3795946882124937</v>
      </c>
      <c r="AE203" s="18">
        <v>0.33487423312490361</v>
      </c>
      <c r="AF203" s="18">
        <v>0.31685170919579131</v>
      </c>
      <c r="AG203" s="18">
        <v>0.30420541821318481</v>
      </c>
      <c r="AH203" s="18">
        <v>0.32753329712801083</v>
      </c>
      <c r="AI203" s="18">
        <v>0.27290942641986932</v>
      </c>
      <c r="AJ203" s="18">
        <v>1</v>
      </c>
      <c r="AL203" s="18">
        <v>0.43896000000000002</v>
      </c>
      <c r="AM203" s="18">
        <v>0.372</v>
      </c>
      <c r="AN203" s="18">
        <v>0.38255</v>
      </c>
      <c r="AP203" s="18">
        <v>0.37880117568756461</v>
      </c>
      <c r="AQ203" s="18">
        <v>0.21898503725852089</v>
      </c>
      <c r="AR203" s="18">
        <v>0.33551566257742121</v>
      </c>
      <c r="AS203" s="18">
        <v>0.30185553744692062</v>
      </c>
      <c r="AT203" s="18">
        <v>0.26660440931222679</v>
      </c>
      <c r="AU203" s="18">
        <v>0.47771167831700673</v>
      </c>
      <c r="AW203" s="18">
        <v>0.34050268562086478</v>
      </c>
      <c r="AX203" s="18">
        <v>0</v>
      </c>
      <c r="AZ203" s="18">
        <v>0.36395699896262801</v>
      </c>
      <c r="BA203" s="18">
        <v>0.38720607043121691</v>
      </c>
      <c r="BB203" s="18">
        <v>0.24866366095771231</v>
      </c>
      <c r="BC203" s="18">
        <v>0.41158269117680729</v>
      </c>
      <c r="BD203" s="18">
        <v>0.38753254314210578</v>
      </c>
      <c r="BE203" s="18">
        <v>0.22176662979132841</v>
      </c>
      <c r="BF203" s="18">
        <v>0.15363022281631011</v>
      </c>
      <c r="BG203" s="18">
        <v>0.26984740393953499</v>
      </c>
    </row>
    <row r="204" spans="2:59" ht="29.1">
      <c r="B204" s="17" t="s">
        <v>196</v>
      </c>
      <c r="C204" s="18">
        <v>0.2591660329113632</v>
      </c>
      <c r="D204" s="18">
        <v>0.28464825131322452</v>
      </c>
      <c r="E204" s="18">
        <v>0.23907068107801929</v>
      </c>
      <c r="G204" s="18">
        <v>0.27635629307150289</v>
      </c>
      <c r="H204" s="18">
        <v>0.23892754667957061</v>
      </c>
      <c r="I204" s="18">
        <v>0.26647008561699498</v>
      </c>
      <c r="J204" s="18">
        <v>0.21196117834430869</v>
      </c>
      <c r="K204" s="18">
        <v>0.26020525863769672</v>
      </c>
      <c r="L204" s="18">
        <v>0.23179017844637939</v>
      </c>
      <c r="M204" s="18">
        <v>0.35623193763501848</v>
      </c>
      <c r="N204" s="18">
        <v>0.23036338558534039</v>
      </c>
      <c r="O204" s="18">
        <v>0.21626420542355759</v>
      </c>
      <c r="Q204" s="18">
        <v>0.32084772217682872</v>
      </c>
      <c r="R204" s="18">
        <v>0.2265072128183635</v>
      </c>
      <c r="S204" s="18">
        <v>0.22165069304591201</v>
      </c>
      <c r="T204" s="18">
        <v>0.23615847626021111</v>
      </c>
      <c r="V204" s="18">
        <v>0.3086320036613121</v>
      </c>
      <c r="W204" s="18">
        <v>0.3428565114107251</v>
      </c>
      <c r="X204" s="18">
        <v>0.29599277366184762</v>
      </c>
      <c r="Y204" s="18">
        <v>0.21555676741916949</v>
      </c>
      <c r="Z204" s="18">
        <v>0.1881919617174356</v>
      </c>
      <c r="AA204" s="18">
        <v>0.200422918922739</v>
      </c>
      <c r="AB204" s="18">
        <v>0.25192049116282877</v>
      </c>
      <c r="AD204" s="18">
        <v>0.30172043748854083</v>
      </c>
      <c r="AE204" s="18">
        <v>0.27505956115590913</v>
      </c>
      <c r="AF204" s="18">
        <v>0.2213015923795725</v>
      </c>
      <c r="AG204" s="18">
        <v>0.20201668044180651</v>
      </c>
      <c r="AH204" s="18">
        <v>0.22351137574863339</v>
      </c>
      <c r="AI204" s="18">
        <v>0.2148430735865699</v>
      </c>
      <c r="AJ204" s="18">
        <v>0</v>
      </c>
      <c r="AL204" s="18">
        <v>0.38328000000000001</v>
      </c>
      <c r="AM204" s="18">
        <v>0.28208</v>
      </c>
      <c r="AN204" s="18">
        <v>0.29546</v>
      </c>
      <c r="AP204" s="18">
        <v>0.24953745219700221</v>
      </c>
      <c r="AQ204" s="18">
        <v>0.18764432737516651</v>
      </c>
      <c r="AR204" s="18">
        <v>0.19751955801204499</v>
      </c>
      <c r="AS204" s="18">
        <v>0.19836421398225021</v>
      </c>
      <c r="AT204" s="18">
        <v>0.21246946602485869</v>
      </c>
      <c r="AU204" s="18">
        <v>0.11700716469313401</v>
      </c>
      <c r="AW204" s="18">
        <v>0.2591660329113632</v>
      </c>
      <c r="AX204" s="18">
        <v>0</v>
      </c>
      <c r="AZ204" s="18">
        <v>0.28837624583057769</v>
      </c>
      <c r="BA204" s="18">
        <v>0.29889453783060072</v>
      </c>
      <c r="BB204" s="18">
        <v>0.21547846880273711</v>
      </c>
      <c r="BC204" s="18">
        <v>0.2419872082351153</v>
      </c>
      <c r="BD204" s="18">
        <v>0.22605333966619509</v>
      </c>
      <c r="BE204" s="18">
        <v>0.20485962987739931</v>
      </c>
      <c r="BF204" s="18">
        <v>0.13706993223429209</v>
      </c>
      <c r="BG204" s="18">
        <v>0.21232974208144009</v>
      </c>
    </row>
    <row r="205" spans="2:59" ht="29.1">
      <c r="B205" s="17" t="s">
        <v>197</v>
      </c>
      <c r="C205" s="18">
        <v>0.24539030389803451</v>
      </c>
      <c r="D205" s="18">
        <v>0.23343158438406431</v>
      </c>
      <c r="E205" s="18">
        <v>0.25461073276906182</v>
      </c>
      <c r="G205" s="18">
        <v>0.31981387711017562</v>
      </c>
      <c r="H205" s="18">
        <v>0.26156372205652728</v>
      </c>
      <c r="I205" s="18">
        <v>0.26461462163643629</v>
      </c>
      <c r="J205" s="18">
        <v>0.2416923191802347</v>
      </c>
      <c r="K205" s="18">
        <v>0.19118995780718789</v>
      </c>
      <c r="L205" s="18">
        <v>0.25773444144841012</v>
      </c>
      <c r="M205" s="18">
        <v>0.2214482729549373</v>
      </c>
      <c r="N205" s="18">
        <v>0.2712947335420639</v>
      </c>
      <c r="O205" s="18">
        <v>0.22248127206229201</v>
      </c>
      <c r="Q205" s="18">
        <v>0.26429676472096969</v>
      </c>
      <c r="R205" s="18">
        <v>0.23995004807593021</v>
      </c>
      <c r="S205" s="18">
        <v>0.2302786704529787</v>
      </c>
      <c r="T205" s="18">
        <v>0.23416273425767889</v>
      </c>
      <c r="V205" s="18">
        <v>0.36428591040961777</v>
      </c>
      <c r="W205" s="18">
        <v>0.32679505547992632</v>
      </c>
      <c r="X205" s="18">
        <v>0.27549576798555742</v>
      </c>
      <c r="Y205" s="18">
        <v>0.22188256627448311</v>
      </c>
      <c r="Z205" s="18">
        <v>0.14093525314345179</v>
      </c>
      <c r="AA205" s="18">
        <v>0.1929267864789265</v>
      </c>
      <c r="AB205" s="18">
        <v>0.1899499777218078</v>
      </c>
      <c r="AD205" s="18">
        <v>0.23426536820211091</v>
      </c>
      <c r="AE205" s="18">
        <v>0.2427432006887037</v>
      </c>
      <c r="AF205" s="18">
        <v>0.25791873948484589</v>
      </c>
      <c r="AG205" s="18">
        <v>0.21894068362801519</v>
      </c>
      <c r="AH205" s="18">
        <v>0.25621547603836392</v>
      </c>
      <c r="AI205" s="18">
        <v>0.26689702311206581</v>
      </c>
      <c r="AJ205" s="18">
        <v>0</v>
      </c>
      <c r="AL205" s="18">
        <v>0.32338</v>
      </c>
      <c r="AM205" s="18">
        <v>0.28473999999999999</v>
      </c>
      <c r="AN205" s="18">
        <v>0.34573999999999999</v>
      </c>
      <c r="AP205" s="18">
        <v>0.18648958289393031</v>
      </c>
      <c r="AQ205" s="18">
        <v>0.17217907646755851</v>
      </c>
      <c r="AR205" s="18">
        <v>0.15925451070383551</v>
      </c>
      <c r="AS205" s="18">
        <v>0.16551884549142759</v>
      </c>
      <c r="AT205" s="18">
        <v>0.18077510629282911</v>
      </c>
      <c r="AU205" s="18">
        <v>0.29409002250191307</v>
      </c>
      <c r="AW205" s="18">
        <v>0.24539030389803451</v>
      </c>
      <c r="AX205" s="18">
        <v>0</v>
      </c>
      <c r="AZ205" s="18">
        <v>0.32743231682018209</v>
      </c>
      <c r="BA205" s="18">
        <v>0.2412849265842559</v>
      </c>
      <c r="BB205" s="18">
        <v>0.20734969671071371</v>
      </c>
      <c r="BC205" s="18">
        <v>0.14756823794568261</v>
      </c>
      <c r="BD205" s="18">
        <v>0.1277320747156486</v>
      </c>
      <c r="BE205" s="18">
        <v>0.15618386521067079</v>
      </c>
      <c r="BF205" s="18">
        <v>0.22057635628375341</v>
      </c>
      <c r="BG205" s="18">
        <v>0.28154099507966401</v>
      </c>
    </row>
    <row r="206" spans="2:59">
      <c r="B206" s="17" t="s">
        <v>198</v>
      </c>
      <c r="C206" s="18">
        <v>0.2386850467843166</v>
      </c>
      <c r="D206" s="18">
        <v>0.28387766589311192</v>
      </c>
      <c r="E206" s="18">
        <v>0.2034264897174424</v>
      </c>
      <c r="G206" s="18">
        <v>0.27814960377233539</v>
      </c>
      <c r="H206" s="18">
        <v>0.22706981557457701</v>
      </c>
      <c r="I206" s="18">
        <v>0.2271414650851972</v>
      </c>
      <c r="J206" s="18">
        <v>0.21435605231018021</v>
      </c>
      <c r="K206" s="18">
        <v>0.1986217320369936</v>
      </c>
      <c r="L206" s="18">
        <v>0.2475696683637881</v>
      </c>
      <c r="M206" s="18">
        <v>0.29282426296438679</v>
      </c>
      <c r="N206" s="18">
        <v>0.23349701276824961</v>
      </c>
      <c r="O206" s="18">
        <v>0.21807847319924789</v>
      </c>
      <c r="Q206" s="18">
        <v>0.30689698334650423</v>
      </c>
      <c r="R206" s="18">
        <v>0.21246687906183601</v>
      </c>
      <c r="S206" s="18">
        <v>0.1994063618558844</v>
      </c>
      <c r="T206" s="18">
        <v>0.19381638132050541</v>
      </c>
      <c r="V206" s="18">
        <v>0.29708422038878152</v>
      </c>
      <c r="W206" s="18">
        <v>0.32793446925108888</v>
      </c>
      <c r="X206" s="18">
        <v>0.30458000314252848</v>
      </c>
      <c r="Y206" s="18">
        <v>0.18643788818982529</v>
      </c>
      <c r="Z206" s="18">
        <v>0.16050060969078611</v>
      </c>
      <c r="AA206" s="18">
        <v>0.17264619683390831</v>
      </c>
      <c r="AB206" s="18">
        <v>0.2096381035521436</v>
      </c>
      <c r="AD206" s="18">
        <v>0.28625503215202708</v>
      </c>
      <c r="AE206" s="18">
        <v>0.25443087478025239</v>
      </c>
      <c r="AF206" s="18">
        <v>0.19883025246558639</v>
      </c>
      <c r="AG206" s="18">
        <v>0.18888110857388479</v>
      </c>
      <c r="AH206" s="18">
        <v>0.18429356225870069</v>
      </c>
      <c r="AI206" s="18">
        <v>0.20901454993424651</v>
      </c>
      <c r="AJ206" s="18">
        <v>0</v>
      </c>
      <c r="AL206" s="18">
        <v>0.41825000000000001</v>
      </c>
      <c r="AM206" s="18">
        <v>0.20868999999999999</v>
      </c>
      <c r="AN206" s="18">
        <v>0.33653</v>
      </c>
      <c r="AP206" s="18">
        <v>0.2060873245361152</v>
      </c>
      <c r="AQ206" s="18">
        <v>0.1506188922932318</v>
      </c>
      <c r="AR206" s="18">
        <v>0.1415525739214874</v>
      </c>
      <c r="AS206" s="18">
        <v>0.15887459195513959</v>
      </c>
      <c r="AT206" s="18">
        <v>0.2085971342458757</v>
      </c>
      <c r="AU206" s="18">
        <v>0.34987996490772849</v>
      </c>
      <c r="AW206" s="18">
        <v>0.2386850467843166</v>
      </c>
      <c r="AX206" s="18">
        <v>0</v>
      </c>
      <c r="AZ206" s="18">
        <v>0.28175269256007862</v>
      </c>
      <c r="BA206" s="18">
        <v>0.28383090672933381</v>
      </c>
      <c r="BB206" s="18">
        <v>0.19651925022358449</v>
      </c>
      <c r="BC206" s="18">
        <v>0.16897598491718999</v>
      </c>
      <c r="BD206" s="18">
        <v>0.16300496509727791</v>
      </c>
      <c r="BE206" s="18">
        <v>0.17976162686783881</v>
      </c>
      <c r="BF206" s="18">
        <v>0.14566719760874131</v>
      </c>
      <c r="BG206" s="18">
        <v>0.20379924055832549</v>
      </c>
    </row>
    <row r="207" spans="2:59" ht="29.1">
      <c r="B207" s="17" t="s">
        <v>199</v>
      </c>
      <c r="C207" s="18">
        <v>0.18589640267077959</v>
      </c>
      <c r="D207" s="18">
        <v>0.18266025506381711</v>
      </c>
      <c r="E207" s="18">
        <v>0.18864808334702279</v>
      </c>
      <c r="G207" s="18">
        <v>0.15321168158903931</v>
      </c>
      <c r="H207" s="18">
        <v>0.16681827553886391</v>
      </c>
      <c r="I207" s="18">
        <v>0.1703710459700343</v>
      </c>
      <c r="J207" s="18">
        <v>0.1538891568289574</v>
      </c>
      <c r="K207" s="18">
        <v>0.19574022369299321</v>
      </c>
      <c r="L207" s="18">
        <v>0.17147218208760109</v>
      </c>
      <c r="M207" s="18">
        <v>0.23836042753668191</v>
      </c>
      <c r="N207" s="18">
        <v>0.2029372564077539</v>
      </c>
      <c r="O207" s="18">
        <v>0.15574743863854329</v>
      </c>
      <c r="Q207" s="18">
        <v>0.23614155671841769</v>
      </c>
      <c r="R207" s="18">
        <v>0.211555623628603</v>
      </c>
      <c r="S207" s="18">
        <v>0.13967736336751641</v>
      </c>
      <c r="T207" s="18">
        <v>0.1354123128868043</v>
      </c>
      <c r="V207" s="18">
        <v>0.17339756094401551</v>
      </c>
      <c r="W207" s="18">
        <v>0.20407685137555759</v>
      </c>
      <c r="X207" s="18">
        <v>0.2207141032477829</v>
      </c>
      <c r="Y207" s="18">
        <v>0.20040596474751221</v>
      </c>
      <c r="Z207" s="18">
        <v>0.1733197013728241</v>
      </c>
      <c r="AA207" s="18">
        <v>0.1444566663125858</v>
      </c>
      <c r="AB207" s="18">
        <v>0.1800039913427286</v>
      </c>
      <c r="AD207" s="18">
        <v>0.20543373538295781</v>
      </c>
      <c r="AE207" s="18">
        <v>0.18778129279854311</v>
      </c>
      <c r="AF207" s="18">
        <v>0.1760384412946488</v>
      </c>
      <c r="AG207" s="18">
        <v>0.162006932678631</v>
      </c>
      <c r="AH207" s="18">
        <v>0.17571486078445481</v>
      </c>
      <c r="AI207" s="18">
        <v>0.14960866719568339</v>
      </c>
      <c r="AJ207" s="18">
        <v>0</v>
      </c>
      <c r="AL207" s="18">
        <v>0.23787</v>
      </c>
      <c r="AM207" s="18">
        <v>0.20286000000000001</v>
      </c>
      <c r="AN207" s="18">
        <v>0.14487</v>
      </c>
      <c r="AP207" s="18">
        <v>0.2186797987451557</v>
      </c>
      <c r="AQ207" s="18">
        <v>0.12314555103065471</v>
      </c>
      <c r="AR207" s="18">
        <v>0.1868645215713805</v>
      </c>
      <c r="AS207" s="18">
        <v>0.16903709919414259</v>
      </c>
      <c r="AT207" s="18">
        <v>0.14867877208116581</v>
      </c>
      <c r="AU207" s="18">
        <v>0.1078073380292828</v>
      </c>
      <c r="AW207" s="18">
        <v>0.18589640267077959</v>
      </c>
      <c r="AX207" s="18">
        <v>0</v>
      </c>
      <c r="AZ207" s="18">
        <v>0.19255292129358509</v>
      </c>
      <c r="BA207" s="18">
        <v>0.21330024889616089</v>
      </c>
      <c r="BB207" s="18">
        <v>0.13591655022380231</v>
      </c>
      <c r="BC207" s="18">
        <v>0.22132110939181759</v>
      </c>
      <c r="BD207" s="18">
        <v>0.2278606601382468</v>
      </c>
      <c r="BE207" s="18">
        <v>0.18034922155082669</v>
      </c>
      <c r="BF207" s="18">
        <v>6.3002135790153901E-2</v>
      </c>
      <c r="BG207" s="18">
        <v>0.1755515607148489</v>
      </c>
    </row>
    <row r="208" spans="2:59" ht="57.95">
      <c r="B208" s="17" t="s">
        <v>200</v>
      </c>
      <c r="C208" s="18">
        <v>0.18395343930093919</v>
      </c>
      <c r="D208" s="18">
        <v>0.2025871470086299</v>
      </c>
      <c r="E208" s="18">
        <v>0.16927230690591449</v>
      </c>
      <c r="G208" s="18">
        <v>0.19419447804562459</v>
      </c>
      <c r="H208" s="18">
        <v>0.15506284307047441</v>
      </c>
      <c r="I208" s="18">
        <v>0.13110804125632849</v>
      </c>
      <c r="J208" s="18">
        <v>0.1621024484186144</v>
      </c>
      <c r="K208" s="18">
        <v>0.15311754579062881</v>
      </c>
      <c r="L208" s="18">
        <v>0.16694509297855481</v>
      </c>
      <c r="M208" s="18">
        <v>0.25875540966504401</v>
      </c>
      <c r="N208" s="18">
        <v>0.20594774235437849</v>
      </c>
      <c r="O208" s="18">
        <v>0.17807705526433021</v>
      </c>
      <c r="Q208" s="18">
        <v>0.21577661755010411</v>
      </c>
      <c r="R208" s="18">
        <v>0.1918199469624714</v>
      </c>
      <c r="S208" s="18">
        <v>0.165185584437051</v>
      </c>
      <c r="T208" s="18">
        <v>0.14580120209141459</v>
      </c>
      <c r="V208" s="18">
        <v>0.14424767646745701</v>
      </c>
      <c r="W208" s="18">
        <v>0.16272288941856641</v>
      </c>
      <c r="X208" s="18">
        <v>0.18330171064536621</v>
      </c>
      <c r="Y208" s="18">
        <v>0.18912272905750621</v>
      </c>
      <c r="Z208" s="18">
        <v>0.19045984530636451</v>
      </c>
      <c r="AA208" s="18">
        <v>0.2198123960156064</v>
      </c>
      <c r="AB208" s="18">
        <v>0.1989907450665811</v>
      </c>
      <c r="AD208" s="18">
        <v>0.22881387868734521</v>
      </c>
      <c r="AE208" s="18">
        <v>0.15574580288029469</v>
      </c>
      <c r="AF208" s="18">
        <v>0.17100288918747861</v>
      </c>
      <c r="AG208" s="18">
        <v>0.16603319052858939</v>
      </c>
      <c r="AH208" s="18">
        <v>0.17274518235315889</v>
      </c>
      <c r="AI208" s="18">
        <v>0.1172492897528952</v>
      </c>
      <c r="AJ208" s="18">
        <v>0</v>
      </c>
      <c r="AL208" s="18">
        <v>0.20774999999999999</v>
      </c>
      <c r="AM208" s="18">
        <v>0.13464000000000001</v>
      </c>
      <c r="AN208" s="18">
        <v>0.13694000000000001</v>
      </c>
      <c r="AP208" s="18">
        <v>0.2340314355668881</v>
      </c>
      <c r="AQ208" s="18">
        <v>0.14576160548233091</v>
      </c>
      <c r="AR208" s="18">
        <v>0.18553224476174129</v>
      </c>
      <c r="AS208" s="18">
        <v>0.21384035864460479</v>
      </c>
      <c r="AT208" s="18">
        <v>0.2158950541337358</v>
      </c>
      <c r="AU208" s="18">
        <v>0.22369953948525559</v>
      </c>
      <c r="AW208" s="18">
        <v>0.18395343930093919</v>
      </c>
      <c r="AX208" s="18">
        <v>0</v>
      </c>
      <c r="AZ208" s="18">
        <v>0.13748608719465441</v>
      </c>
      <c r="BA208" s="18">
        <v>0.2180237805579745</v>
      </c>
      <c r="BB208" s="18">
        <v>0.22052224689841721</v>
      </c>
      <c r="BC208" s="18">
        <v>0.19700958986609179</v>
      </c>
      <c r="BD208" s="18">
        <v>0.2455328416281968</v>
      </c>
      <c r="BE208" s="18">
        <v>0.2080814995672684</v>
      </c>
      <c r="BF208" s="18">
        <v>0.13551612527910431</v>
      </c>
      <c r="BG208" s="18">
        <v>0.19158039620611589</v>
      </c>
    </row>
    <row r="209" spans="2:59">
      <c r="B209" s="17" t="s">
        <v>201</v>
      </c>
      <c r="C209" s="18">
        <v>0.14002650607155831</v>
      </c>
      <c r="D209" s="18">
        <v>0.15907432293747439</v>
      </c>
      <c r="E209" s="18">
        <v>0.1250803962699904</v>
      </c>
      <c r="G209" s="18">
        <v>0.16854722139459749</v>
      </c>
      <c r="H209" s="18">
        <v>0.13907291131294841</v>
      </c>
      <c r="I209" s="18">
        <v>0.16456920143045359</v>
      </c>
      <c r="J209" s="18">
        <v>0.104035383528574</v>
      </c>
      <c r="K209" s="18">
        <v>0.10675334984406309</v>
      </c>
      <c r="L209" s="18">
        <v>9.0846504018359933E-2</v>
      </c>
      <c r="M209" s="18">
        <v>0.1665733710954119</v>
      </c>
      <c r="N209" s="18">
        <v>0.1633774971071604</v>
      </c>
      <c r="O209" s="18">
        <v>0.14465495698610609</v>
      </c>
      <c r="Q209" s="18">
        <v>0.16239176919996179</v>
      </c>
      <c r="R209" s="18">
        <v>0.12994370277313139</v>
      </c>
      <c r="S209" s="18">
        <v>0.10406326490366739</v>
      </c>
      <c r="T209" s="18">
        <v>0.15389977109436259</v>
      </c>
      <c r="V209" s="18">
        <v>0.17826300818874349</v>
      </c>
      <c r="W209" s="18">
        <v>0.17302488665021609</v>
      </c>
      <c r="X209" s="18">
        <v>0.1455622127600244</v>
      </c>
      <c r="Y209" s="18">
        <v>0.11412651288066759</v>
      </c>
      <c r="Z209" s="18">
        <v>0.1153736001274068</v>
      </c>
      <c r="AA209" s="18">
        <v>0.13133366884634259</v>
      </c>
      <c r="AB209" s="18">
        <v>0.1206107375606402</v>
      </c>
      <c r="AD209" s="18">
        <v>0.16851491589463771</v>
      </c>
      <c r="AE209" s="18">
        <v>0.14214357739121319</v>
      </c>
      <c r="AF209" s="18">
        <v>0.106941728583865</v>
      </c>
      <c r="AG209" s="18">
        <v>0.1519352983869344</v>
      </c>
      <c r="AH209" s="18">
        <v>0.12847738233825831</v>
      </c>
      <c r="AI209" s="18">
        <v>0.10114459963105329</v>
      </c>
      <c r="AJ209" s="18">
        <v>0</v>
      </c>
      <c r="AL209" s="18">
        <v>0.18864</v>
      </c>
      <c r="AM209" s="18">
        <v>0.15958</v>
      </c>
      <c r="AN209" s="18">
        <v>0.17951</v>
      </c>
      <c r="AP209" s="18">
        <v>0.15535615493696481</v>
      </c>
      <c r="AQ209" s="18">
        <v>0.1393607452336966</v>
      </c>
      <c r="AR209" s="18">
        <v>0.1134288922765653</v>
      </c>
      <c r="AS209" s="18">
        <v>0.1028863202148778</v>
      </c>
      <c r="AT209" s="18">
        <v>0.12178020961401261</v>
      </c>
      <c r="AU209" s="18">
        <v>0.1160636110816798</v>
      </c>
      <c r="AW209" s="18">
        <v>0.14002650607155831</v>
      </c>
      <c r="AX209" s="18">
        <v>0</v>
      </c>
      <c r="AZ209" s="18">
        <v>0.15906558352093081</v>
      </c>
      <c r="BA209" s="18">
        <v>0.15350861146500189</v>
      </c>
      <c r="BB209" s="18">
        <v>0.10951504500494071</v>
      </c>
      <c r="BC209" s="18">
        <v>0.1165497806961206</v>
      </c>
      <c r="BD209" s="18">
        <v>0.1106339175105697</v>
      </c>
      <c r="BE209" s="18">
        <v>0.13037740301066761</v>
      </c>
      <c r="BF209" s="18">
        <v>0.15309431737142121</v>
      </c>
      <c r="BG209" s="18">
        <v>0.1208984180068311</v>
      </c>
    </row>
    <row r="210" spans="2:59" ht="43.5">
      <c r="B210" s="17" t="s">
        <v>202</v>
      </c>
      <c r="C210" s="18">
        <v>0.1187058188024106</v>
      </c>
      <c r="D210" s="18">
        <v>0.13438564641731349</v>
      </c>
      <c r="E210" s="18">
        <v>0.1062510137752769</v>
      </c>
      <c r="G210" s="18">
        <v>0.1186387592202556</v>
      </c>
      <c r="H210" s="18">
        <v>0.14171393375721961</v>
      </c>
      <c r="I210" s="18">
        <v>9.609556649206126E-2</v>
      </c>
      <c r="J210" s="18">
        <v>9.6880117689745443E-2</v>
      </c>
      <c r="K210" s="18">
        <v>0.1241031752085953</v>
      </c>
      <c r="L210" s="18">
        <v>0.10129255066155619</v>
      </c>
      <c r="M210" s="18">
        <v>0.14684867332332691</v>
      </c>
      <c r="N210" s="18">
        <v>0.1019000251524074</v>
      </c>
      <c r="O210" s="18">
        <v>0.11740651274705299</v>
      </c>
      <c r="Q210" s="18">
        <v>0.14102570274865681</v>
      </c>
      <c r="R210" s="18">
        <v>0.11057022430192059</v>
      </c>
      <c r="S210" s="18">
        <v>0.1024586401956815</v>
      </c>
      <c r="T210" s="18">
        <v>0.1089201176223405</v>
      </c>
      <c r="V210" s="18">
        <v>8.1271773463361049E-2</v>
      </c>
      <c r="W210" s="18">
        <v>0.12230826156892979</v>
      </c>
      <c r="X210" s="18">
        <v>0.14443570634643019</v>
      </c>
      <c r="Y210" s="18">
        <v>0.1248090564355418</v>
      </c>
      <c r="Z210" s="18">
        <v>0.12721667633534789</v>
      </c>
      <c r="AA210" s="18">
        <v>0.1058054810156588</v>
      </c>
      <c r="AB210" s="18">
        <v>0.1217240252309629</v>
      </c>
      <c r="AD210" s="18">
        <v>0.1385331646663433</v>
      </c>
      <c r="AE210" s="18">
        <v>0.113930751624519</v>
      </c>
      <c r="AF210" s="18">
        <v>0.125032629291081</v>
      </c>
      <c r="AG210" s="18">
        <v>8.9295854997409843E-2</v>
      </c>
      <c r="AH210" s="18">
        <v>9.4222329060751273E-2</v>
      </c>
      <c r="AI210" s="18">
        <v>9.0494402155991027E-2</v>
      </c>
      <c r="AJ210" s="18">
        <v>0</v>
      </c>
      <c r="AL210" s="18">
        <v>0.14791000000000001</v>
      </c>
      <c r="AM210" s="18">
        <v>0.10514</v>
      </c>
      <c r="AN210" s="18">
        <v>6.8470000000000003E-2</v>
      </c>
      <c r="AP210" s="18">
        <v>0.18154734996808031</v>
      </c>
      <c r="AQ210" s="18">
        <v>8.2538388066171406E-2</v>
      </c>
      <c r="AR210" s="18">
        <v>0.1088494995657758</v>
      </c>
      <c r="AS210" s="18">
        <v>0.11576667575490431</v>
      </c>
      <c r="AT210" s="18">
        <v>0.12128345620573221</v>
      </c>
      <c r="AU210" s="18">
        <v>0</v>
      </c>
      <c r="AW210" s="18">
        <v>0.1187058188024106</v>
      </c>
      <c r="AX210" s="18">
        <v>0</v>
      </c>
      <c r="AZ210" s="18">
        <v>9.8660217403084879E-2</v>
      </c>
      <c r="BA210" s="18">
        <v>0.15402108219527921</v>
      </c>
      <c r="BB210" s="18">
        <v>9.823261150728882E-2</v>
      </c>
      <c r="BC210" s="18">
        <v>0.15392801603579209</v>
      </c>
      <c r="BD210" s="18">
        <v>0.1652140442423787</v>
      </c>
      <c r="BE210" s="18">
        <v>0.1092291567914867</v>
      </c>
      <c r="BF210" s="18">
        <v>7.8650923050852126E-2</v>
      </c>
      <c r="BG210" s="18">
        <v>3.9917515472001709E-2</v>
      </c>
    </row>
    <row r="211" spans="2:59" ht="29.1">
      <c r="B211" s="17" t="s">
        <v>203</v>
      </c>
      <c r="C211" s="18">
        <v>9.9445167448987182E-2</v>
      </c>
      <c r="D211" s="18">
        <v>9.4616293003345828E-2</v>
      </c>
      <c r="E211" s="18">
        <v>0.1034470111379459</v>
      </c>
      <c r="G211" s="18">
        <v>0.1118114857835896</v>
      </c>
      <c r="H211" s="18">
        <v>0.10915943837148651</v>
      </c>
      <c r="I211" s="18">
        <v>0.1143076006390234</v>
      </c>
      <c r="J211" s="18">
        <v>0.1116461721794485</v>
      </c>
      <c r="K211" s="18">
        <v>7.0260863041722715E-2</v>
      </c>
      <c r="L211" s="18">
        <v>0.1117625082621488</v>
      </c>
      <c r="M211" s="18">
        <v>7.7711765442735309E-2</v>
      </c>
      <c r="N211" s="18">
        <v>0.1100669410656822</v>
      </c>
      <c r="O211" s="18">
        <v>9.610754717364281E-2</v>
      </c>
      <c r="Q211" s="18">
        <v>9.7952109715237282E-2</v>
      </c>
      <c r="R211" s="18">
        <v>0.10562850545198341</v>
      </c>
      <c r="S211" s="18">
        <v>9.7166836837526013E-2</v>
      </c>
      <c r="T211" s="18">
        <v>9.8412723513609232E-2</v>
      </c>
      <c r="V211" s="18">
        <v>0.14410752843891511</v>
      </c>
      <c r="W211" s="18">
        <v>0.1234907310653848</v>
      </c>
      <c r="X211" s="18">
        <v>0.1154932313714595</v>
      </c>
      <c r="Y211" s="18">
        <v>9.0510798273521931E-2</v>
      </c>
      <c r="Z211" s="18">
        <v>7.146299529602694E-2</v>
      </c>
      <c r="AA211" s="18">
        <v>6.8583269267720723E-2</v>
      </c>
      <c r="AB211" s="18">
        <v>8.0403533754412018E-2</v>
      </c>
      <c r="AD211" s="18">
        <v>7.9161801777715063E-2</v>
      </c>
      <c r="AE211" s="18">
        <v>0.1213988983005114</v>
      </c>
      <c r="AF211" s="18">
        <v>9.8823820333492518E-2</v>
      </c>
      <c r="AG211" s="18">
        <v>0.10263675421600971</v>
      </c>
      <c r="AH211" s="18">
        <v>0.1043263669080608</v>
      </c>
      <c r="AI211" s="18">
        <v>0.12536424516614511</v>
      </c>
      <c r="AJ211" s="18">
        <v>0</v>
      </c>
      <c r="AL211" s="18">
        <v>0.11218</v>
      </c>
      <c r="AM211" s="18">
        <v>0.14011000000000001</v>
      </c>
      <c r="AN211" s="18">
        <v>0.1076</v>
      </c>
      <c r="AP211" s="18">
        <v>8.2019535023920051E-2</v>
      </c>
      <c r="AQ211" s="18">
        <v>7.0096128783767184E-2</v>
      </c>
      <c r="AR211" s="18">
        <v>6.1525071355319517E-2</v>
      </c>
      <c r="AS211" s="18">
        <v>6.9174259580956327E-2</v>
      </c>
      <c r="AT211" s="18">
        <v>6.4367486416990902E-2</v>
      </c>
      <c r="AU211" s="18">
        <v>0.1023109545612744</v>
      </c>
      <c r="AW211" s="18">
        <v>9.9445167448987182E-2</v>
      </c>
      <c r="AX211" s="18">
        <v>0</v>
      </c>
      <c r="AZ211" s="18">
        <v>0.1346797791033332</v>
      </c>
      <c r="BA211" s="18">
        <v>9.8736991404980531E-2</v>
      </c>
      <c r="BB211" s="18">
        <v>7.0594274091458367E-2</v>
      </c>
      <c r="BC211" s="18">
        <v>6.3496479144080395E-2</v>
      </c>
      <c r="BD211" s="18">
        <v>7.3743426340599438E-2</v>
      </c>
      <c r="BE211" s="18">
        <v>7.9895317679518713E-2</v>
      </c>
      <c r="BF211" s="18">
        <v>8.2093525890982122E-2</v>
      </c>
      <c r="BG211" s="18">
        <v>6.3579279753649159E-2</v>
      </c>
    </row>
    <row r="212" spans="2:59">
      <c r="B212" s="17" t="s">
        <v>119</v>
      </c>
      <c r="C212" s="18">
        <v>9.5815461994233596E-3</v>
      </c>
      <c r="D212" s="18">
        <v>7.0106384755773254E-3</v>
      </c>
      <c r="E212" s="18">
        <v>1.147150083587983E-2</v>
      </c>
      <c r="G212" s="18">
        <v>5.2591609559512051E-3</v>
      </c>
      <c r="H212" s="18">
        <v>1.277063147172596E-2</v>
      </c>
      <c r="I212" s="18">
        <v>5.635027543904653E-3</v>
      </c>
      <c r="J212" s="18">
        <v>1.5944042379333251E-2</v>
      </c>
      <c r="K212" s="18">
        <v>1.070802008763579E-2</v>
      </c>
      <c r="L212" s="18">
        <v>5.8112495883571626E-3</v>
      </c>
      <c r="M212" s="18">
        <v>1.6223654546550579E-3</v>
      </c>
      <c r="N212" s="18">
        <v>8.7694465048049411E-3</v>
      </c>
      <c r="O212" s="18">
        <v>2.3761711286810039E-2</v>
      </c>
      <c r="Q212" s="18">
        <v>5.8489696072241268E-3</v>
      </c>
      <c r="R212" s="18">
        <v>1.5300763844313709E-2</v>
      </c>
      <c r="S212" s="18">
        <v>9.0822321914516366E-3</v>
      </c>
      <c r="T212" s="18">
        <v>1.0226752859798171E-2</v>
      </c>
      <c r="V212" s="18">
        <v>7.4037861011547849E-3</v>
      </c>
      <c r="W212" s="18">
        <v>5.279157952989947E-3</v>
      </c>
      <c r="X212" s="18">
        <v>0</v>
      </c>
      <c r="Y212" s="18">
        <v>9.9303671372467216E-3</v>
      </c>
      <c r="Z212" s="18">
        <v>1.9749098743259159E-2</v>
      </c>
      <c r="AA212" s="18">
        <v>1.052969914256111E-2</v>
      </c>
      <c r="AB212" s="18">
        <v>1.4979887131908501E-2</v>
      </c>
      <c r="AD212" s="18">
        <v>7.0076516953728029E-3</v>
      </c>
      <c r="AE212" s="18">
        <v>5.8479027874725866E-3</v>
      </c>
      <c r="AF212" s="18">
        <v>1.2876535827448601E-2</v>
      </c>
      <c r="AG212" s="18">
        <v>6.7423263328288104E-3</v>
      </c>
      <c r="AH212" s="18">
        <v>1.6960735029446009E-2</v>
      </c>
      <c r="AI212" s="18">
        <v>1.0251477032824341E-2</v>
      </c>
      <c r="AJ212" s="18">
        <v>0</v>
      </c>
      <c r="AL212" s="18">
        <v>1.8600000000000001E-3</v>
      </c>
      <c r="AM212" s="18">
        <v>3.31E-3</v>
      </c>
      <c r="AN212" s="18">
        <v>0</v>
      </c>
      <c r="AP212" s="18">
        <v>2.516867919563244E-3</v>
      </c>
      <c r="AQ212" s="18">
        <v>2.9534883986572731E-2</v>
      </c>
      <c r="AR212" s="18">
        <v>9.245124112645985E-3</v>
      </c>
      <c r="AS212" s="18">
        <v>1.5221125105574589E-2</v>
      </c>
      <c r="AT212" s="18">
        <v>7.7980500621385469E-3</v>
      </c>
      <c r="AU212" s="18">
        <v>0</v>
      </c>
      <c r="AW212" s="18">
        <v>9.5815461994233596E-3</v>
      </c>
      <c r="AX212" s="18">
        <v>0</v>
      </c>
      <c r="AZ212" s="18">
        <v>6.1522419830429484E-3</v>
      </c>
      <c r="BA212" s="18">
        <v>4.9943765030890088E-3</v>
      </c>
      <c r="BB212" s="18">
        <v>1.880583447265213E-2</v>
      </c>
      <c r="BC212" s="18">
        <v>8.5090099269286412E-3</v>
      </c>
      <c r="BD212" s="18">
        <v>0</v>
      </c>
      <c r="BE212" s="18">
        <v>2.7360741183265119E-2</v>
      </c>
      <c r="BF212" s="18">
        <v>2.274912368301181E-2</v>
      </c>
      <c r="BG212" s="18">
        <v>1.250602203986835E-2</v>
      </c>
    </row>
    <row r="213" spans="2:59">
      <c r="B213" s="17" t="s">
        <v>120</v>
      </c>
      <c r="C213" s="18">
        <v>7.1684503980422327E-3</v>
      </c>
      <c r="D213" s="18">
        <v>5.5885815653601359E-3</v>
      </c>
      <c r="E213" s="18">
        <v>8.2936812538306186E-3</v>
      </c>
      <c r="G213" s="18">
        <v>0</v>
      </c>
      <c r="H213" s="18">
        <v>7.639931306318618E-3</v>
      </c>
      <c r="I213" s="18">
        <v>8.5553394702732929E-3</v>
      </c>
      <c r="J213" s="18">
        <v>6.8777505922212132E-3</v>
      </c>
      <c r="K213" s="18">
        <v>1.5182029756036769E-2</v>
      </c>
      <c r="L213" s="18">
        <v>2.5410439858633729E-3</v>
      </c>
      <c r="M213" s="18">
        <v>3.5635384205838089E-3</v>
      </c>
      <c r="N213" s="18">
        <v>9.9445913685284829E-3</v>
      </c>
      <c r="O213" s="18">
        <v>6.5743340971397913E-3</v>
      </c>
      <c r="Q213" s="18">
        <v>4.7313463865915209E-3</v>
      </c>
      <c r="R213" s="18">
        <v>7.3994408701642542E-3</v>
      </c>
      <c r="S213" s="18">
        <v>8.6601823146262458E-3</v>
      </c>
      <c r="T213" s="18">
        <v>8.4867917319504053E-3</v>
      </c>
      <c r="V213" s="18">
        <v>2.2635143709830198E-3</v>
      </c>
      <c r="W213" s="18">
        <v>5.589302161515956E-3</v>
      </c>
      <c r="X213" s="18">
        <v>4.0885756830795691E-3</v>
      </c>
      <c r="Y213" s="18">
        <v>0</v>
      </c>
      <c r="Z213" s="18">
        <v>1.3902719449807831E-2</v>
      </c>
      <c r="AA213" s="18">
        <v>1.1938372206194399E-2</v>
      </c>
      <c r="AB213" s="18">
        <v>1.243055477620552E-2</v>
      </c>
      <c r="AD213" s="18">
        <v>8.5341938643257835E-3</v>
      </c>
      <c r="AE213" s="18">
        <v>4.371710356476783E-3</v>
      </c>
      <c r="AF213" s="18">
        <v>5.7912991951420967E-3</v>
      </c>
      <c r="AG213" s="18">
        <v>1.6352524793873949E-2</v>
      </c>
      <c r="AH213" s="18">
        <v>5.3186851219538039E-3</v>
      </c>
      <c r="AI213" s="18">
        <v>1.0373097000130839E-2</v>
      </c>
      <c r="AJ213" s="18">
        <v>0</v>
      </c>
      <c r="AL213" s="18">
        <v>3.8999999999999998E-3</v>
      </c>
      <c r="AM213" s="18">
        <v>1.73E-3</v>
      </c>
      <c r="AN213" s="18">
        <v>0</v>
      </c>
      <c r="AP213" s="18">
        <v>4.8947373409382886E-3</v>
      </c>
      <c r="AQ213" s="18">
        <v>1.8351433181920829E-2</v>
      </c>
      <c r="AR213" s="18">
        <v>8.1719543137836383E-3</v>
      </c>
      <c r="AS213" s="18">
        <v>1.1725718471396781E-2</v>
      </c>
      <c r="AT213" s="18">
        <v>8.8221174388477333E-3</v>
      </c>
      <c r="AU213" s="18">
        <v>0</v>
      </c>
      <c r="AW213" s="18">
        <v>7.1684503980422327E-3</v>
      </c>
      <c r="AX213" s="18">
        <v>0</v>
      </c>
      <c r="AZ213" s="18">
        <v>4.4002358320496902E-3</v>
      </c>
      <c r="BA213" s="18">
        <v>1.190438018067881E-3</v>
      </c>
      <c r="BB213" s="18">
        <v>7.0265443386137794E-3</v>
      </c>
      <c r="BC213" s="18">
        <v>1.7498096435062439E-2</v>
      </c>
      <c r="BD213" s="18">
        <v>8.0720396328920752E-3</v>
      </c>
      <c r="BE213" s="18">
        <v>0</v>
      </c>
      <c r="BF213" s="18">
        <v>3.2562721529885007E-2</v>
      </c>
      <c r="BG213" s="18">
        <v>1.314275372167014E-2</v>
      </c>
    </row>
    <row r="215" spans="2:59" ht="29.1">
      <c r="B215" s="14" t="s">
        <v>204</v>
      </c>
    </row>
    <row r="216" spans="2:59" ht="43.5">
      <c r="B216" s="15" t="s">
        <v>205</v>
      </c>
    </row>
    <row r="217" spans="2:59">
      <c r="B217" s="11" t="s">
        <v>105</v>
      </c>
      <c r="C217" s="16">
        <v>222</v>
      </c>
      <c r="D217" s="16">
        <v>70</v>
      </c>
      <c r="E217" s="16">
        <v>152</v>
      </c>
      <c r="G217" s="16">
        <v>18</v>
      </c>
      <c r="H217" s="16">
        <v>28</v>
      </c>
      <c r="I217" s="16">
        <v>31</v>
      </c>
      <c r="J217" s="16">
        <v>13</v>
      </c>
      <c r="K217" s="16">
        <v>18</v>
      </c>
      <c r="L217" s="16">
        <v>20</v>
      </c>
      <c r="M217" s="16">
        <v>18</v>
      </c>
      <c r="N217" s="16">
        <v>48</v>
      </c>
      <c r="O217" s="16">
        <v>28</v>
      </c>
      <c r="Q217" s="16">
        <v>56</v>
      </c>
      <c r="R217" s="16">
        <v>42</v>
      </c>
      <c r="S217" s="16">
        <v>41</v>
      </c>
      <c r="T217" s="16">
        <v>79</v>
      </c>
      <c r="V217" s="16">
        <v>86</v>
      </c>
      <c r="W217" s="16">
        <v>55</v>
      </c>
      <c r="X217" s="16">
        <v>51</v>
      </c>
      <c r="Y217" s="16">
        <v>30</v>
      </c>
      <c r="Z217" s="16">
        <v>0</v>
      </c>
      <c r="AA217" s="16">
        <v>0</v>
      </c>
      <c r="AB217" s="16">
        <v>0</v>
      </c>
      <c r="AD217" s="16">
        <v>52</v>
      </c>
      <c r="AE217" s="16">
        <v>50</v>
      </c>
      <c r="AF217" s="16">
        <v>41</v>
      </c>
      <c r="AG217" s="16">
        <v>7</v>
      </c>
      <c r="AH217" s="16">
        <v>41</v>
      </c>
      <c r="AI217" s="16">
        <v>30</v>
      </c>
      <c r="AJ217" s="16">
        <v>1</v>
      </c>
      <c r="AL217" s="16">
        <v>37</v>
      </c>
      <c r="AM217" s="16">
        <v>72</v>
      </c>
      <c r="AN217" s="16">
        <v>17</v>
      </c>
      <c r="AP217" s="16">
        <v>0</v>
      </c>
      <c r="AQ217" s="16">
        <v>0</v>
      </c>
      <c r="AR217" s="16">
        <v>0</v>
      </c>
      <c r="AS217" s="16">
        <v>0</v>
      </c>
      <c r="AT217" s="16">
        <v>0</v>
      </c>
      <c r="AU217" s="16">
        <v>0</v>
      </c>
      <c r="AW217" s="16">
        <v>0</v>
      </c>
      <c r="AX217" s="16">
        <v>222</v>
      </c>
      <c r="AZ217" s="16">
        <v>162</v>
      </c>
      <c r="BA217" s="16">
        <v>39</v>
      </c>
      <c r="BB217" s="16">
        <v>4</v>
      </c>
      <c r="BC217" s="16">
        <v>1</v>
      </c>
      <c r="BD217" s="16">
        <v>0</v>
      </c>
      <c r="BE217" s="16">
        <v>1</v>
      </c>
      <c r="BF217" s="16">
        <v>4</v>
      </c>
      <c r="BG217" s="16">
        <v>10</v>
      </c>
    </row>
    <row r="218" spans="2:59">
      <c r="B218" s="12" t="s">
        <v>106</v>
      </c>
      <c r="C218" s="16">
        <v>230</v>
      </c>
      <c r="D218" s="16">
        <v>72</v>
      </c>
      <c r="E218" s="16">
        <v>158</v>
      </c>
      <c r="G218" s="16">
        <v>17</v>
      </c>
      <c r="H218" s="16">
        <v>28</v>
      </c>
      <c r="I218" s="16">
        <v>33</v>
      </c>
      <c r="J218" s="16">
        <v>12</v>
      </c>
      <c r="K218" s="16">
        <v>19</v>
      </c>
      <c r="L218" s="16">
        <v>22</v>
      </c>
      <c r="M218" s="16">
        <v>18</v>
      </c>
      <c r="N218" s="16">
        <v>54</v>
      </c>
      <c r="O218" s="16">
        <v>27</v>
      </c>
      <c r="Q218" s="16">
        <v>57</v>
      </c>
      <c r="R218" s="16">
        <v>45</v>
      </c>
      <c r="S218" s="16">
        <v>43</v>
      </c>
      <c r="T218" s="16">
        <v>81</v>
      </c>
      <c r="V218" s="16">
        <v>99</v>
      </c>
      <c r="W218" s="16">
        <v>52</v>
      </c>
      <c r="X218" s="16">
        <v>52</v>
      </c>
      <c r="Y218" s="16">
        <v>27</v>
      </c>
      <c r="Z218" s="16">
        <v>0</v>
      </c>
      <c r="AA218" s="16">
        <v>0</v>
      </c>
      <c r="AB218" s="16">
        <v>0</v>
      </c>
      <c r="AD218" s="16">
        <v>54</v>
      </c>
      <c r="AE218" s="16">
        <v>51</v>
      </c>
      <c r="AF218" s="16">
        <v>44</v>
      </c>
      <c r="AG218" s="16">
        <v>7</v>
      </c>
      <c r="AH218" s="16">
        <v>42</v>
      </c>
      <c r="AI218" s="16">
        <v>32</v>
      </c>
      <c r="AJ218" s="16">
        <v>1</v>
      </c>
      <c r="AL218" s="16">
        <v>40</v>
      </c>
      <c r="AM218" s="16">
        <v>76</v>
      </c>
      <c r="AN218" s="16">
        <v>18</v>
      </c>
      <c r="AP218" s="16">
        <v>0</v>
      </c>
      <c r="AQ218" s="16">
        <v>0</v>
      </c>
      <c r="AR218" s="16">
        <v>0</v>
      </c>
      <c r="AS218" s="16">
        <v>0</v>
      </c>
      <c r="AT218" s="16">
        <v>0</v>
      </c>
      <c r="AU218" s="16">
        <v>0</v>
      </c>
      <c r="AW218" s="16">
        <v>0</v>
      </c>
      <c r="AX218" s="16">
        <v>230</v>
      </c>
      <c r="AZ218" s="16">
        <v>172</v>
      </c>
      <c r="BA218" s="16">
        <v>37</v>
      </c>
      <c r="BB218" s="16">
        <v>4</v>
      </c>
      <c r="BC218" s="16">
        <v>1</v>
      </c>
      <c r="BD218" s="16">
        <v>0</v>
      </c>
      <c r="BE218" s="16">
        <v>1</v>
      </c>
      <c r="BF218" s="16">
        <v>4</v>
      </c>
      <c r="BG218" s="16">
        <v>11</v>
      </c>
    </row>
    <row r="219" spans="2:59">
      <c r="B219" s="17" t="s">
        <v>206</v>
      </c>
      <c r="C219" s="18">
        <v>0.28452472241124471</v>
      </c>
      <c r="D219" s="18">
        <v>0.30763436146860301</v>
      </c>
      <c r="E219" s="18">
        <v>0.27396675529717929</v>
      </c>
      <c r="G219" s="18">
        <v>0.2343165716709423</v>
      </c>
      <c r="H219" s="18">
        <v>0.29511398392782628</v>
      </c>
      <c r="I219" s="18">
        <v>0.16462357014777759</v>
      </c>
      <c r="J219" s="18">
        <v>0.44800026078961419</v>
      </c>
      <c r="K219" s="18">
        <v>0.39584192321773431</v>
      </c>
      <c r="L219" s="18">
        <v>0.34526389022622561</v>
      </c>
      <c r="M219" s="18">
        <v>0.30219327291469611</v>
      </c>
      <c r="N219" s="18">
        <v>0.24931266127278229</v>
      </c>
      <c r="O219" s="18">
        <v>0.30331553695893149</v>
      </c>
      <c r="Q219" s="18">
        <v>0.30769261851291868</v>
      </c>
      <c r="R219" s="18">
        <v>0.3436887381630494</v>
      </c>
      <c r="S219" s="18">
        <v>0.38640380331839408</v>
      </c>
      <c r="T219" s="18">
        <v>0.18271357314266429</v>
      </c>
      <c r="V219" s="18">
        <v>0.40269219088380892</v>
      </c>
      <c r="W219" s="18">
        <v>0.29774654058084848</v>
      </c>
      <c r="X219" s="18">
        <v>0.1805450506125435</v>
      </c>
      <c r="Y219" s="18">
        <v>3.1997491221578987E-2</v>
      </c>
      <c r="Z219" s="18">
        <v>0</v>
      </c>
      <c r="AA219" s="18">
        <v>0</v>
      </c>
      <c r="AB219" s="18">
        <v>0</v>
      </c>
      <c r="AD219" s="18">
        <v>0.29224279691609778</v>
      </c>
      <c r="AE219" s="18">
        <v>0.23121411088016419</v>
      </c>
      <c r="AF219" s="18">
        <v>0.25262404228954849</v>
      </c>
      <c r="AG219" s="18">
        <v>0.48071673049787988</v>
      </c>
      <c r="AH219" s="18">
        <v>0.30971904285314311</v>
      </c>
      <c r="AI219" s="18">
        <v>0.33038515444477079</v>
      </c>
      <c r="AJ219" s="18">
        <v>0</v>
      </c>
      <c r="AL219" s="18">
        <v>0.23637</v>
      </c>
      <c r="AM219" s="18">
        <v>0.35670000000000002</v>
      </c>
      <c r="AN219" s="18">
        <v>0.38494</v>
      </c>
      <c r="AP219" s="18">
        <v>0</v>
      </c>
      <c r="AQ219" s="18">
        <v>0</v>
      </c>
      <c r="AR219" s="18">
        <v>0</v>
      </c>
      <c r="AS219" s="18">
        <v>0</v>
      </c>
      <c r="AT219" s="18">
        <v>0</v>
      </c>
      <c r="AU219" s="18">
        <v>0</v>
      </c>
      <c r="AW219" s="18">
        <v>0</v>
      </c>
      <c r="AX219" s="18">
        <v>0.28452472241124471</v>
      </c>
      <c r="AZ219" s="18">
        <v>0.32497660819849788</v>
      </c>
      <c r="BA219" s="18">
        <v>0.13572065229289701</v>
      </c>
      <c r="BB219" s="18">
        <v>0.27629684365771939</v>
      </c>
      <c r="BC219" s="18">
        <v>1</v>
      </c>
      <c r="BD219" s="18">
        <v>0</v>
      </c>
      <c r="BE219" s="18">
        <v>0</v>
      </c>
      <c r="BF219" s="18">
        <v>0</v>
      </c>
      <c r="BG219" s="18">
        <v>0.22349324408202151</v>
      </c>
    </row>
    <row r="220" spans="2:59">
      <c r="B220" s="17" t="s">
        <v>207</v>
      </c>
      <c r="C220" s="18">
        <v>0.28265056346580758</v>
      </c>
      <c r="D220" s="18">
        <v>0.22298294959539461</v>
      </c>
      <c r="E220" s="18">
        <v>0.30991056105620618</v>
      </c>
      <c r="G220" s="18">
        <v>0.36807038465761038</v>
      </c>
      <c r="H220" s="18">
        <v>0.13460246487840549</v>
      </c>
      <c r="I220" s="18">
        <v>0.36830875189098761</v>
      </c>
      <c r="J220" s="18">
        <v>0.2254432234928411</v>
      </c>
      <c r="K220" s="18">
        <v>0.22065736761062421</v>
      </c>
      <c r="L220" s="18">
        <v>0.30125681696096701</v>
      </c>
      <c r="M220" s="18">
        <v>0.10618207101701189</v>
      </c>
      <c r="N220" s="18">
        <v>0.33628325726051839</v>
      </c>
      <c r="O220" s="18">
        <v>0.34700369742601278</v>
      </c>
      <c r="Q220" s="18">
        <v>0.23463522667330489</v>
      </c>
      <c r="R220" s="18">
        <v>0.25073987532963449</v>
      </c>
      <c r="S220" s="18">
        <v>0.33761627404006428</v>
      </c>
      <c r="T220" s="18">
        <v>0.31908588110318098</v>
      </c>
      <c r="V220" s="18">
        <v>0.1555415574872212</v>
      </c>
      <c r="W220" s="18">
        <v>0.37136565196768517</v>
      </c>
      <c r="X220" s="18">
        <v>0.37702395060364008</v>
      </c>
      <c r="Y220" s="18">
        <v>0.39421746447283618</v>
      </c>
      <c r="Z220" s="18">
        <v>0</v>
      </c>
      <c r="AA220" s="18">
        <v>0</v>
      </c>
      <c r="AB220" s="18">
        <v>0</v>
      </c>
      <c r="AD220" s="18">
        <v>0.2156300556071529</v>
      </c>
      <c r="AE220" s="18">
        <v>0.20882646279314421</v>
      </c>
      <c r="AF220" s="18">
        <v>0.30616738525130072</v>
      </c>
      <c r="AG220" s="18">
        <v>0.44327144886377889</v>
      </c>
      <c r="AH220" s="18">
        <v>0.39174883364601271</v>
      </c>
      <c r="AI220" s="18">
        <v>0.28112999599481081</v>
      </c>
      <c r="AJ220" s="18">
        <v>1</v>
      </c>
      <c r="AL220" s="18">
        <v>0.31766</v>
      </c>
      <c r="AM220" s="18">
        <v>0.20627999999999999</v>
      </c>
      <c r="AN220" s="18">
        <v>0.17304</v>
      </c>
      <c r="AP220" s="18">
        <v>0</v>
      </c>
      <c r="AQ220" s="18">
        <v>0</v>
      </c>
      <c r="AR220" s="18">
        <v>0</v>
      </c>
      <c r="AS220" s="18">
        <v>0</v>
      </c>
      <c r="AT220" s="18">
        <v>0</v>
      </c>
      <c r="AU220" s="18">
        <v>0</v>
      </c>
      <c r="AW220" s="18">
        <v>0</v>
      </c>
      <c r="AX220" s="18">
        <v>0.28265056346580758</v>
      </c>
      <c r="AZ220" s="18">
        <v>0.23677168205337051</v>
      </c>
      <c r="BA220" s="18">
        <v>0.42541226427233092</v>
      </c>
      <c r="BB220" s="18">
        <v>0.51679292849209524</v>
      </c>
      <c r="BC220" s="18">
        <v>0</v>
      </c>
      <c r="BD220" s="18">
        <v>0</v>
      </c>
      <c r="BE220" s="18">
        <v>0</v>
      </c>
      <c r="BF220" s="18">
        <v>0.48125076435806841</v>
      </c>
      <c r="BG220" s="18">
        <v>0.41632210005123482</v>
      </c>
    </row>
    <row r="221" spans="2:59">
      <c r="B221" s="17" t="s">
        <v>208</v>
      </c>
      <c r="C221" s="18">
        <v>0.26023968659699281</v>
      </c>
      <c r="D221" s="18">
        <v>0.22323320191619189</v>
      </c>
      <c r="E221" s="18">
        <v>0.27714662518211319</v>
      </c>
      <c r="G221" s="18">
        <v>0.15619713847166611</v>
      </c>
      <c r="H221" s="18">
        <v>7.3790796768877495E-2</v>
      </c>
      <c r="I221" s="18">
        <v>0.25806962262761202</v>
      </c>
      <c r="J221" s="18">
        <v>0.39477288472333227</v>
      </c>
      <c r="K221" s="18">
        <v>0.48842458647728992</v>
      </c>
      <c r="L221" s="18">
        <v>0.31573435583354781</v>
      </c>
      <c r="M221" s="18">
        <v>0.33031275775626201</v>
      </c>
      <c r="N221" s="18">
        <v>0.24303775831353089</v>
      </c>
      <c r="O221" s="18">
        <v>0.24054898715414921</v>
      </c>
      <c r="Q221" s="18">
        <v>0.26066496747234602</v>
      </c>
      <c r="R221" s="18">
        <v>0.27847202382519393</v>
      </c>
      <c r="S221" s="18">
        <v>0.3203325860115282</v>
      </c>
      <c r="T221" s="18">
        <v>0.22123990019680409</v>
      </c>
      <c r="V221" s="18">
        <v>0.18992525057480991</v>
      </c>
      <c r="W221" s="18">
        <v>0.24405583844593029</v>
      </c>
      <c r="X221" s="18">
        <v>0.35774413905066549</v>
      </c>
      <c r="Y221" s="18">
        <v>0.35824657714951902</v>
      </c>
      <c r="Z221" s="18">
        <v>0</v>
      </c>
      <c r="AA221" s="18">
        <v>0</v>
      </c>
      <c r="AB221" s="18">
        <v>0</v>
      </c>
      <c r="AD221" s="18">
        <v>0.1684023822712522</v>
      </c>
      <c r="AE221" s="18">
        <v>0.22130151254057609</v>
      </c>
      <c r="AF221" s="18">
        <v>0.3360416108639846</v>
      </c>
      <c r="AG221" s="18">
        <v>0.42310573815316588</v>
      </c>
      <c r="AH221" s="18">
        <v>0.25160341027002903</v>
      </c>
      <c r="AI221" s="18">
        <v>0.35603798506830592</v>
      </c>
      <c r="AJ221" s="18">
        <v>0</v>
      </c>
      <c r="AL221" s="18">
        <v>0.24213999999999999</v>
      </c>
      <c r="AM221" s="18">
        <v>0.20729</v>
      </c>
      <c r="AN221" s="18">
        <v>0.24198</v>
      </c>
      <c r="AP221" s="18">
        <v>0</v>
      </c>
      <c r="AQ221" s="18">
        <v>0</v>
      </c>
      <c r="AR221" s="18">
        <v>0</v>
      </c>
      <c r="AS221" s="18">
        <v>0</v>
      </c>
      <c r="AT221" s="18">
        <v>0</v>
      </c>
      <c r="AU221" s="18">
        <v>0</v>
      </c>
      <c r="AW221" s="18">
        <v>0</v>
      </c>
      <c r="AX221" s="18">
        <v>0.26023968659699281</v>
      </c>
      <c r="AZ221" s="18">
        <v>0.22375790161223619</v>
      </c>
      <c r="BA221" s="18">
        <v>0.24736570376899519</v>
      </c>
      <c r="BB221" s="18">
        <v>1</v>
      </c>
      <c r="BC221" s="18">
        <v>1</v>
      </c>
      <c r="BD221" s="18">
        <v>0</v>
      </c>
      <c r="BE221" s="18">
        <v>1</v>
      </c>
      <c r="BF221" s="18">
        <v>0.50609287881723874</v>
      </c>
      <c r="BG221" s="18">
        <v>0.38657728444629608</v>
      </c>
    </row>
    <row r="222" spans="2:59">
      <c r="B222" s="17" t="s">
        <v>209</v>
      </c>
      <c r="C222" s="18">
        <v>0.2109251517554302</v>
      </c>
      <c r="D222" s="18">
        <v>0.32105613730566668</v>
      </c>
      <c r="E222" s="18">
        <v>0.16061024546057109</v>
      </c>
      <c r="G222" s="18">
        <v>0.17626135802571649</v>
      </c>
      <c r="H222" s="18">
        <v>0.1031778074580964</v>
      </c>
      <c r="I222" s="18">
        <v>0.2175137177580114</v>
      </c>
      <c r="J222" s="18">
        <v>0.26966404105172742</v>
      </c>
      <c r="K222" s="18">
        <v>0.21302710329937721</v>
      </c>
      <c r="L222" s="18">
        <v>0.42193303216542982</v>
      </c>
      <c r="M222" s="18">
        <v>0.2247338916784892</v>
      </c>
      <c r="N222" s="18">
        <v>0.2179744776900164</v>
      </c>
      <c r="O222" s="18">
        <v>0.11163956156346989</v>
      </c>
      <c r="Q222" s="18">
        <v>0.31501772243747828</v>
      </c>
      <c r="R222" s="18">
        <v>0.1690639985900248</v>
      </c>
      <c r="S222" s="18">
        <v>0.22279009430739999</v>
      </c>
      <c r="T222" s="18">
        <v>0.15031060445768271</v>
      </c>
      <c r="V222" s="18">
        <v>0.22042987758555499</v>
      </c>
      <c r="W222" s="18">
        <v>0.2411711127734312</v>
      </c>
      <c r="X222" s="18">
        <v>0.2187918680871222</v>
      </c>
      <c r="Y222" s="18">
        <v>0.1048791535954804</v>
      </c>
      <c r="Z222" s="18">
        <v>0</v>
      </c>
      <c r="AA222" s="18">
        <v>0</v>
      </c>
      <c r="AB222" s="18">
        <v>0</v>
      </c>
      <c r="AD222" s="18">
        <v>9.9412419130453192E-2</v>
      </c>
      <c r="AE222" s="18">
        <v>0.27908443531566429</v>
      </c>
      <c r="AF222" s="18">
        <v>0.1926978542599064</v>
      </c>
      <c r="AG222" s="18">
        <v>0.14077194584182101</v>
      </c>
      <c r="AH222" s="18">
        <v>0.2307526058078887</v>
      </c>
      <c r="AI222" s="18">
        <v>0.28340551643648437</v>
      </c>
      <c r="AJ222" s="18">
        <v>1</v>
      </c>
      <c r="AL222" s="18">
        <v>0.18504999999999999</v>
      </c>
      <c r="AM222" s="18">
        <v>0.23336999999999999</v>
      </c>
      <c r="AN222" s="18">
        <v>0.12705</v>
      </c>
      <c r="AP222" s="18">
        <v>0</v>
      </c>
      <c r="AQ222" s="18">
        <v>0</v>
      </c>
      <c r="AR222" s="18">
        <v>0</v>
      </c>
      <c r="AS222" s="18">
        <v>0</v>
      </c>
      <c r="AT222" s="18">
        <v>0</v>
      </c>
      <c r="AU222" s="18">
        <v>0</v>
      </c>
      <c r="AW222" s="18">
        <v>0</v>
      </c>
      <c r="AX222" s="18">
        <v>0.2109251517554302</v>
      </c>
      <c r="AZ222" s="18">
        <v>0.2209235437276138</v>
      </c>
      <c r="BA222" s="18">
        <v>0.10866759238131229</v>
      </c>
      <c r="BB222" s="18">
        <v>0.53087534091850508</v>
      </c>
      <c r="BC222" s="18">
        <v>0</v>
      </c>
      <c r="BD222" s="18">
        <v>0</v>
      </c>
      <c r="BE222" s="18">
        <v>1</v>
      </c>
      <c r="BF222" s="18">
        <v>0</v>
      </c>
      <c r="BG222" s="18">
        <v>0.3132013037667602</v>
      </c>
    </row>
    <row r="223" spans="2:59" ht="29.1">
      <c r="B223" s="17" t="s">
        <v>210</v>
      </c>
      <c r="C223" s="18">
        <v>0.2102208535076448</v>
      </c>
      <c r="D223" s="18">
        <v>0.2521138422827861</v>
      </c>
      <c r="E223" s="18">
        <v>0.1910814460638485</v>
      </c>
      <c r="G223" s="18">
        <v>0.17078041003459549</v>
      </c>
      <c r="H223" s="18">
        <v>0.22414896770994991</v>
      </c>
      <c r="I223" s="18">
        <v>0.35891834971102649</v>
      </c>
      <c r="J223" s="18">
        <v>0</v>
      </c>
      <c r="K223" s="18">
        <v>0.27995975684006219</v>
      </c>
      <c r="L223" s="18">
        <v>0.14977459952029959</v>
      </c>
      <c r="M223" s="18">
        <v>0.30123751267894328</v>
      </c>
      <c r="N223" s="18">
        <v>0.16126450359839359</v>
      </c>
      <c r="O223" s="18">
        <v>0.17429692678091829</v>
      </c>
      <c r="Q223" s="18">
        <v>0.1642047167275168</v>
      </c>
      <c r="R223" s="18">
        <v>0.20632794740882621</v>
      </c>
      <c r="S223" s="18">
        <v>0.3240324762994255</v>
      </c>
      <c r="T223" s="18">
        <v>0.19461804019070711</v>
      </c>
      <c r="V223" s="18">
        <v>0.17577917012078631</v>
      </c>
      <c r="W223" s="18">
        <v>0.16133746785046499</v>
      </c>
      <c r="X223" s="18">
        <v>0.29016709482708042</v>
      </c>
      <c r="Y223" s="18">
        <v>0.27384488995557149</v>
      </c>
      <c r="Z223" s="18">
        <v>0</v>
      </c>
      <c r="AA223" s="18">
        <v>0</v>
      </c>
      <c r="AB223" s="18">
        <v>0</v>
      </c>
      <c r="AD223" s="18">
        <v>0.26970775202660718</v>
      </c>
      <c r="AE223" s="18">
        <v>0.29138834254587831</v>
      </c>
      <c r="AF223" s="18">
        <v>4.0492495407040627E-2</v>
      </c>
      <c r="AG223" s="18">
        <v>0.14077194584182101</v>
      </c>
      <c r="AH223" s="18">
        <v>0.28858736447692213</v>
      </c>
      <c r="AI223" s="18">
        <v>0.10232279226611909</v>
      </c>
      <c r="AJ223" s="18">
        <v>1</v>
      </c>
      <c r="AL223" s="18">
        <v>0.24851000000000001</v>
      </c>
      <c r="AM223" s="18">
        <v>0.20974000000000001</v>
      </c>
      <c r="AN223" s="18">
        <v>0.13353000000000001</v>
      </c>
      <c r="AP223" s="18">
        <v>0</v>
      </c>
      <c r="AQ223" s="18">
        <v>0</v>
      </c>
      <c r="AR223" s="18">
        <v>0</v>
      </c>
      <c r="AS223" s="18">
        <v>0</v>
      </c>
      <c r="AT223" s="18">
        <v>0</v>
      </c>
      <c r="AU223" s="18">
        <v>0</v>
      </c>
      <c r="AW223" s="18">
        <v>0</v>
      </c>
      <c r="AX223" s="18">
        <v>0.2102208535076448</v>
      </c>
      <c r="AZ223" s="18">
        <v>0.18790264593992601</v>
      </c>
      <c r="BA223" s="18">
        <v>0.3445379890560345</v>
      </c>
      <c r="BB223" s="18">
        <v>0</v>
      </c>
      <c r="BC223" s="18">
        <v>0</v>
      </c>
      <c r="BD223" s="18">
        <v>0</v>
      </c>
      <c r="BE223" s="18">
        <v>0</v>
      </c>
      <c r="BF223" s="18">
        <v>0.25078001878281958</v>
      </c>
      <c r="BG223" s="18">
        <v>0.21269365033595131</v>
      </c>
    </row>
    <row r="224" spans="2:59" ht="29.1">
      <c r="B224" s="17" t="s">
        <v>211</v>
      </c>
      <c r="C224" s="18">
        <v>0.148043823825728</v>
      </c>
      <c r="D224" s="18">
        <v>0.14555573198303379</v>
      </c>
      <c r="E224" s="18">
        <v>0.14918054395306271</v>
      </c>
      <c r="G224" s="18">
        <v>0.21678894394965079</v>
      </c>
      <c r="H224" s="18">
        <v>7.4146324939507846E-2</v>
      </c>
      <c r="I224" s="18">
        <v>0.26070643658657872</v>
      </c>
      <c r="J224" s="18">
        <v>2.2730452049616601E-2</v>
      </c>
      <c r="K224" s="18">
        <v>0.23417584759419</v>
      </c>
      <c r="L224" s="18">
        <v>4.5333678825185499E-2</v>
      </c>
      <c r="M224" s="18">
        <v>0.29950424050323943</v>
      </c>
      <c r="N224" s="18">
        <v>0.12956930882524731</v>
      </c>
      <c r="O224" s="18">
        <v>6.5184384052168351E-2</v>
      </c>
      <c r="Q224" s="18">
        <v>0.15330311142856681</v>
      </c>
      <c r="R224" s="18">
        <v>0.14528126064179289</v>
      </c>
      <c r="S224" s="18">
        <v>0.1927144228751797</v>
      </c>
      <c r="T224" s="18">
        <v>0.12963996539361741</v>
      </c>
      <c r="V224" s="18">
        <v>0.1094022103200052</v>
      </c>
      <c r="W224" s="18">
        <v>0.1167586282936839</v>
      </c>
      <c r="X224" s="18">
        <v>0.2246750492414494</v>
      </c>
      <c r="Y224" s="18">
        <v>0.20005936193597301</v>
      </c>
      <c r="Z224" s="18">
        <v>0</v>
      </c>
      <c r="AA224" s="18">
        <v>0</v>
      </c>
      <c r="AB224" s="18">
        <v>0</v>
      </c>
      <c r="AD224" s="18">
        <v>0.2074098275377283</v>
      </c>
      <c r="AE224" s="18">
        <v>0.12812489927293241</v>
      </c>
      <c r="AF224" s="18">
        <v>0.1169741095658911</v>
      </c>
      <c r="AG224" s="18">
        <v>0.25790508852909089</v>
      </c>
      <c r="AH224" s="18">
        <v>0.14946303135240319</v>
      </c>
      <c r="AI224" s="18">
        <v>6.9639870323031358E-2</v>
      </c>
      <c r="AJ224" s="18">
        <v>1</v>
      </c>
      <c r="AL224" s="18">
        <v>0.18664</v>
      </c>
      <c r="AM224" s="18">
        <v>0.14643999999999999</v>
      </c>
      <c r="AN224" s="18">
        <v>0.12520999999999999</v>
      </c>
      <c r="AP224" s="18">
        <v>0</v>
      </c>
      <c r="AQ224" s="18">
        <v>0</v>
      </c>
      <c r="AR224" s="18">
        <v>0</v>
      </c>
      <c r="AS224" s="18">
        <v>0</v>
      </c>
      <c r="AT224" s="18">
        <v>0</v>
      </c>
      <c r="AU224" s="18">
        <v>0</v>
      </c>
      <c r="AW224" s="18">
        <v>0</v>
      </c>
      <c r="AX224" s="18">
        <v>0.148043823825728</v>
      </c>
      <c r="AZ224" s="18">
        <v>0.14824183933625909</v>
      </c>
      <c r="BA224" s="18">
        <v>0.17938886074698451</v>
      </c>
      <c r="BB224" s="18">
        <v>0</v>
      </c>
      <c r="BC224" s="18">
        <v>0</v>
      </c>
      <c r="BD224" s="18">
        <v>0</v>
      </c>
      <c r="BE224" s="18">
        <v>0</v>
      </c>
      <c r="BF224" s="18">
        <v>0.22593790432364941</v>
      </c>
      <c r="BG224" s="18">
        <v>9.6354051944523053E-2</v>
      </c>
    </row>
    <row r="225" spans="2:59" ht="29.1">
      <c r="B225" s="17" t="s">
        <v>212</v>
      </c>
      <c r="C225" s="18">
        <v>0.14492301205702091</v>
      </c>
      <c r="D225" s="18">
        <v>0.18815207555615701</v>
      </c>
      <c r="E225" s="18">
        <v>0.12517319988284961</v>
      </c>
      <c r="G225" s="18">
        <v>0.13071928376437261</v>
      </c>
      <c r="H225" s="18">
        <v>0.25308952967797849</v>
      </c>
      <c r="I225" s="18">
        <v>0.10797079548559579</v>
      </c>
      <c r="J225" s="18">
        <v>0.16669778673765509</v>
      </c>
      <c r="K225" s="18">
        <v>0.17188351711999711</v>
      </c>
      <c r="L225" s="18">
        <v>0.211862894831995</v>
      </c>
      <c r="M225" s="18">
        <v>5.271048367023104E-2</v>
      </c>
      <c r="N225" s="18">
        <v>0.10329418836800471</v>
      </c>
      <c r="O225" s="18">
        <v>0.14511886106905561</v>
      </c>
      <c r="Q225" s="18">
        <v>9.5070537730708324E-2</v>
      </c>
      <c r="R225" s="18">
        <v>9.1131337941000784E-2</v>
      </c>
      <c r="S225" s="18">
        <v>0.19476841909975379</v>
      </c>
      <c r="T225" s="18">
        <v>0.1618436066272865</v>
      </c>
      <c r="V225" s="18">
        <v>0.17660203356632739</v>
      </c>
      <c r="W225" s="18">
        <v>0.11323438762871869</v>
      </c>
      <c r="X225" s="18">
        <v>0.1741492791692065</v>
      </c>
      <c r="Y225" s="18">
        <v>3.4628884257027641E-2</v>
      </c>
      <c r="Z225" s="18">
        <v>0</v>
      </c>
      <c r="AA225" s="18">
        <v>0</v>
      </c>
      <c r="AB225" s="18">
        <v>0</v>
      </c>
      <c r="AD225" s="18">
        <v>0.2399905454028288</v>
      </c>
      <c r="AE225" s="18">
        <v>0.1448299503503688</v>
      </c>
      <c r="AF225" s="18">
        <v>0.1485837607912133</v>
      </c>
      <c r="AG225" s="18">
        <v>0</v>
      </c>
      <c r="AH225" s="18">
        <v>4.7192613685448338E-2</v>
      </c>
      <c r="AI225" s="18">
        <v>0.14412220417886329</v>
      </c>
      <c r="AJ225" s="18">
        <v>0</v>
      </c>
      <c r="AL225" s="18">
        <v>0.10746</v>
      </c>
      <c r="AM225" s="18">
        <v>0.17701</v>
      </c>
      <c r="AN225" s="18">
        <v>0.24393000000000001</v>
      </c>
      <c r="AP225" s="18">
        <v>0</v>
      </c>
      <c r="AQ225" s="18">
        <v>0</v>
      </c>
      <c r="AR225" s="18">
        <v>0</v>
      </c>
      <c r="AS225" s="18">
        <v>0</v>
      </c>
      <c r="AT225" s="18">
        <v>0</v>
      </c>
      <c r="AU225" s="18">
        <v>0</v>
      </c>
      <c r="AW225" s="18">
        <v>0</v>
      </c>
      <c r="AX225" s="18">
        <v>0.14492301205702091</v>
      </c>
      <c r="AZ225" s="18">
        <v>0.16270718415049079</v>
      </c>
      <c r="BA225" s="18">
        <v>8.028233439104146E-2</v>
      </c>
      <c r="BB225" s="18">
        <v>0.29037925608412918</v>
      </c>
      <c r="BC225" s="18">
        <v>0</v>
      </c>
      <c r="BD225" s="18">
        <v>0</v>
      </c>
      <c r="BE225" s="18">
        <v>0</v>
      </c>
      <c r="BF225" s="18">
        <v>0</v>
      </c>
      <c r="BG225" s="18">
        <v>0.1071536456905932</v>
      </c>
    </row>
    <row r="226" spans="2:59" ht="29.1">
      <c r="B226" s="17" t="s">
        <v>213</v>
      </c>
      <c r="C226" s="18">
        <v>0.13954307722549791</v>
      </c>
      <c r="D226" s="18">
        <v>0.1328336798612281</v>
      </c>
      <c r="E226" s="18">
        <v>0.14260836078753611</v>
      </c>
      <c r="G226" s="18">
        <v>0.1777630993931526</v>
      </c>
      <c r="H226" s="18">
        <v>0.14737922787859789</v>
      </c>
      <c r="I226" s="18">
        <v>0.13697302497369171</v>
      </c>
      <c r="J226" s="18">
        <v>0.34419412818621808</v>
      </c>
      <c r="K226" s="18">
        <v>0.1089817560586533</v>
      </c>
      <c r="L226" s="18">
        <v>0.20151372766252371</v>
      </c>
      <c r="M226" s="18">
        <v>5.416373041183839E-2</v>
      </c>
      <c r="N226" s="18">
        <v>6.929754043978878E-2</v>
      </c>
      <c r="O226" s="18">
        <v>0.18415561747582029</v>
      </c>
      <c r="Q226" s="18">
        <v>0.19523405806005589</v>
      </c>
      <c r="R226" s="18">
        <v>0.2117166114908727</v>
      </c>
      <c r="S226" s="18">
        <v>7.3132668851882299E-2</v>
      </c>
      <c r="T226" s="18">
        <v>0.10348782651849719</v>
      </c>
      <c r="V226" s="18">
        <v>0.15427408237638929</v>
      </c>
      <c r="W226" s="18">
        <v>0.17203324413470311</v>
      </c>
      <c r="X226" s="18">
        <v>0.13609897897555981</v>
      </c>
      <c r="Y226" s="18">
        <v>3.1997491221578987E-2</v>
      </c>
      <c r="Z226" s="18">
        <v>0</v>
      </c>
      <c r="AA226" s="18">
        <v>0</v>
      </c>
      <c r="AB226" s="18">
        <v>0</v>
      </c>
      <c r="AD226" s="18">
        <v>7.8093331612688527E-2</v>
      </c>
      <c r="AE226" s="18">
        <v>0.12512765062758849</v>
      </c>
      <c r="AF226" s="18">
        <v>0.1164608636022932</v>
      </c>
      <c r="AG226" s="18">
        <v>0</v>
      </c>
      <c r="AH226" s="18">
        <v>0.20390993223984999</v>
      </c>
      <c r="AI226" s="18">
        <v>0.24990062999800369</v>
      </c>
      <c r="AJ226" s="18">
        <v>0</v>
      </c>
      <c r="AL226" s="18">
        <v>0.15110999999999999</v>
      </c>
      <c r="AM226" s="18">
        <v>0.1537</v>
      </c>
      <c r="AN226" s="18">
        <v>0.18640999999999999</v>
      </c>
      <c r="AP226" s="18">
        <v>0</v>
      </c>
      <c r="AQ226" s="18">
        <v>0</v>
      </c>
      <c r="AR226" s="18">
        <v>0</v>
      </c>
      <c r="AS226" s="18">
        <v>0</v>
      </c>
      <c r="AT226" s="18">
        <v>0</v>
      </c>
      <c r="AU226" s="18">
        <v>0</v>
      </c>
      <c r="AW226" s="18">
        <v>0</v>
      </c>
      <c r="AX226" s="18">
        <v>0.13954307722549791</v>
      </c>
      <c r="AZ226" s="18">
        <v>0.14563369912425739</v>
      </c>
      <c r="BA226" s="18">
        <v>0.1564177182666899</v>
      </c>
      <c r="BB226" s="18">
        <v>0</v>
      </c>
      <c r="BC226" s="18">
        <v>0</v>
      </c>
      <c r="BD226" s="18">
        <v>0</v>
      </c>
      <c r="BE226" s="18">
        <v>0</v>
      </c>
      <c r="BF226" s="18">
        <v>0</v>
      </c>
      <c r="BG226" s="18">
        <v>0.11633959839142829</v>
      </c>
    </row>
    <row r="227" spans="2:59" ht="43.5">
      <c r="B227" s="17" t="s">
        <v>214</v>
      </c>
      <c r="C227" s="18">
        <v>0.12717441272362309</v>
      </c>
      <c r="D227" s="18">
        <v>0.1584605952267556</v>
      </c>
      <c r="E227" s="18">
        <v>0.11288087550424621</v>
      </c>
      <c r="G227" s="18">
        <v>0.1128263155739096</v>
      </c>
      <c r="H227" s="18">
        <v>0.18558954871650349</v>
      </c>
      <c r="I227" s="18">
        <v>9.9523221575904028E-2</v>
      </c>
      <c r="J227" s="18">
        <v>7.71619616273269E-2</v>
      </c>
      <c r="K227" s="18">
        <v>0.27150202559456948</v>
      </c>
      <c r="L227" s="18">
        <v>0.14385347031862991</v>
      </c>
      <c r="M227" s="18">
        <v>6.5841336991246252E-2</v>
      </c>
      <c r="N227" s="18">
        <v>8.4666124859014036E-2</v>
      </c>
      <c r="O227" s="18">
        <v>0.1408526281838979</v>
      </c>
      <c r="Q227" s="18">
        <v>0.1446604489409401</v>
      </c>
      <c r="R227" s="18">
        <v>0.1930680834784895</v>
      </c>
      <c r="S227" s="18">
        <v>4.7067180512067361E-2</v>
      </c>
      <c r="T227" s="18">
        <v>0.1280400253360981</v>
      </c>
      <c r="V227" s="18">
        <v>0.1178895615940715</v>
      </c>
      <c r="W227" s="18">
        <v>0.1099419849763846</v>
      </c>
      <c r="X227" s="18">
        <v>0.1196030242364042</v>
      </c>
      <c r="Y227" s="18">
        <v>0.20742110563290531</v>
      </c>
      <c r="Z227" s="18">
        <v>0</v>
      </c>
      <c r="AA227" s="18">
        <v>0</v>
      </c>
      <c r="AB227" s="18">
        <v>0</v>
      </c>
      <c r="AD227" s="18">
        <v>6.144659543646426E-2</v>
      </c>
      <c r="AE227" s="18">
        <v>0.201458585265192</v>
      </c>
      <c r="AF227" s="18">
        <v>0.14240105719387219</v>
      </c>
      <c r="AG227" s="18">
        <v>0.14077194584182101</v>
      </c>
      <c r="AH227" s="18">
        <v>0.15069369093378099</v>
      </c>
      <c r="AI227" s="18">
        <v>6.9485725296518738E-2</v>
      </c>
      <c r="AJ227" s="18">
        <v>0</v>
      </c>
      <c r="AL227" s="18">
        <v>0.10796</v>
      </c>
      <c r="AM227" s="18">
        <v>0.16789999999999999</v>
      </c>
      <c r="AN227" s="18">
        <v>0.18384</v>
      </c>
      <c r="AP227" s="18">
        <v>0</v>
      </c>
      <c r="AQ227" s="18">
        <v>0</v>
      </c>
      <c r="AR227" s="18">
        <v>0</v>
      </c>
      <c r="AS227" s="18">
        <v>0</v>
      </c>
      <c r="AT227" s="18">
        <v>0</v>
      </c>
      <c r="AU227" s="18">
        <v>0</v>
      </c>
      <c r="AW227" s="18">
        <v>0</v>
      </c>
      <c r="AX227" s="18">
        <v>0.12717441272362309</v>
      </c>
      <c r="AZ227" s="18">
        <v>0.119464185684582</v>
      </c>
      <c r="BA227" s="18">
        <v>0.1550163106127527</v>
      </c>
      <c r="BB227" s="18">
        <v>0.24049608483437579</v>
      </c>
      <c r="BC227" s="18">
        <v>0</v>
      </c>
      <c r="BD227" s="18">
        <v>0</v>
      </c>
      <c r="BE227" s="18">
        <v>0</v>
      </c>
      <c r="BF227" s="18">
        <v>0</v>
      </c>
      <c r="BG227" s="18">
        <v>0.18041307140325669</v>
      </c>
    </row>
    <row r="228" spans="2:59" ht="43.5">
      <c r="B228" s="17" t="s">
        <v>215</v>
      </c>
      <c r="C228" s="18">
        <v>9.9195685375653722E-2</v>
      </c>
      <c r="D228" s="18">
        <v>5.6172711606147827E-2</v>
      </c>
      <c r="E228" s="18">
        <v>0.1188513425272139</v>
      </c>
      <c r="G228" s="18">
        <v>0</v>
      </c>
      <c r="H228" s="18">
        <v>7.0698946560702677E-2</v>
      </c>
      <c r="I228" s="18">
        <v>0.1198501054969513</v>
      </c>
      <c r="J228" s="18">
        <v>0.17056974777083819</v>
      </c>
      <c r="K228" s="18">
        <v>0.27790050314700099</v>
      </c>
      <c r="L228" s="18">
        <v>8.9703720833952685E-2</v>
      </c>
      <c r="M228" s="18">
        <v>1.5864739225285741E-2</v>
      </c>
      <c r="N228" s="18">
        <v>8.0833548708310596E-2</v>
      </c>
      <c r="O228" s="18">
        <v>0.1058421111472997</v>
      </c>
      <c r="Q228" s="18">
        <v>8.0624843492949599E-2</v>
      </c>
      <c r="R228" s="18">
        <v>0.1426238995394585</v>
      </c>
      <c r="S228" s="18">
        <v>0.1122655925637052</v>
      </c>
      <c r="T228" s="18">
        <v>8.6433535321733312E-2</v>
      </c>
      <c r="V228" s="18">
        <v>1.3680766432970689E-2</v>
      </c>
      <c r="W228" s="18">
        <v>0.13090527646590619</v>
      </c>
      <c r="X228" s="18">
        <v>0.2107508308623347</v>
      </c>
      <c r="Y228" s="18">
        <v>0.1352428112974359</v>
      </c>
      <c r="Z228" s="18">
        <v>0</v>
      </c>
      <c r="AA228" s="18">
        <v>0</v>
      </c>
      <c r="AB228" s="18">
        <v>0</v>
      </c>
      <c r="AD228" s="18">
        <v>3.9485306933218139E-2</v>
      </c>
      <c r="AE228" s="18">
        <v>0.15292587359178231</v>
      </c>
      <c r="AF228" s="18">
        <v>4.1926402577900618E-2</v>
      </c>
      <c r="AG228" s="18">
        <v>0.14077194584182101</v>
      </c>
      <c r="AH228" s="18">
        <v>0.125871480459612</v>
      </c>
      <c r="AI228" s="18">
        <v>0.1224022848856607</v>
      </c>
      <c r="AJ228" s="18">
        <v>1</v>
      </c>
      <c r="AL228" s="18">
        <v>0.10084</v>
      </c>
      <c r="AM228" s="18">
        <v>0.12508</v>
      </c>
      <c r="AN228" s="18">
        <v>6.9239999999999996E-2</v>
      </c>
      <c r="AP228" s="18">
        <v>0</v>
      </c>
      <c r="AQ228" s="18">
        <v>0</v>
      </c>
      <c r="AR228" s="18">
        <v>0</v>
      </c>
      <c r="AS228" s="18">
        <v>0</v>
      </c>
      <c r="AT228" s="18">
        <v>0</v>
      </c>
      <c r="AU228" s="18">
        <v>0</v>
      </c>
      <c r="AW228" s="18">
        <v>0</v>
      </c>
      <c r="AX228" s="18">
        <v>9.9195685375653722E-2</v>
      </c>
      <c r="AZ228" s="18">
        <v>8.6757270776418829E-2</v>
      </c>
      <c r="BA228" s="18">
        <v>0.13386657403369781</v>
      </c>
      <c r="BB228" s="18">
        <v>0.43332390025815132</v>
      </c>
      <c r="BC228" s="18">
        <v>0</v>
      </c>
      <c r="BD228" s="18">
        <v>0</v>
      </c>
      <c r="BE228" s="18">
        <v>0</v>
      </c>
      <c r="BF228" s="18">
        <v>0</v>
      </c>
      <c r="BG228" s="18">
        <v>0.10074656355794601</v>
      </c>
    </row>
    <row r="229" spans="2:59" ht="43.5">
      <c r="B229" s="17" t="s">
        <v>216</v>
      </c>
      <c r="C229" s="18">
        <v>3.3620563090030239E-2</v>
      </c>
      <c r="D229" s="18">
        <v>1.6378714240147679E-2</v>
      </c>
      <c r="E229" s="18">
        <v>4.1497746835346357E-2</v>
      </c>
      <c r="G229" s="18">
        <v>6.5359641882186292E-2</v>
      </c>
      <c r="H229" s="18">
        <v>7.3983397602631146E-2</v>
      </c>
      <c r="I229" s="18">
        <v>3.6268037040509737E-2</v>
      </c>
      <c r="J229" s="18">
        <v>0</v>
      </c>
      <c r="K229" s="18">
        <v>0</v>
      </c>
      <c r="L229" s="18">
        <v>0</v>
      </c>
      <c r="M229" s="18">
        <v>6.4328527915191655E-2</v>
      </c>
      <c r="N229" s="18">
        <v>2.1476543245898979E-2</v>
      </c>
      <c r="O229" s="18">
        <v>3.9348624939110941E-2</v>
      </c>
      <c r="Q229" s="18">
        <v>3.9787646642811293E-2</v>
      </c>
      <c r="R229" s="18">
        <v>0</v>
      </c>
      <c r="S229" s="18">
        <v>2.4712070854325939E-2</v>
      </c>
      <c r="T229" s="18">
        <v>5.4311963233962722E-2</v>
      </c>
      <c r="V229" s="18">
        <v>5.6915040335585712E-2</v>
      </c>
      <c r="W229" s="18">
        <v>0</v>
      </c>
      <c r="X229" s="18">
        <v>4.0361236364495692E-2</v>
      </c>
      <c r="Y229" s="18">
        <v>0</v>
      </c>
      <c r="Z229" s="18">
        <v>0</v>
      </c>
      <c r="AA229" s="18">
        <v>0</v>
      </c>
      <c r="AB229" s="18">
        <v>0</v>
      </c>
      <c r="AD229" s="18">
        <v>6.4320263546975648E-2</v>
      </c>
      <c r="AE229" s="18">
        <v>4.4047183917081248E-2</v>
      </c>
      <c r="AF229" s="18">
        <v>0</v>
      </c>
      <c r="AG229" s="18">
        <v>0</v>
      </c>
      <c r="AH229" s="18">
        <v>4.8588380000157347E-2</v>
      </c>
      <c r="AI229" s="18">
        <v>0</v>
      </c>
      <c r="AJ229" s="18">
        <v>0</v>
      </c>
      <c r="AL229" s="18">
        <v>8.4000000000000005E-2</v>
      </c>
      <c r="AM229" s="18">
        <v>2.8340000000000001E-2</v>
      </c>
      <c r="AN229" s="18">
        <v>6.3519999999999993E-2</v>
      </c>
      <c r="AP229" s="18">
        <v>0</v>
      </c>
      <c r="AQ229" s="18">
        <v>0</v>
      </c>
      <c r="AR229" s="18">
        <v>0</v>
      </c>
      <c r="AS229" s="18">
        <v>0</v>
      </c>
      <c r="AT229" s="18">
        <v>0</v>
      </c>
      <c r="AU229" s="18">
        <v>0</v>
      </c>
      <c r="AW229" s="18">
        <v>0</v>
      </c>
      <c r="AX229" s="18">
        <v>3.3620563090030239E-2</v>
      </c>
      <c r="AZ229" s="18">
        <v>3.8276739499713927E-2</v>
      </c>
      <c r="BA229" s="18">
        <v>3.0972337518621041E-2</v>
      </c>
      <c r="BB229" s="18">
        <v>0</v>
      </c>
      <c r="BC229" s="18">
        <v>0</v>
      </c>
      <c r="BD229" s="18">
        <v>0</v>
      </c>
      <c r="BE229" s="18">
        <v>0</v>
      </c>
      <c r="BF229" s="18">
        <v>0</v>
      </c>
      <c r="BG229" s="18">
        <v>0</v>
      </c>
    </row>
    <row r="230" spans="2:59" ht="29.1">
      <c r="B230" s="17" t="s">
        <v>217</v>
      </c>
      <c r="C230" s="18">
        <v>0.17265902525306981</v>
      </c>
      <c r="D230" s="18">
        <v>0.1436271713734166</v>
      </c>
      <c r="E230" s="18">
        <v>0.18592264039482731</v>
      </c>
      <c r="G230" s="18">
        <v>6.5359641882186292E-2</v>
      </c>
      <c r="H230" s="18">
        <v>0.2690114242805357</v>
      </c>
      <c r="I230" s="18">
        <v>0.20434615938144479</v>
      </c>
      <c r="J230" s="18">
        <v>0.16669778673765509</v>
      </c>
      <c r="K230" s="18">
        <v>0.2203612818591871</v>
      </c>
      <c r="L230" s="18">
        <v>0.25719657365718063</v>
      </c>
      <c r="M230" s="18">
        <v>6.4328527915191655E-2</v>
      </c>
      <c r="N230" s="18">
        <v>0.1596743505017951</v>
      </c>
      <c r="O230" s="18">
        <v>9.7191770784001291E-2</v>
      </c>
      <c r="Q230" s="18">
        <v>0.1159568971741271</v>
      </c>
      <c r="R230" s="18">
        <v>0.1929394142474766</v>
      </c>
      <c r="S230" s="18">
        <v>0.17880368684821049</v>
      </c>
      <c r="T230" s="18">
        <v>0.19160800949959361</v>
      </c>
      <c r="V230" s="18">
        <v>0.2511451280286357</v>
      </c>
      <c r="W230" s="18">
        <v>0.15564355534251531</v>
      </c>
      <c r="X230" s="18">
        <v>9.7884674744065592E-2</v>
      </c>
      <c r="Y230" s="18">
        <v>6.426999621480517E-2</v>
      </c>
      <c r="Z230" s="18">
        <v>0</v>
      </c>
      <c r="AA230" s="18">
        <v>0</v>
      </c>
      <c r="AB230" s="18">
        <v>0</v>
      </c>
      <c r="AD230" s="18">
        <v>0.2072601097601845</v>
      </c>
      <c r="AE230" s="18">
        <v>0.12667455754724591</v>
      </c>
      <c r="AF230" s="18">
        <v>0.1528551393842664</v>
      </c>
      <c r="AG230" s="18">
        <v>0.1617275571801369</v>
      </c>
      <c r="AH230" s="18">
        <v>0.10198710720247001</v>
      </c>
      <c r="AI230" s="18">
        <v>0.31421812471203392</v>
      </c>
      <c r="AJ230" s="18">
        <v>0</v>
      </c>
      <c r="AL230" s="18">
        <v>5.7140000000000003E-2</v>
      </c>
      <c r="AM230" s="18">
        <v>0.20788000000000001</v>
      </c>
      <c r="AN230" s="18">
        <v>0.1948</v>
      </c>
      <c r="AP230" s="18">
        <v>0</v>
      </c>
      <c r="AQ230" s="18">
        <v>0</v>
      </c>
      <c r="AR230" s="18">
        <v>0</v>
      </c>
      <c r="AS230" s="18">
        <v>0</v>
      </c>
      <c r="AT230" s="18">
        <v>0</v>
      </c>
      <c r="AU230" s="18">
        <v>0</v>
      </c>
      <c r="AW230" s="18">
        <v>0</v>
      </c>
      <c r="AX230" s="18">
        <v>0.17265902525306981</v>
      </c>
      <c r="AZ230" s="18">
        <v>0.20071866924413659</v>
      </c>
      <c r="BA230" s="18">
        <v>7.7756871357249804E-2</v>
      </c>
      <c r="BB230" s="18">
        <v>0.27629684365771939</v>
      </c>
      <c r="BC230" s="18">
        <v>0</v>
      </c>
      <c r="BD230" s="18">
        <v>0</v>
      </c>
      <c r="BE230" s="18">
        <v>0</v>
      </c>
      <c r="BF230" s="18">
        <v>0</v>
      </c>
      <c r="BG230" s="18">
        <v>0.1071536456905932</v>
      </c>
    </row>
    <row r="231" spans="2:59">
      <c r="B231" s="17" t="s">
        <v>119</v>
      </c>
      <c r="C231" s="18">
        <v>1.830301264326515E-2</v>
      </c>
      <c r="D231" s="18">
        <v>2.792777424441948E-2</v>
      </c>
      <c r="E231" s="18">
        <v>1.3905803486796301E-2</v>
      </c>
      <c r="G231" s="18">
        <v>0</v>
      </c>
      <c r="H231" s="18">
        <v>4.3531303038245497E-2</v>
      </c>
      <c r="I231" s="18">
        <v>2.9665627167297249E-2</v>
      </c>
      <c r="J231" s="18">
        <v>0</v>
      </c>
      <c r="K231" s="18">
        <v>0</v>
      </c>
      <c r="L231" s="18">
        <v>4.4370042008767173E-2</v>
      </c>
      <c r="M231" s="18">
        <v>0</v>
      </c>
      <c r="N231" s="18">
        <v>1.9065405335150089E-2</v>
      </c>
      <c r="O231" s="18">
        <v>0</v>
      </c>
      <c r="Q231" s="18">
        <v>1.6713647385490971E-2</v>
      </c>
      <c r="R231" s="18">
        <v>2.21852615206138E-2</v>
      </c>
      <c r="S231" s="18">
        <v>0</v>
      </c>
      <c r="T231" s="18">
        <v>2.8012032285546589E-2</v>
      </c>
      <c r="V231" s="18">
        <v>2.8302621390870419E-3</v>
      </c>
      <c r="W231" s="18">
        <v>3.7186744999994248E-2</v>
      </c>
      <c r="X231" s="18">
        <v>0</v>
      </c>
      <c r="Y231" s="18">
        <v>7.3448479960076501E-2</v>
      </c>
      <c r="Z231" s="18">
        <v>0</v>
      </c>
      <c r="AA231" s="18">
        <v>0</v>
      </c>
      <c r="AB231" s="18">
        <v>0</v>
      </c>
      <c r="AD231" s="18">
        <v>5.1775063937195094E-3</v>
      </c>
      <c r="AE231" s="18">
        <v>5.8473352558883009E-2</v>
      </c>
      <c r="AF231" s="18">
        <v>0</v>
      </c>
      <c r="AG231" s="18">
        <v>0</v>
      </c>
      <c r="AH231" s="18">
        <v>2.3176238498728751E-2</v>
      </c>
      <c r="AI231" s="18">
        <v>0</v>
      </c>
      <c r="AJ231" s="18">
        <v>0</v>
      </c>
      <c r="AL231" s="18">
        <v>2.3709999999999998E-2</v>
      </c>
      <c r="AM231" s="18">
        <v>0</v>
      </c>
      <c r="AN231" s="18">
        <v>0</v>
      </c>
      <c r="AP231" s="18">
        <v>0</v>
      </c>
      <c r="AQ231" s="18">
        <v>0</v>
      </c>
      <c r="AR231" s="18">
        <v>0</v>
      </c>
      <c r="AS231" s="18">
        <v>0</v>
      </c>
      <c r="AT231" s="18">
        <v>0</v>
      </c>
      <c r="AU231" s="18">
        <v>0</v>
      </c>
      <c r="AW231" s="18">
        <v>0</v>
      </c>
      <c r="AX231" s="18">
        <v>1.830301264326515E-2</v>
      </c>
      <c r="AZ231" s="18">
        <v>1.114558501153445E-2</v>
      </c>
      <c r="BA231" s="18">
        <v>2.6577344335287849E-2</v>
      </c>
      <c r="BB231" s="18">
        <v>0</v>
      </c>
      <c r="BC231" s="18">
        <v>0</v>
      </c>
      <c r="BD231" s="18">
        <v>0</v>
      </c>
      <c r="BE231" s="18">
        <v>0</v>
      </c>
      <c r="BF231" s="18">
        <v>0.26796921685911201</v>
      </c>
      <c r="BG231" s="18">
        <v>0</v>
      </c>
    </row>
    <row r="232" spans="2:59">
      <c r="B232" s="17" t="s">
        <v>120</v>
      </c>
      <c r="C232" s="18">
        <v>9.0852771173102649E-3</v>
      </c>
      <c r="D232" s="18">
        <v>1.4770544448275309E-2</v>
      </c>
      <c r="E232" s="18">
        <v>6.4878819193144553E-3</v>
      </c>
      <c r="G232" s="18">
        <v>0</v>
      </c>
      <c r="H232" s="18">
        <v>0</v>
      </c>
      <c r="I232" s="18">
        <v>3.2707002839419137E-2</v>
      </c>
      <c r="J232" s="18">
        <v>0</v>
      </c>
      <c r="K232" s="18">
        <v>0</v>
      </c>
      <c r="L232" s="18">
        <v>0</v>
      </c>
      <c r="M232" s="18">
        <v>0</v>
      </c>
      <c r="N232" s="18">
        <v>1.9065405335150089E-2</v>
      </c>
      <c r="O232" s="18">
        <v>0</v>
      </c>
      <c r="Q232" s="18">
        <v>3.6786602734584839E-2</v>
      </c>
      <c r="R232" s="18">
        <v>0</v>
      </c>
      <c r="S232" s="18">
        <v>0</v>
      </c>
      <c r="T232" s="18">
        <v>0</v>
      </c>
      <c r="V232" s="18">
        <v>0</v>
      </c>
      <c r="W232" s="18">
        <v>0</v>
      </c>
      <c r="X232" s="18">
        <v>2.0391814642351919E-2</v>
      </c>
      <c r="Y232" s="18">
        <v>3.7347564132301808E-2</v>
      </c>
      <c r="Z232" s="18">
        <v>0</v>
      </c>
      <c r="AA232" s="18">
        <v>0</v>
      </c>
      <c r="AB232" s="18">
        <v>0</v>
      </c>
      <c r="AD232" s="18">
        <v>0</v>
      </c>
      <c r="AE232" s="18">
        <v>4.1227292316126769E-2</v>
      </c>
      <c r="AF232" s="18">
        <v>0</v>
      </c>
      <c r="AG232" s="18">
        <v>0</v>
      </c>
      <c r="AH232" s="18">
        <v>0</v>
      </c>
      <c r="AI232" s="18">
        <v>0</v>
      </c>
      <c r="AJ232" s="18">
        <v>0</v>
      </c>
      <c r="AL232" s="18">
        <v>2.6599999999999999E-2</v>
      </c>
      <c r="AM232" s="18">
        <v>0</v>
      </c>
      <c r="AN232" s="18">
        <v>0</v>
      </c>
      <c r="AP232" s="18">
        <v>0</v>
      </c>
      <c r="AQ232" s="18">
        <v>0</v>
      </c>
      <c r="AR232" s="18">
        <v>0</v>
      </c>
      <c r="AS232" s="18">
        <v>0</v>
      </c>
      <c r="AT232" s="18">
        <v>0</v>
      </c>
      <c r="AU232" s="18">
        <v>0</v>
      </c>
      <c r="AW232" s="18">
        <v>0</v>
      </c>
      <c r="AX232" s="18">
        <v>9.0852771173102649E-3</v>
      </c>
      <c r="AZ232" s="18">
        <v>0</v>
      </c>
      <c r="BA232" s="18">
        <v>2.8598045627894631E-2</v>
      </c>
      <c r="BB232" s="18">
        <v>0</v>
      </c>
      <c r="BC232" s="18">
        <v>0</v>
      </c>
      <c r="BD232" s="18">
        <v>0</v>
      </c>
      <c r="BE232" s="18">
        <v>0</v>
      </c>
      <c r="BF232" s="18">
        <v>0</v>
      </c>
      <c r="BG232" s="18">
        <v>9.6354051944523053E-2</v>
      </c>
    </row>
    <row r="234" spans="2:59" ht="29.1">
      <c r="B234" s="14" t="s">
        <v>204</v>
      </c>
    </row>
    <row r="235" spans="2:59" ht="101.45">
      <c r="B235" s="15" t="s">
        <v>218</v>
      </c>
    </row>
    <row r="236" spans="2:59">
      <c r="B236" s="11" t="s">
        <v>105</v>
      </c>
      <c r="C236" s="16">
        <v>487</v>
      </c>
      <c r="D236" s="16">
        <v>178</v>
      </c>
      <c r="E236" s="16">
        <v>304</v>
      </c>
      <c r="G236" s="16">
        <v>37</v>
      </c>
      <c r="H236" s="16">
        <v>60</v>
      </c>
      <c r="I236" s="16">
        <v>62</v>
      </c>
      <c r="J236" s="16">
        <v>42</v>
      </c>
      <c r="K236" s="16">
        <v>50</v>
      </c>
      <c r="L236" s="16">
        <v>38</v>
      </c>
      <c r="M236" s="16">
        <v>51</v>
      </c>
      <c r="N236" s="16">
        <v>89</v>
      </c>
      <c r="O236" s="16">
        <v>58</v>
      </c>
      <c r="Q236" s="16">
        <v>107</v>
      </c>
      <c r="R236" s="16">
        <v>101</v>
      </c>
      <c r="S236" s="16">
        <v>92</v>
      </c>
      <c r="T236" s="16">
        <v>182</v>
      </c>
      <c r="V236" s="16">
        <v>83</v>
      </c>
      <c r="W236" s="16">
        <v>55</v>
      </c>
      <c r="X236" s="16">
        <v>50</v>
      </c>
      <c r="Y236" s="16">
        <v>69</v>
      </c>
      <c r="Z236" s="16">
        <v>80</v>
      </c>
      <c r="AA236" s="16">
        <v>85</v>
      </c>
      <c r="AB236" s="16">
        <v>65</v>
      </c>
      <c r="AD236" s="16">
        <v>114</v>
      </c>
      <c r="AE236" s="16">
        <v>100</v>
      </c>
      <c r="AF236" s="16">
        <v>122</v>
      </c>
      <c r="AG236" s="16">
        <v>19</v>
      </c>
      <c r="AH236" s="16">
        <v>76</v>
      </c>
      <c r="AI236" s="16">
        <v>53</v>
      </c>
      <c r="AJ236" s="16">
        <v>3</v>
      </c>
      <c r="AL236" s="16">
        <v>38</v>
      </c>
      <c r="AM236" s="16">
        <v>74</v>
      </c>
      <c r="AN236" s="16">
        <v>19</v>
      </c>
      <c r="AP236" s="16">
        <v>46</v>
      </c>
      <c r="AQ236" s="16">
        <v>68</v>
      </c>
      <c r="AR236" s="16">
        <v>12</v>
      </c>
      <c r="AS236" s="16">
        <v>114</v>
      </c>
      <c r="AT236" s="16">
        <v>16</v>
      </c>
      <c r="AU236" s="16">
        <v>2</v>
      </c>
      <c r="AW236" s="16">
        <v>0</v>
      </c>
      <c r="AX236" s="16">
        <v>487</v>
      </c>
      <c r="AZ236" s="16">
        <v>163</v>
      </c>
      <c r="BA236" s="16">
        <v>88</v>
      </c>
      <c r="BB236" s="16">
        <v>78</v>
      </c>
      <c r="BC236" s="16">
        <v>65</v>
      </c>
      <c r="BD236" s="16">
        <v>9</v>
      </c>
      <c r="BE236" s="16">
        <v>13</v>
      </c>
      <c r="BF236" s="16">
        <v>43</v>
      </c>
      <c r="BG236" s="16">
        <v>22</v>
      </c>
    </row>
    <row r="237" spans="2:59">
      <c r="B237" s="12" t="s">
        <v>106</v>
      </c>
      <c r="C237" s="16">
        <v>484</v>
      </c>
      <c r="D237" s="16">
        <v>186</v>
      </c>
      <c r="E237" s="16">
        <v>296</v>
      </c>
      <c r="G237" s="16">
        <v>33</v>
      </c>
      <c r="H237" s="16">
        <v>59</v>
      </c>
      <c r="I237" s="16">
        <v>63</v>
      </c>
      <c r="J237" s="16">
        <v>39</v>
      </c>
      <c r="K237" s="16">
        <v>50</v>
      </c>
      <c r="L237" s="16">
        <v>41</v>
      </c>
      <c r="M237" s="16">
        <v>51</v>
      </c>
      <c r="N237" s="16">
        <v>94</v>
      </c>
      <c r="O237" s="16">
        <v>54</v>
      </c>
      <c r="Q237" s="16">
        <v>106</v>
      </c>
      <c r="R237" s="16">
        <v>102</v>
      </c>
      <c r="S237" s="16">
        <v>93</v>
      </c>
      <c r="T237" s="16">
        <v>178</v>
      </c>
      <c r="V237" s="16">
        <v>95</v>
      </c>
      <c r="W237" s="16">
        <v>52</v>
      </c>
      <c r="X237" s="16">
        <v>51</v>
      </c>
      <c r="Y237" s="16">
        <v>62</v>
      </c>
      <c r="Z237" s="16">
        <v>76</v>
      </c>
      <c r="AA237" s="16">
        <v>83</v>
      </c>
      <c r="AB237" s="16">
        <v>65</v>
      </c>
      <c r="AD237" s="16">
        <v>113</v>
      </c>
      <c r="AE237" s="16">
        <v>100</v>
      </c>
      <c r="AF237" s="16">
        <v>120</v>
      </c>
      <c r="AG237" s="16">
        <v>19</v>
      </c>
      <c r="AH237" s="16">
        <v>75</v>
      </c>
      <c r="AI237" s="16">
        <v>54</v>
      </c>
      <c r="AJ237" s="16">
        <v>3</v>
      </c>
      <c r="AL237" s="16">
        <v>41</v>
      </c>
      <c r="AM237" s="16">
        <v>77</v>
      </c>
      <c r="AN237" s="16">
        <v>20</v>
      </c>
      <c r="AP237" s="16">
        <v>45</v>
      </c>
      <c r="AQ237" s="16">
        <v>66</v>
      </c>
      <c r="AR237" s="16">
        <v>11</v>
      </c>
      <c r="AS237" s="16">
        <v>107</v>
      </c>
      <c r="AT237" s="16">
        <v>16</v>
      </c>
      <c r="AU237" s="16">
        <v>2</v>
      </c>
      <c r="AW237" s="16">
        <v>0</v>
      </c>
      <c r="AX237" s="16">
        <v>484</v>
      </c>
      <c r="AZ237" s="16">
        <v>172</v>
      </c>
      <c r="BA237" s="16">
        <v>83</v>
      </c>
      <c r="BB237" s="16">
        <v>77</v>
      </c>
      <c r="BC237" s="16">
        <v>62</v>
      </c>
      <c r="BD237" s="16">
        <v>8</v>
      </c>
      <c r="BE237" s="16">
        <v>12</v>
      </c>
      <c r="BF237" s="16">
        <v>41</v>
      </c>
      <c r="BG237" s="16">
        <v>23</v>
      </c>
    </row>
    <row r="238" spans="2:59">
      <c r="B238" s="17" t="s">
        <v>208</v>
      </c>
      <c r="C238" s="18">
        <v>0.4511191760236446</v>
      </c>
      <c r="D238" s="18">
        <v>0.47721242222836718</v>
      </c>
      <c r="E238" s="18">
        <v>0.43298599759095158</v>
      </c>
      <c r="G238" s="18">
        <v>0.63183553849652041</v>
      </c>
      <c r="H238" s="18">
        <v>0.29965369695227168</v>
      </c>
      <c r="I238" s="18">
        <v>0.59638005830304774</v>
      </c>
      <c r="J238" s="18">
        <v>0.45957459088871883</v>
      </c>
      <c r="K238" s="18">
        <v>0.35469591669604872</v>
      </c>
      <c r="L238" s="18">
        <v>0.42715509396818208</v>
      </c>
      <c r="M238" s="18">
        <v>0.55336374824528023</v>
      </c>
      <c r="N238" s="18">
        <v>0.41214093178743683</v>
      </c>
      <c r="O238" s="18">
        <v>0.40744907650885009</v>
      </c>
      <c r="Q238" s="18">
        <v>0.46598989067619101</v>
      </c>
      <c r="R238" s="18">
        <v>0.42595702113286021</v>
      </c>
      <c r="S238" s="18">
        <v>0.51394046036838392</v>
      </c>
      <c r="T238" s="18">
        <v>0.42640084157778652</v>
      </c>
      <c r="V238" s="18">
        <v>0.34458738365151881</v>
      </c>
      <c r="W238" s="18">
        <v>0.42339756128971462</v>
      </c>
      <c r="X238" s="18">
        <v>0.46010094462802648</v>
      </c>
      <c r="Y238" s="18">
        <v>0.50167312102658668</v>
      </c>
      <c r="Z238" s="18">
        <v>0.52791407198203899</v>
      </c>
      <c r="AA238" s="18">
        <v>0.55151526094190895</v>
      </c>
      <c r="AB238" s="18">
        <v>0.35598485941615049</v>
      </c>
      <c r="AD238" s="18">
        <v>0.41225903905961669</v>
      </c>
      <c r="AE238" s="18">
        <v>0.50719457285199609</v>
      </c>
      <c r="AF238" s="18">
        <v>0.39126921602640141</v>
      </c>
      <c r="AG238" s="18">
        <v>0.65222781160176557</v>
      </c>
      <c r="AH238" s="18">
        <v>0.52894711400424943</v>
      </c>
      <c r="AI238" s="18">
        <v>0.37253222273997932</v>
      </c>
      <c r="AJ238" s="18">
        <v>0.67497177063045188</v>
      </c>
      <c r="AL238" s="18">
        <v>0.49618000000000001</v>
      </c>
      <c r="AM238" s="18">
        <v>0.39091999999999999</v>
      </c>
      <c r="AN238" s="18">
        <v>0.41398000000000001</v>
      </c>
      <c r="AP238" s="18">
        <v>0.48303118393853128</v>
      </c>
      <c r="AQ238" s="18">
        <v>0.3976764411051214</v>
      </c>
      <c r="AR238" s="18">
        <v>0.36504316031326928</v>
      </c>
      <c r="AS238" s="18">
        <v>0.54905367138737282</v>
      </c>
      <c r="AT238" s="18">
        <v>0.55859723404973038</v>
      </c>
      <c r="AU238" s="18">
        <v>0</v>
      </c>
      <c r="AW238" s="18">
        <v>0</v>
      </c>
      <c r="AX238" s="18">
        <v>0.4511191760236446</v>
      </c>
      <c r="AZ238" s="18">
        <v>0.37711844284909068</v>
      </c>
      <c r="BA238" s="18">
        <v>0.43841593706225362</v>
      </c>
      <c r="BB238" s="18">
        <v>0.40221071499316841</v>
      </c>
      <c r="BC238" s="18">
        <v>0.59579632588102049</v>
      </c>
      <c r="BD238" s="18">
        <v>0.35162919820442812</v>
      </c>
      <c r="BE238" s="18">
        <v>0.2102648311826841</v>
      </c>
      <c r="BF238" s="18">
        <v>0.68393068711882432</v>
      </c>
      <c r="BG238" s="18">
        <v>0.63720041028577368</v>
      </c>
    </row>
    <row r="239" spans="2:59">
      <c r="B239" s="17" t="s">
        <v>207</v>
      </c>
      <c r="C239" s="18">
        <v>0.32743287822792322</v>
      </c>
      <c r="D239" s="18">
        <v>0.28505235108737997</v>
      </c>
      <c r="E239" s="18">
        <v>0.35362382145993171</v>
      </c>
      <c r="G239" s="18">
        <v>0.31890721319570281</v>
      </c>
      <c r="H239" s="18">
        <v>0.23414310298316929</v>
      </c>
      <c r="I239" s="18">
        <v>0.36788811042216862</v>
      </c>
      <c r="J239" s="18">
        <v>0.31621601489388829</v>
      </c>
      <c r="K239" s="18">
        <v>0.32227095590450089</v>
      </c>
      <c r="L239" s="18">
        <v>0.38521398408326629</v>
      </c>
      <c r="M239" s="18">
        <v>0.2555279820616751</v>
      </c>
      <c r="N239" s="18">
        <v>0.35098648252114267</v>
      </c>
      <c r="O239" s="18">
        <v>0.38315137754296819</v>
      </c>
      <c r="Q239" s="18">
        <v>0.28053942868149478</v>
      </c>
      <c r="R239" s="18">
        <v>0.39549304416149822</v>
      </c>
      <c r="S239" s="18">
        <v>0.31416477842931101</v>
      </c>
      <c r="T239" s="18">
        <v>0.333266165256492</v>
      </c>
      <c r="V239" s="18">
        <v>0.29542821385128359</v>
      </c>
      <c r="W239" s="18">
        <v>0.1831035803035187</v>
      </c>
      <c r="X239" s="18">
        <v>0.55393626547412</v>
      </c>
      <c r="Y239" s="18">
        <v>0.36795013813964678</v>
      </c>
      <c r="Z239" s="18">
        <v>0.32686861804184097</v>
      </c>
      <c r="AA239" s="18">
        <v>0.33627864789231943</v>
      </c>
      <c r="AB239" s="18">
        <v>0.26089201626933439</v>
      </c>
      <c r="AD239" s="18">
        <v>0.25568532715764469</v>
      </c>
      <c r="AE239" s="18">
        <v>0.40290214386880507</v>
      </c>
      <c r="AF239" s="18">
        <v>0.28614323031645128</v>
      </c>
      <c r="AG239" s="18">
        <v>0.3324845485980279</v>
      </c>
      <c r="AH239" s="18">
        <v>0.42782371928854429</v>
      </c>
      <c r="AI239" s="18">
        <v>0.28960516561776162</v>
      </c>
      <c r="AJ239" s="18">
        <v>0.32060634399859461</v>
      </c>
      <c r="AL239" s="18">
        <v>0.37911</v>
      </c>
      <c r="AM239" s="18">
        <v>0.27829999999999999</v>
      </c>
      <c r="AN239" s="18">
        <v>0.44602999999999998</v>
      </c>
      <c r="AP239" s="18">
        <v>0.2999114798265734</v>
      </c>
      <c r="AQ239" s="18">
        <v>0.3519232632770824</v>
      </c>
      <c r="AR239" s="18">
        <v>0.17624345137258871</v>
      </c>
      <c r="AS239" s="18">
        <v>0.31445412889550373</v>
      </c>
      <c r="AT239" s="18">
        <v>0.44005243323008347</v>
      </c>
      <c r="AU239" s="18">
        <v>0</v>
      </c>
      <c r="AW239" s="18">
        <v>0</v>
      </c>
      <c r="AX239" s="18">
        <v>0.32743287822792322</v>
      </c>
      <c r="AZ239" s="18">
        <v>0.28810013099590798</v>
      </c>
      <c r="BA239" s="18">
        <v>0.42695890330182851</v>
      </c>
      <c r="BB239" s="18">
        <v>0.32236505852009623</v>
      </c>
      <c r="BC239" s="18">
        <v>0.31122966631001459</v>
      </c>
      <c r="BD239" s="18">
        <v>0.1310556610061786</v>
      </c>
      <c r="BE239" s="18">
        <v>0.3019120148217902</v>
      </c>
      <c r="BF239" s="18">
        <v>0.38174644506650113</v>
      </c>
      <c r="BG239" s="18">
        <v>0.29596867217023393</v>
      </c>
    </row>
    <row r="240" spans="2:59" ht="29.1">
      <c r="B240" s="17" t="s">
        <v>210</v>
      </c>
      <c r="C240" s="18">
        <v>0.30872910897090849</v>
      </c>
      <c r="D240" s="18">
        <v>0.32623859806546468</v>
      </c>
      <c r="E240" s="18">
        <v>0.29529817928221103</v>
      </c>
      <c r="G240" s="18">
        <v>0.28813515202856399</v>
      </c>
      <c r="H240" s="18">
        <v>0.33116610338384572</v>
      </c>
      <c r="I240" s="18">
        <v>0.33872375116997638</v>
      </c>
      <c r="J240" s="18">
        <v>0.34253777598398538</v>
      </c>
      <c r="K240" s="18">
        <v>0.24644597904224891</v>
      </c>
      <c r="L240" s="18">
        <v>0.29345619401662859</v>
      </c>
      <c r="M240" s="18">
        <v>0.1969234122047735</v>
      </c>
      <c r="N240" s="18">
        <v>0.36477164118742578</v>
      </c>
      <c r="O240" s="18">
        <v>0.3128588751016827</v>
      </c>
      <c r="Q240" s="18">
        <v>0.27992026415031779</v>
      </c>
      <c r="R240" s="18">
        <v>0.36883847184113161</v>
      </c>
      <c r="S240" s="18">
        <v>0.328028746534968</v>
      </c>
      <c r="T240" s="18">
        <v>0.2843840334542953</v>
      </c>
      <c r="V240" s="18">
        <v>0.1097991070884318</v>
      </c>
      <c r="W240" s="18">
        <v>0.1108466383242222</v>
      </c>
      <c r="X240" s="18">
        <v>0.26812884742282689</v>
      </c>
      <c r="Y240" s="18">
        <v>0.31698389422963169</v>
      </c>
      <c r="Z240" s="18">
        <v>0.47351358715544589</v>
      </c>
      <c r="AA240" s="18">
        <v>0.48782394234474019</v>
      </c>
      <c r="AB240" s="18">
        <v>0.36144650128343597</v>
      </c>
      <c r="AD240" s="18">
        <v>0.24449433178279081</v>
      </c>
      <c r="AE240" s="18">
        <v>0.3733141325445245</v>
      </c>
      <c r="AF240" s="18">
        <v>0.28690972169983409</v>
      </c>
      <c r="AG240" s="18">
        <v>0.49584529551001227</v>
      </c>
      <c r="AH240" s="18">
        <v>0.29922920572103712</v>
      </c>
      <c r="AI240" s="18">
        <v>0.31876319258301578</v>
      </c>
      <c r="AJ240" s="18">
        <v>0.35436542663185722</v>
      </c>
      <c r="AL240" s="18">
        <v>0.18873999999999999</v>
      </c>
      <c r="AM240" s="18">
        <v>0.12212000000000001</v>
      </c>
      <c r="AN240" s="18">
        <v>0.15903</v>
      </c>
      <c r="AP240" s="18">
        <v>0.47772708307162132</v>
      </c>
      <c r="AQ240" s="18">
        <v>0.38168397553826261</v>
      </c>
      <c r="AR240" s="18">
        <v>0.43858349841014221</v>
      </c>
      <c r="AS240" s="18">
        <v>0.43309350503912719</v>
      </c>
      <c r="AT240" s="18">
        <v>0.39244266749762841</v>
      </c>
      <c r="AU240" s="18">
        <v>0.49874343293974432</v>
      </c>
      <c r="AW240" s="18">
        <v>0</v>
      </c>
      <c r="AX240" s="18">
        <v>0.30872910897090849</v>
      </c>
      <c r="AZ240" s="18">
        <v>0.1431063840442556</v>
      </c>
      <c r="BA240" s="18">
        <v>0.32215441496772362</v>
      </c>
      <c r="BB240" s="18">
        <v>0.37542699183396128</v>
      </c>
      <c r="BC240" s="18">
        <v>0.46242416200119851</v>
      </c>
      <c r="BD240" s="18">
        <v>0.48268218894961201</v>
      </c>
      <c r="BE240" s="18">
        <v>0.1356817007749386</v>
      </c>
      <c r="BF240" s="18">
        <v>0.59605182094343301</v>
      </c>
      <c r="BG240" s="18">
        <v>0.41174622023301649</v>
      </c>
    </row>
    <row r="241" spans="2:59" ht="43.5">
      <c r="B241" s="17" t="s">
        <v>215</v>
      </c>
      <c r="C241" s="18">
        <v>0.28265200921370048</v>
      </c>
      <c r="D241" s="18">
        <v>0.26565663924756489</v>
      </c>
      <c r="E241" s="18">
        <v>0.28982410224416488</v>
      </c>
      <c r="G241" s="18">
        <v>0.26091250265345473</v>
      </c>
      <c r="H241" s="18">
        <v>0.26162998978211149</v>
      </c>
      <c r="I241" s="18">
        <v>0.31458472484689831</v>
      </c>
      <c r="J241" s="18">
        <v>0.35471848377803522</v>
      </c>
      <c r="K241" s="18">
        <v>0.2401731858325869</v>
      </c>
      <c r="L241" s="18">
        <v>0.18930205532486141</v>
      </c>
      <c r="M241" s="18">
        <v>0.28042187260239798</v>
      </c>
      <c r="N241" s="18">
        <v>0.30251886361176289</v>
      </c>
      <c r="O241" s="18">
        <v>0.30570828761390512</v>
      </c>
      <c r="Q241" s="18">
        <v>0.2811647113189642</v>
      </c>
      <c r="R241" s="18">
        <v>0.39054963583764302</v>
      </c>
      <c r="S241" s="18">
        <v>0.27656119829284243</v>
      </c>
      <c r="T241" s="18">
        <v>0.22728185752528249</v>
      </c>
      <c r="V241" s="18">
        <v>3.8292766567718593E-2</v>
      </c>
      <c r="W241" s="18">
        <v>0.14807756859805249</v>
      </c>
      <c r="X241" s="18">
        <v>0.1913542578128079</v>
      </c>
      <c r="Y241" s="18">
        <v>0.26584243246122452</v>
      </c>
      <c r="Z241" s="18">
        <v>0.4487017277982937</v>
      </c>
      <c r="AA241" s="18">
        <v>0.4780290561393204</v>
      </c>
      <c r="AB241" s="18">
        <v>0.39377015373041901</v>
      </c>
      <c r="AD241" s="18">
        <v>0.25603618752614921</v>
      </c>
      <c r="AE241" s="18">
        <v>0.37254016148576058</v>
      </c>
      <c r="AF241" s="18">
        <v>0.27322334967461009</v>
      </c>
      <c r="AG241" s="18">
        <v>0.16531017365831749</v>
      </c>
      <c r="AH241" s="18">
        <v>0.23419275204665471</v>
      </c>
      <c r="AI241" s="18">
        <v>0.31696207788489278</v>
      </c>
      <c r="AJ241" s="18">
        <v>0</v>
      </c>
      <c r="AL241" s="18">
        <v>0.12153</v>
      </c>
      <c r="AM241" s="18">
        <v>0.17130000000000001</v>
      </c>
      <c r="AN241" s="18">
        <v>6.4000000000000001E-2</v>
      </c>
      <c r="AP241" s="18">
        <v>0.55121951938584468</v>
      </c>
      <c r="AQ241" s="18">
        <v>0.29028973781333578</v>
      </c>
      <c r="AR241" s="18">
        <v>0.55942235658262418</v>
      </c>
      <c r="AS241" s="18">
        <v>0.46112829814436429</v>
      </c>
      <c r="AT241" s="18">
        <v>0.48604037805085037</v>
      </c>
      <c r="AU241" s="18">
        <v>1</v>
      </c>
      <c r="AW241" s="18">
        <v>0</v>
      </c>
      <c r="AX241" s="18">
        <v>0.28265200921370048</v>
      </c>
      <c r="AZ241" s="18">
        <v>0.11563479662614019</v>
      </c>
      <c r="BA241" s="18">
        <v>0.22622232572955869</v>
      </c>
      <c r="BB241" s="18">
        <v>0.41028871404803757</v>
      </c>
      <c r="BC241" s="18">
        <v>0.5799433165210599</v>
      </c>
      <c r="BD241" s="18">
        <v>0.74916216594722573</v>
      </c>
      <c r="BE241" s="18">
        <v>0.2087452166883895</v>
      </c>
      <c r="BF241" s="18">
        <v>0.35100595984000071</v>
      </c>
      <c r="BG241" s="18">
        <v>0.32755675584822619</v>
      </c>
    </row>
    <row r="242" spans="2:59" ht="29.1">
      <c r="B242" s="17" t="s">
        <v>211</v>
      </c>
      <c r="C242" s="18">
        <v>0.2172562208972785</v>
      </c>
      <c r="D242" s="18">
        <v>0.24041672591712659</v>
      </c>
      <c r="E242" s="18">
        <v>0.20270629682803529</v>
      </c>
      <c r="G242" s="18">
        <v>0.2125910215655207</v>
      </c>
      <c r="H242" s="18">
        <v>0.26648830794251499</v>
      </c>
      <c r="I242" s="18">
        <v>0.2314352229394589</v>
      </c>
      <c r="J242" s="18">
        <v>0.28429968894746022</v>
      </c>
      <c r="K242" s="18">
        <v>0.14881870835381089</v>
      </c>
      <c r="L242" s="18">
        <v>0.2423157593718962</v>
      </c>
      <c r="M242" s="18">
        <v>0.2649949333090173</v>
      </c>
      <c r="N242" s="18">
        <v>0.17713890697384119</v>
      </c>
      <c r="O242" s="18">
        <v>0.1703815032317354</v>
      </c>
      <c r="Q242" s="18">
        <v>0.28427302277076638</v>
      </c>
      <c r="R242" s="18">
        <v>0.23801655725735321</v>
      </c>
      <c r="S242" s="18">
        <v>0.18668020734019181</v>
      </c>
      <c r="T242" s="18">
        <v>0.17651302794309709</v>
      </c>
      <c r="V242" s="18">
        <v>0.13469261962027729</v>
      </c>
      <c r="W242" s="18">
        <v>0.1484000283851751</v>
      </c>
      <c r="X242" s="18">
        <v>0.13293272078160359</v>
      </c>
      <c r="Y242" s="18">
        <v>0.2732168359364292</v>
      </c>
      <c r="Z242" s="18">
        <v>0.27600001687413689</v>
      </c>
      <c r="AA242" s="18">
        <v>0.27157596421848468</v>
      </c>
      <c r="AB242" s="18">
        <v>0.26809465148413991</v>
      </c>
      <c r="AD242" s="18">
        <v>0.233980345929517</v>
      </c>
      <c r="AE242" s="18">
        <v>0.3152629468814403</v>
      </c>
      <c r="AF242" s="18">
        <v>0.18031125809791909</v>
      </c>
      <c r="AG242" s="18">
        <v>0.2053001305167958</v>
      </c>
      <c r="AH242" s="18">
        <v>0.15722141801929401</v>
      </c>
      <c r="AI242" s="18">
        <v>0.16406085551150459</v>
      </c>
      <c r="AJ242" s="18">
        <v>0.35436542663185722</v>
      </c>
      <c r="AL242" s="18">
        <v>0.10108</v>
      </c>
      <c r="AM242" s="18">
        <v>0.18332999999999999</v>
      </c>
      <c r="AN242" s="18">
        <v>0.11587</v>
      </c>
      <c r="AP242" s="18">
        <v>0.37417640091912541</v>
      </c>
      <c r="AQ242" s="18">
        <v>0.2091657576274624</v>
      </c>
      <c r="AR242" s="18">
        <v>7.8086279733960762E-2</v>
      </c>
      <c r="AS242" s="18">
        <v>0.25170631427097412</v>
      </c>
      <c r="AT242" s="18">
        <v>0.36111788199448042</v>
      </c>
      <c r="AU242" s="18">
        <v>0.50125656706025568</v>
      </c>
      <c r="AW242" s="18">
        <v>0</v>
      </c>
      <c r="AX242" s="18">
        <v>0.2172562208972785</v>
      </c>
      <c r="AZ242" s="18">
        <v>0.14697644730058371</v>
      </c>
      <c r="BA242" s="18">
        <v>0.2215824382659746</v>
      </c>
      <c r="BB242" s="18">
        <v>0.2513141026574004</v>
      </c>
      <c r="BC242" s="18">
        <v>0.36517260788909039</v>
      </c>
      <c r="BD242" s="18">
        <v>0.36453739717349709</v>
      </c>
      <c r="BE242" s="18">
        <v>0.13687118137088439</v>
      </c>
      <c r="BF242" s="18">
        <v>0.2182202711403021</v>
      </c>
      <c r="BG242" s="18">
        <v>0.20852493748670661</v>
      </c>
    </row>
    <row r="243" spans="2:59" ht="29.1">
      <c r="B243" s="17" t="s">
        <v>219</v>
      </c>
      <c r="C243" s="18">
        <v>0.2134141149960096</v>
      </c>
      <c r="D243" s="18">
        <v>0.23028683570499461</v>
      </c>
      <c r="E243" s="18">
        <v>0.20182043544107139</v>
      </c>
      <c r="G243" s="18">
        <v>0.2099325219658717</v>
      </c>
      <c r="H243" s="18">
        <v>0.32428571973113679</v>
      </c>
      <c r="I243" s="18">
        <v>0.20684070804594429</v>
      </c>
      <c r="J243" s="18">
        <v>0.27326979244052929</v>
      </c>
      <c r="K243" s="18">
        <v>0.17313719345752571</v>
      </c>
      <c r="L243" s="18">
        <v>0.1415367496187942</v>
      </c>
      <c r="M243" s="18">
        <v>0.23815739965748539</v>
      </c>
      <c r="N243" s="18">
        <v>0.2269200293181822</v>
      </c>
      <c r="O243" s="18">
        <v>0.1022550961314542</v>
      </c>
      <c r="Q243" s="18">
        <v>0.2191147407856528</v>
      </c>
      <c r="R243" s="18">
        <v>0.25294799611814328</v>
      </c>
      <c r="S243" s="18">
        <v>0.22566821220915051</v>
      </c>
      <c r="T243" s="18">
        <v>0.18294285126107851</v>
      </c>
      <c r="V243" s="18">
        <v>9.859429814697708E-2</v>
      </c>
      <c r="W243" s="18">
        <v>0.14834626381134419</v>
      </c>
      <c r="X243" s="18">
        <v>0.2144274559630851</v>
      </c>
      <c r="Y243" s="18">
        <v>0.31466173211591508</v>
      </c>
      <c r="Z243" s="18">
        <v>0.26976178229998637</v>
      </c>
      <c r="AA243" s="18">
        <v>0.24856081547248671</v>
      </c>
      <c r="AB243" s="18">
        <v>0.22491115126421821</v>
      </c>
      <c r="AD243" s="18">
        <v>0.21902186306711829</v>
      </c>
      <c r="AE243" s="18">
        <v>0.27917727847266882</v>
      </c>
      <c r="AF243" s="18">
        <v>0.15152892057358089</v>
      </c>
      <c r="AG243" s="18">
        <v>0.2178711069353633</v>
      </c>
      <c r="AH243" s="18">
        <v>0.2003714498158212</v>
      </c>
      <c r="AI243" s="18">
        <v>0.20998895027635009</v>
      </c>
      <c r="AJ243" s="18">
        <v>0.67497177063045188</v>
      </c>
      <c r="AL243" s="18">
        <v>0.13300999999999999</v>
      </c>
      <c r="AM243" s="18">
        <v>0.18221999999999999</v>
      </c>
      <c r="AN243" s="18">
        <v>0.17152999999999999</v>
      </c>
      <c r="AP243" s="18">
        <v>0.28850956865284377</v>
      </c>
      <c r="AQ243" s="18">
        <v>0.22044042579133821</v>
      </c>
      <c r="AR243" s="18">
        <v>0.18671387885629501</v>
      </c>
      <c r="AS243" s="18">
        <v>0.26205594204109312</v>
      </c>
      <c r="AT243" s="18">
        <v>0.30822898334277771</v>
      </c>
      <c r="AU243" s="18">
        <v>0.50125656706025568</v>
      </c>
      <c r="AW243" s="18">
        <v>0</v>
      </c>
      <c r="AX243" s="18">
        <v>0.2134141149960096</v>
      </c>
      <c r="AZ243" s="18">
        <v>0.13298192277285839</v>
      </c>
      <c r="BA243" s="18">
        <v>0.25516689889238081</v>
      </c>
      <c r="BB243" s="18">
        <v>0.2387465275605708</v>
      </c>
      <c r="BC243" s="18">
        <v>0.3073439361794853</v>
      </c>
      <c r="BD243" s="18">
        <v>0.3881499139631272</v>
      </c>
      <c r="BE243" s="18">
        <v>0.27255288214582313</v>
      </c>
      <c r="BF243" s="18">
        <v>0.21579666028407521</v>
      </c>
      <c r="BG243" s="18">
        <v>0.18643199714784489</v>
      </c>
    </row>
    <row r="244" spans="2:59" ht="29.1">
      <c r="B244" s="17" t="s">
        <v>220</v>
      </c>
      <c r="C244" s="18">
        <v>0.2035245631005721</v>
      </c>
      <c r="D244" s="18">
        <v>0.21643205118757769</v>
      </c>
      <c r="E244" s="18">
        <v>0.1953590552340537</v>
      </c>
      <c r="G244" s="18">
        <v>0.1929612908947573</v>
      </c>
      <c r="H244" s="18">
        <v>0.28690573354518822</v>
      </c>
      <c r="I244" s="18">
        <v>0.1685384282175684</v>
      </c>
      <c r="J244" s="18">
        <v>0.1089700801701195</v>
      </c>
      <c r="K244" s="18">
        <v>0.20243872903194329</v>
      </c>
      <c r="L244" s="18">
        <v>0.29084051531115118</v>
      </c>
      <c r="M244" s="18">
        <v>0.31521583248762552</v>
      </c>
      <c r="N244" s="18">
        <v>0.15513059352375849</v>
      </c>
      <c r="O244" s="18">
        <v>0.1440746799752245</v>
      </c>
      <c r="Q244" s="18">
        <v>0.26565389083067442</v>
      </c>
      <c r="R244" s="18">
        <v>0.1990034124998219</v>
      </c>
      <c r="S244" s="18">
        <v>0.1901321355900992</v>
      </c>
      <c r="T244" s="18">
        <v>0.1712756718520535</v>
      </c>
      <c r="V244" s="18">
        <v>0.1600491250417779</v>
      </c>
      <c r="W244" s="18">
        <v>0.20734209092494801</v>
      </c>
      <c r="X244" s="18">
        <v>0.1615468346166076</v>
      </c>
      <c r="Y244" s="18">
        <v>0.13578442994078921</v>
      </c>
      <c r="Z244" s="18">
        <v>0.27953954382199342</v>
      </c>
      <c r="AA244" s="18">
        <v>0.26307344454881759</v>
      </c>
      <c r="AB244" s="18">
        <v>0.19773966219444569</v>
      </c>
      <c r="AD244" s="18">
        <v>0.23104439151194581</v>
      </c>
      <c r="AE244" s="18">
        <v>0.22724125241317569</v>
      </c>
      <c r="AF244" s="18">
        <v>0.20922802586499681</v>
      </c>
      <c r="AG244" s="18">
        <v>0.331660110111684</v>
      </c>
      <c r="AH244" s="18">
        <v>0.1464655313460618</v>
      </c>
      <c r="AI244" s="18">
        <v>0.13538450960913531</v>
      </c>
      <c r="AJ244" s="18">
        <v>0</v>
      </c>
      <c r="AL244" s="18">
        <v>0.15553</v>
      </c>
      <c r="AM244" s="18">
        <v>0.20182</v>
      </c>
      <c r="AN244" s="18">
        <v>0.16597999999999999</v>
      </c>
      <c r="AP244" s="18">
        <v>0.29768298650030323</v>
      </c>
      <c r="AQ244" s="18">
        <v>0.1375155499296446</v>
      </c>
      <c r="AR244" s="18">
        <v>0.26539875664996199</v>
      </c>
      <c r="AS244" s="18">
        <v>0.25084570177163662</v>
      </c>
      <c r="AT244" s="18">
        <v>0.11769637253841039</v>
      </c>
      <c r="AU244" s="18">
        <v>0.50125656706025568</v>
      </c>
      <c r="AW244" s="18">
        <v>0</v>
      </c>
      <c r="AX244" s="18">
        <v>0.2035245631005721</v>
      </c>
      <c r="AZ244" s="18">
        <v>0.1682794621102966</v>
      </c>
      <c r="BA244" s="18">
        <v>0.1995142052805052</v>
      </c>
      <c r="BB244" s="18">
        <v>0.26306227481032579</v>
      </c>
      <c r="BC244" s="18">
        <v>0.24099287434376321</v>
      </c>
      <c r="BD244" s="18">
        <v>0.1190815914660642</v>
      </c>
      <c r="BE244" s="18">
        <v>0.32572510378723218</v>
      </c>
      <c r="BF244" s="18">
        <v>0.23134332614366671</v>
      </c>
      <c r="BG244" s="18">
        <v>0.1397666015381997</v>
      </c>
    </row>
    <row r="245" spans="2:59" ht="29.1">
      <c r="B245" s="17" t="s">
        <v>212</v>
      </c>
      <c r="C245" s="18">
        <v>0.10766184341110439</v>
      </c>
      <c r="D245" s="18">
        <v>0.1020135969803008</v>
      </c>
      <c r="E245" s="18">
        <v>0.11174473838730881</v>
      </c>
      <c r="G245" s="18">
        <v>0.115194458211495</v>
      </c>
      <c r="H245" s="18">
        <v>9.1102791607429096E-2</v>
      </c>
      <c r="I245" s="18">
        <v>0.13821784171231491</v>
      </c>
      <c r="J245" s="18">
        <v>7.686224073322552E-2</v>
      </c>
      <c r="K245" s="18">
        <v>0.1455642156950552</v>
      </c>
      <c r="L245" s="18">
        <v>0.1978058397209074</v>
      </c>
      <c r="M245" s="18">
        <v>8.4879249007879326E-2</v>
      </c>
      <c r="N245" s="18">
        <v>7.8441974095928887E-2</v>
      </c>
      <c r="O245" s="18">
        <v>7.7282536958455106E-2</v>
      </c>
      <c r="Q245" s="18">
        <v>9.6079402048135559E-2</v>
      </c>
      <c r="R245" s="18">
        <v>8.5112845291154204E-2</v>
      </c>
      <c r="S245" s="18">
        <v>0.14595720948308541</v>
      </c>
      <c r="T245" s="18">
        <v>9.7673491970734078E-2</v>
      </c>
      <c r="V245" s="18">
        <v>0.23168956663065829</v>
      </c>
      <c r="W245" s="18">
        <v>7.5435612561907686E-2</v>
      </c>
      <c r="X245" s="18">
        <v>9.4125655737721026E-2</v>
      </c>
      <c r="Y245" s="18">
        <v>1.4479365814521691E-2</v>
      </c>
      <c r="Z245" s="18">
        <v>5.4619493641796447E-2</v>
      </c>
      <c r="AA245" s="18">
        <v>8.806299818438347E-2</v>
      </c>
      <c r="AB245" s="18">
        <v>0.13853453817952779</v>
      </c>
      <c r="AD245" s="18">
        <v>9.8813597835218953E-2</v>
      </c>
      <c r="AE245" s="18">
        <v>7.5580545760914983E-2</v>
      </c>
      <c r="AF245" s="18">
        <v>0.13462036973841801</v>
      </c>
      <c r="AG245" s="18">
        <v>0.11473870279339909</v>
      </c>
      <c r="AH245" s="18">
        <v>9.9083892121038478E-2</v>
      </c>
      <c r="AI245" s="18">
        <v>0.14056630698516481</v>
      </c>
      <c r="AJ245" s="18">
        <v>0</v>
      </c>
      <c r="AL245" s="18">
        <v>0.16108</v>
      </c>
      <c r="AM245" s="18">
        <v>0.17008999999999999</v>
      </c>
      <c r="AN245" s="18">
        <v>0.10793999999999999</v>
      </c>
      <c r="AP245" s="18">
        <v>4.5690931684071817E-2</v>
      </c>
      <c r="AQ245" s="18">
        <v>0.141323070120841</v>
      </c>
      <c r="AR245" s="18">
        <v>0.27888179262375201</v>
      </c>
      <c r="AS245" s="18">
        <v>3.636486162814348E-2</v>
      </c>
      <c r="AT245" s="18">
        <v>6.0301324802682972E-2</v>
      </c>
      <c r="AU245" s="18">
        <v>0</v>
      </c>
      <c r="AW245" s="18">
        <v>0</v>
      </c>
      <c r="AX245" s="18">
        <v>0.10766184341110439</v>
      </c>
      <c r="AZ245" s="18">
        <v>0.16640708659577791</v>
      </c>
      <c r="BA245" s="18">
        <v>4.83235270165117E-2</v>
      </c>
      <c r="BB245" s="18">
        <v>0.1579308137344429</v>
      </c>
      <c r="BC245" s="18">
        <v>3.3398626927244067E-2</v>
      </c>
      <c r="BD245" s="18">
        <v>0</v>
      </c>
      <c r="BE245" s="18">
        <v>0</v>
      </c>
      <c r="BF245" s="18">
        <v>8.0184468755964272E-2</v>
      </c>
      <c r="BG245" s="18">
        <v>4.3274087540293348E-2</v>
      </c>
    </row>
    <row r="246" spans="2:59" ht="29.1">
      <c r="B246" s="17" t="s">
        <v>221</v>
      </c>
      <c r="C246" s="18">
        <v>7.1804415432871208E-2</v>
      </c>
      <c r="D246" s="18">
        <v>9.903943341190613E-2</v>
      </c>
      <c r="E246" s="18">
        <v>5.2044630169266359E-2</v>
      </c>
      <c r="G246" s="18">
        <v>0.1124541736380653</v>
      </c>
      <c r="H246" s="18">
        <v>0.15109451665264281</v>
      </c>
      <c r="I246" s="18">
        <v>2.8198100061373851E-2</v>
      </c>
      <c r="J246" s="18">
        <v>6.2202674739346563E-2</v>
      </c>
      <c r="K246" s="18">
        <v>8.4612808556486299E-2</v>
      </c>
      <c r="L246" s="18">
        <v>5.0036317784274267E-2</v>
      </c>
      <c r="M246" s="18">
        <v>0.1216993127209646</v>
      </c>
      <c r="N246" s="18">
        <v>2.4597334448420029E-2</v>
      </c>
      <c r="O246" s="18">
        <v>5.8633250018585693E-2</v>
      </c>
      <c r="Q246" s="18">
        <v>8.6128809983596191E-2</v>
      </c>
      <c r="R246" s="18">
        <v>9.0570518290623736E-2</v>
      </c>
      <c r="S246" s="18">
        <v>8.6717694665047695E-2</v>
      </c>
      <c r="T246" s="18">
        <v>4.695607629274727E-2</v>
      </c>
      <c r="V246" s="18">
        <v>3.5396374365781837E-2</v>
      </c>
      <c r="W246" s="18">
        <v>5.640117061600438E-2</v>
      </c>
      <c r="X246" s="18">
        <v>3.8037621541948258E-2</v>
      </c>
      <c r="Y246" s="18">
        <v>6.1498848227100208E-2</v>
      </c>
      <c r="Z246" s="18">
        <v>0.15471659577755861</v>
      </c>
      <c r="AA246" s="18">
        <v>0.1034545056740212</v>
      </c>
      <c r="AB246" s="18">
        <v>3.6573964945823059E-2</v>
      </c>
      <c r="AD246" s="18">
        <v>6.4512551903872034E-2</v>
      </c>
      <c r="AE246" s="18">
        <v>9.8985988427167701E-2</v>
      </c>
      <c r="AF246" s="18">
        <v>5.0275090791136158E-2</v>
      </c>
      <c r="AG246" s="18">
        <v>0</v>
      </c>
      <c r="AH246" s="18">
        <v>0.1113461606617159</v>
      </c>
      <c r="AI246" s="18">
        <v>5.869586270123768E-2</v>
      </c>
      <c r="AJ246" s="18">
        <v>0</v>
      </c>
      <c r="AL246" s="18">
        <v>2.6849999999999999E-2</v>
      </c>
      <c r="AM246" s="18">
        <v>7.7780000000000002E-2</v>
      </c>
      <c r="AN246" s="18">
        <v>0</v>
      </c>
      <c r="AP246" s="18">
        <v>0.1229531321454103</v>
      </c>
      <c r="AQ246" s="18">
        <v>4.5927000429607907E-2</v>
      </c>
      <c r="AR246" s="18">
        <v>0.19521718630274049</v>
      </c>
      <c r="AS246" s="18">
        <v>0.13596857434906159</v>
      </c>
      <c r="AT246" s="18">
        <v>0</v>
      </c>
      <c r="AU246" s="18">
        <v>0</v>
      </c>
      <c r="AW246" s="18">
        <v>0</v>
      </c>
      <c r="AX246" s="18">
        <v>7.1804415432871208E-2</v>
      </c>
      <c r="AZ246" s="18">
        <v>3.033693567107535E-2</v>
      </c>
      <c r="BA246" s="18">
        <v>6.4707261458965368E-2</v>
      </c>
      <c r="BB246" s="18">
        <v>6.5499193140865913E-2</v>
      </c>
      <c r="BC246" s="18">
        <v>0.18559478980663791</v>
      </c>
      <c r="BD246" s="18">
        <v>0.52982545315912344</v>
      </c>
      <c r="BE246" s="18">
        <v>9.219988794760238E-2</v>
      </c>
      <c r="BF246" s="18">
        <v>0</v>
      </c>
      <c r="BG246" s="18">
        <v>9.5888506834680962E-2</v>
      </c>
    </row>
    <row r="247" spans="2:59">
      <c r="B247" s="17" t="s">
        <v>222</v>
      </c>
      <c r="C247" s="18">
        <v>6.5753304070105809E-2</v>
      </c>
      <c r="D247" s="18">
        <v>9.7704501865777754E-2</v>
      </c>
      <c r="E247" s="18">
        <v>4.5970472659860429E-2</v>
      </c>
      <c r="G247" s="18">
        <v>5.330040928746279E-2</v>
      </c>
      <c r="H247" s="18">
        <v>8.8187632327521984E-2</v>
      </c>
      <c r="I247" s="18">
        <v>6.8712303704977773E-2</v>
      </c>
      <c r="J247" s="18">
        <v>9.4798714599496819E-2</v>
      </c>
      <c r="K247" s="18">
        <v>0.1023120389792514</v>
      </c>
      <c r="L247" s="18">
        <v>0.1032030463452412</v>
      </c>
      <c r="M247" s="18">
        <v>2.0611693816721292E-2</v>
      </c>
      <c r="N247" s="18">
        <v>5.7028675453918078E-2</v>
      </c>
      <c r="O247" s="18">
        <v>1.9716345980324391E-2</v>
      </c>
      <c r="Q247" s="18">
        <v>9.56823581966013E-2</v>
      </c>
      <c r="R247" s="18">
        <v>3.0081314296399209E-2</v>
      </c>
      <c r="S247" s="18">
        <v>5.0767303439378512E-2</v>
      </c>
      <c r="T247" s="18">
        <v>6.4712818111102632E-2</v>
      </c>
      <c r="V247" s="18">
        <v>5.1038801755738238E-2</v>
      </c>
      <c r="W247" s="18">
        <v>1.9636481423225081E-2</v>
      </c>
      <c r="X247" s="18">
        <v>3.8165313312931562E-2</v>
      </c>
      <c r="Y247" s="18">
        <v>6.177806175313158E-2</v>
      </c>
      <c r="Z247" s="18">
        <v>7.6648546829914968E-2</v>
      </c>
      <c r="AA247" s="18">
        <v>0.1243109543415841</v>
      </c>
      <c r="AB247" s="18">
        <v>6.2299119271099219E-2</v>
      </c>
      <c r="AD247" s="18">
        <v>6.27528113499424E-2</v>
      </c>
      <c r="AE247" s="18">
        <v>7.6547154585284438E-2</v>
      </c>
      <c r="AF247" s="18">
        <v>6.0108645167774637E-2</v>
      </c>
      <c r="AG247" s="18">
        <v>0.10657706284211529</v>
      </c>
      <c r="AH247" s="18">
        <v>6.905512072628478E-2</v>
      </c>
      <c r="AI247" s="18">
        <v>4.9532608285499893E-2</v>
      </c>
      <c r="AJ247" s="18">
        <v>0</v>
      </c>
      <c r="AL247" s="18">
        <v>0</v>
      </c>
      <c r="AM247" s="18">
        <v>3.0419999999999999E-2</v>
      </c>
      <c r="AN247" s="18">
        <v>0</v>
      </c>
      <c r="AP247" s="18">
        <v>0.1167578752426667</v>
      </c>
      <c r="AQ247" s="18">
        <v>6.0044508796846287E-2</v>
      </c>
      <c r="AR247" s="18">
        <v>0.17489435508520909</v>
      </c>
      <c r="AS247" s="18">
        <v>8.0433725780476681E-2</v>
      </c>
      <c r="AT247" s="18">
        <v>0.1301399713264226</v>
      </c>
      <c r="AU247" s="18">
        <v>0</v>
      </c>
      <c r="AW247" s="18">
        <v>0</v>
      </c>
      <c r="AX247" s="18">
        <v>6.5753304070105809E-2</v>
      </c>
      <c r="AZ247" s="18">
        <v>3.992329105988654E-2</v>
      </c>
      <c r="BA247" s="18">
        <v>5.8353647808472443E-2</v>
      </c>
      <c r="BB247" s="18">
        <v>8.8248662213791434E-2</v>
      </c>
      <c r="BC247" s="18">
        <v>4.7308441673570012E-2</v>
      </c>
      <c r="BD247" s="18">
        <v>0.24583964634381061</v>
      </c>
      <c r="BE247" s="18">
        <v>0.23499543359007899</v>
      </c>
      <c r="BF247" s="18">
        <v>5.6084457222807763E-2</v>
      </c>
      <c r="BG247" s="18">
        <v>0.1391625943749743</v>
      </c>
    </row>
    <row r="248" spans="2:59" ht="43.5">
      <c r="B248" s="17" t="s">
        <v>216</v>
      </c>
      <c r="C248" s="18">
        <v>4.033068970666441E-2</v>
      </c>
      <c r="D248" s="18">
        <v>7.3263933330326519E-2</v>
      </c>
      <c r="E248" s="18">
        <v>1.980505803927338E-2</v>
      </c>
      <c r="G248" s="18">
        <v>0</v>
      </c>
      <c r="H248" s="18">
        <v>5.1639596194405363E-2</v>
      </c>
      <c r="I248" s="18">
        <v>3.1640259958147732E-2</v>
      </c>
      <c r="J248" s="18">
        <v>2.6378798569117769E-2</v>
      </c>
      <c r="K248" s="18">
        <v>3.6256748411589573E-2</v>
      </c>
      <c r="L248" s="18">
        <v>0</v>
      </c>
      <c r="M248" s="18">
        <v>8.4352406496951846E-2</v>
      </c>
      <c r="N248" s="18">
        <v>1.2066262684953149E-2</v>
      </c>
      <c r="O248" s="18">
        <v>0.11583512387995019</v>
      </c>
      <c r="Q248" s="18">
        <v>6.7483583006329492E-2</v>
      </c>
      <c r="R248" s="18">
        <v>4.0902942062237831E-2</v>
      </c>
      <c r="S248" s="18">
        <v>3.393033046949475E-2</v>
      </c>
      <c r="T248" s="18">
        <v>2.23758036591306E-2</v>
      </c>
      <c r="V248" s="18">
        <v>4.687909159523148E-2</v>
      </c>
      <c r="W248" s="18">
        <v>3.7186744999994248E-2</v>
      </c>
      <c r="X248" s="18">
        <v>3.8037621541948258E-2</v>
      </c>
      <c r="Y248" s="18">
        <v>2.8958731629043381E-2</v>
      </c>
      <c r="Z248" s="18">
        <v>5.1792609560830698E-2</v>
      </c>
      <c r="AA248" s="18">
        <v>3.9467651153438622E-2</v>
      </c>
      <c r="AB248" s="18">
        <v>3.3612481249547063E-2</v>
      </c>
      <c r="AD248" s="18">
        <v>6.4021677015245762E-2</v>
      </c>
      <c r="AE248" s="18">
        <v>2.0335991934111671E-2</v>
      </c>
      <c r="AF248" s="18">
        <v>2.6913310919664521E-2</v>
      </c>
      <c r="AG248" s="18">
        <v>5.7326241585007418E-2</v>
      </c>
      <c r="AH248" s="18">
        <v>2.4610633903619859E-2</v>
      </c>
      <c r="AI248" s="18">
        <v>7.5615361324113839E-2</v>
      </c>
      <c r="AJ248" s="18">
        <v>0</v>
      </c>
      <c r="AL248" s="18">
        <v>8.3080000000000001E-2</v>
      </c>
      <c r="AM248" s="18">
        <v>3.7280000000000001E-2</v>
      </c>
      <c r="AN248" s="18">
        <v>5.0310000000000001E-2</v>
      </c>
      <c r="AP248" s="18">
        <v>7.1086299959799176E-2</v>
      </c>
      <c r="AQ248" s="18">
        <v>0</v>
      </c>
      <c r="AR248" s="18">
        <v>9.2790141076181332E-2</v>
      </c>
      <c r="AS248" s="18">
        <v>4.482364646261712E-2</v>
      </c>
      <c r="AT248" s="18">
        <v>0</v>
      </c>
      <c r="AU248" s="18">
        <v>0.49874343293974432</v>
      </c>
      <c r="AW248" s="18">
        <v>0</v>
      </c>
      <c r="AX248" s="18">
        <v>4.033068970666441E-2</v>
      </c>
      <c r="AZ248" s="18">
        <v>4.8423557122683668E-2</v>
      </c>
      <c r="BA248" s="18">
        <v>1.2450854157335619E-2</v>
      </c>
      <c r="BB248" s="18">
        <v>5.1231402879453623E-2</v>
      </c>
      <c r="BC248" s="18">
        <v>6.4083102438673142E-2</v>
      </c>
      <c r="BD248" s="18">
        <v>0</v>
      </c>
      <c r="BE248" s="18">
        <v>0.17739365518933109</v>
      </c>
      <c r="BF248" s="18">
        <v>0</v>
      </c>
      <c r="BG248" s="18">
        <v>0</v>
      </c>
    </row>
    <row r="249" spans="2:59" ht="29.1">
      <c r="B249" s="17" t="s">
        <v>217</v>
      </c>
      <c r="C249" s="18">
        <v>0.13113635621680539</v>
      </c>
      <c r="D249" s="18">
        <v>9.4716286244634476E-2</v>
      </c>
      <c r="E249" s="18">
        <v>0.1546980901477972</v>
      </c>
      <c r="G249" s="18">
        <v>0.10479120961203719</v>
      </c>
      <c r="H249" s="18">
        <v>0.18817829800475</v>
      </c>
      <c r="I249" s="18">
        <v>0.1220544121282411</v>
      </c>
      <c r="J249" s="18">
        <v>0.1247012826790774</v>
      </c>
      <c r="K249" s="18">
        <v>0.1222506592053564</v>
      </c>
      <c r="L249" s="18">
        <v>0.22427007255548401</v>
      </c>
      <c r="M249" s="18">
        <v>5.5575541916636668E-2</v>
      </c>
      <c r="N249" s="18">
        <v>0.1232502601951049</v>
      </c>
      <c r="O249" s="18">
        <v>0.12335707049962499</v>
      </c>
      <c r="Q249" s="18">
        <v>9.3283202096246534E-2</v>
      </c>
      <c r="R249" s="18">
        <v>0.1490189370491557</v>
      </c>
      <c r="S249" s="18">
        <v>0.17545789080554491</v>
      </c>
      <c r="T249" s="18">
        <v>0.12426705269022301</v>
      </c>
      <c r="V249" s="18">
        <v>0.2627308891395157</v>
      </c>
      <c r="W249" s="18">
        <v>0.12635375928786041</v>
      </c>
      <c r="X249" s="18">
        <v>9.8682768965936543E-2</v>
      </c>
      <c r="Y249" s="18">
        <v>8.4788445664914669E-2</v>
      </c>
      <c r="Z249" s="18">
        <v>8.9367150915295249E-2</v>
      </c>
      <c r="AA249" s="18">
        <v>8.2444605006401245E-2</v>
      </c>
      <c r="AB249" s="18">
        <v>0.1226875420823533</v>
      </c>
      <c r="AD249" s="18">
        <v>0.12705168519163609</v>
      </c>
      <c r="AE249" s="18">
        <v>4.1803471271024573E-2</v>
      </c>
      <c r="AF249" s="18">
        <v>0.1379850190723845</v>
      </c>
      <c r="AG249" s="18">
        <v>0.29496907140695527</v>
      </c>
      <c r="AH249" s="18">
        <v>0.11216566470895151</v>
      </c>
      <c r="AI249" s="18">
        <v>0.24831454694986371</v>
      </c>
      <c r="AJ249" s="18">
        <v>0.32502822936954812</v>
      </c>
      <c r="AL249" s="18">
        <v>0.157</v>
      </c>
      <c r="AM249" s="18">
        <v>0.1603</v>
      </c>
      <c r="AN249" s="18">
        <v>0.28859000000000001</v>
      </c>
      <c r="AP249" s="18">
        <v>0.1088060787975893</v>
      </c>
      <c r="AQ249" s="18">
        <v>0.11758151062003359</v>
      </c>
      <c r="AR249" s="18">
        <v>0</v>
      </c>
      <c r="AS249" s="18">
        <v>8.0857425910393604E-2</v>
      </c>
      <c r="AT249" s="18">
        <v>0.11722924391393461</v>
      </c>
      <c r="AU249" s="18">
        <v>0</v>
      </c>
      <c r="AW249" s="18">
        <v>0</v>
      </c>
      <c r="AX249" s="18">
        <v>0.13113635621680539</v>
      </c>
      <c r="AZ249" s="18">
        <v>0.19004126650399131</v>
      </c>
      <c r="BA249" s="18">
        <v>0.105208758966406</v>
      </c>
      <c r="BB249" s="18">
        <v>0.13602299827461051</v>
      </c>
      <c r="BC249" s="18">
        <v>6.0451599688174353E-2</v>
      </c>
      <c r="BD249" s="18">
        <v>0.12260940691645759</v>
      </c>
      <c r="BE249" s="18">
        <v>7.2789008607030553E-2</v>
      </c>
      <c r="BF249" s="18">
        <v>7.3017546480674572E-2</v>
      </c>
      <c r="BG249" s="18">
        <v>0.12547544430543861</v>
      </c>
    </row>
    <row r="250" spans="2:59">
      <c r="B250" s="17" t="s">
        <v>119</v>
      </c>
      <c r="C250" s="18">
        <v>4.7794033607942828E-2</v>
      </c>
      <c r="D250" s="18">
        <v>4.3183269068025963E-2</v>
      </c>
      <c r="E250" s="18">
        <v>5.0930104836585388E-2</v>
      </c>
      <c r="G250" s="18">
        <v>3.250261251854937E-2</v>
      </c>
      <c r="H250" s="18">
        <v>5.255786048811404E-2</v>
      </c>
      <c r="I250" s="18">
        <v>4.9869872786534299E-2</v>
      </c>
      <c r="J250" s="18">
        <v>0</v>
      </c>
      <c r="K250" s="18">
        <v>3.7290570649210972E-2</v>
      </c>
      <c r="L250" s="18">
        <v>4.8972719170076957E-2</v>
      </c>
      <c r="M250" s="18">
        <v>0</v>
      </c>
      <c r="N250" s="18">
        <v>7.7525709281008826E-2</v>
      </c>
      <c r="O250" s="18">
        <v>8.6271112483648299E-2</v>
      </c>
      <c r="Q250" s="18">
        <v>2.8967405280003189E-2</v>
      </c>
      <c r="R250" s="18">
        <v>4.5125234670795593E-2</v>
      </c>
      <c r="S250" s="18">
        <v>2.5169793779065301E-2</v>
      </c>
      <c r="T250" s="18">
        <v>7.3750031034552618E-2</v>
      </c>
      <c r="V250" s="18">
        <v>6.6411973229153445E-2</v>
      </c>
      <c r="W250" s="18">
        <v>0.13328020800452939</v>
      </c>
      <c r="X250" s="18">
        <v>2.2583554998804739E-2</v>
      </c>
      <c r="Y250" s="18">
        <v>4.8208977542539153E-2</v>
      </c>
      <c r="Z250" s="18">
        <v>2.5578119610566601E-2</v>
      </c>
      <c r="AA250" s="18">
        <v>2.2847246942398369E-2</v>
      </c>
      <c r="AB250" s="18">
        <v>2.9701393852373081E-2</v>
      </c>
      <c r="AD250" s="18">
        <v>2.3145853853373512E-2</v>
      </c>
      <c r="AE250" s="18">
        <v>6.9828908160812872E-2</v>
      </c>
      <c r="AF250" s="18">
        <v>7.134392786304658E-2</v>
      </c>
      <c r="AG250" s="18">
        <v>0</v>
      </c>
      <c r="AH250" s="18">
        <v>4.9043690818775521E-2</v>
      </c>
      <c r="AI250" s="18">
        <v>2.3720271943913698E-2</v>
      </c>
      <c r="AJ250" s="18">
        <v>0</v>
      </c>
      <c r="AL250" s="18">
        <v>4.5719999999999997E-2</v>
      </c>
      <c r="AM250" s="18">
        <v>5.45E-2</v>
      </c>
      <c r="AN250" s="18">
        <v>0</v>
      </c>
      <c r="AP250" s="18">
        <v>0</v>
      </c>
      <c r="AQ250" s="18">
        <v>7.1547557788719213E-2</v>
      </c>
      <c r="AR250" s="18">
        <v>0</v>
      </c>
      <c r="AS250" s="18">
        <v>9.7062636802721283E-3</v>
      </c>
      <c r="AT250" s="18">
        <v>0</v>
      </c>
      <c r="AU250" s="18">
        <v>0</v>
      </c>
      <c r="AW250" s="18">
        <v>0</v>
      </c>
      <c r="AX250" s="18">
        <v>4.7794033607942828E-2</v>
      </c>
      <c r="AZ250" s="18">
        <v>7.5945656224223834E-2</v>
      </c>
      <c r="BA250" s="18">
        <v>4.585619496688232E-2</v>
      </c>
      <c r="BB250" s="18">
        <v>2.4326275123757429E-2</v>
      </c>
      <c r="BC250" s="18">
        <v>1.6731335319911111E-2</v>
      </c>
      <c r="BD250" s="18">
        <v>0</v>
      </c>
      <c r="BE250" s="18">
        <v>8.5193767241728752E-2</v>
      </c>
      <c r="BF250" s="18">
        <v>4.8545497627422537E-2</v>
      </c>
      <c r="BG250" s="18">
        <v>0</v>
      </c>
    </row>
    <row r="251" spans="2:59">
      <c r="B251" s="17" t="s">
        <v>120</v>
      </c>
      <c r="C251" s="18">
        <v>1.235448181654324E-2</v>
      </c>
      <c r="D251" s="18">
        <v>1.207435589900378E-2</v>
      </c>
      <c r="E251" s="18">
        <v>1.259142011549152E-2</v>
      </c>
      <c r="G251" s="18">
        <v>3.1755813479215043E-2</v>
      </c>
      <c r="H251" s="18">
        <v>0</v>
      </c>
      <c r="I251" s="18">
        <v>0</v>
      </c>
      <c r="J251" s="18">
        <v>2.859672895578496E-2</v>
      </c>
      <c r="K251" s="18">
        <v>0</v>
      </c>
      <c r="L251" s="18">
        <v>0</v>
      </c>
      <c r="M251" s="18">
        <v>0</v>
      </c>
      <c r="N251" s="18">
        <v>2.2786089334947121E-2</v>
      </c>
      <c r="O251" s="18">
        <v>3.07010161550412E-2</v>
      </c>
      <c r="Q251" s="18">
        <v>2.0293839978456761E-2</v>
      </c>
      <c r="R251" s="18">
        <v>2.1478480743994041E-2</v>
      </c>
      <c r="S251" s="18">
        <v>8.8726324992851307E-3</v>
      </c>
      <c r="T251" s="18">
        <v>4.6173993518015821E-3</v>
      </c>
      <c r="V251" s="18">
        <v>1.1072612711490581E-2</v>
      </c>
      <c r="W251" s="18">
        <v>0</v>
      </c>
      <c r="X251" s="18">
        <v>0</v>
      </c>
      <c r="Y251" s="18">
        <v>2.9613166512438231E-2</v>
      </c>
      <c r="Z251" s="18">
        <v>2.5641017382945452E-2</v>
      </c>
      <c r="AA251" s="18">
        <v>1.3619209296071921E-2</v>
      </c>
      <c r="AB251" s="18">
        <v>0</v>
      </c>
      <c r="AD251" s="18">
        <v>0</v>
      </c>
      <c r="AE251" s="18">
        <v>1.855703037434828E-2</v>
      </c>
      <c r="AF251" s="18">
        <v>2.7460401786781628E-2</v>
      </c>
      <c r="AG251" s="18">
        <v>0</v>
      </c>
      <c r="AH251" s="18">
        <v>0</v>
      </c>
      <c r="AI251" s="18">
        <v>1.5264092977233841E-2</v>
      </c>
      <c r="AJ251" s="18">
        <v>0</v>
      </c>
      <c r="AL251" s="18">
        <v>0</v>
      </c>
      <c r="AM251" s="18">
        <v>0</v>
      </c>
      <c r="AN251" s="18">
        <v>0</v>
      </c>
      <c r="AP251" s="18">
        <v>0</v>
      </c>
      <c r="AQ251" s="18">
        <v>4.2046723892370817E-2</v>
      </c>
      <c r="AR251" s="18">
        <v>0</v>
      </c>
      <c r="AS251" s="18">
        <v>1.051409737994592E-2</v>
      </c>
      <c r="AT251" s="18">
        <v>0</v>
      </c>
      <c r="AU251" s="18">
        <v>0</v>
      </c>
      <c r="AW251" s="18">
        <v>0</v>
      </c>
      <c r="AX251" s="18">
        <v>1.235448181654324E-2</v>
      </c>
      <c r="AZ251" s="18">
        <v>6.1332436431028366E-3</v>
      </c>
      <c r="BA251" s="18">
        <v>1.348455983229771E-2</v>
      </c>
      <c r="BB251" s="18">
        <v>0</v>
      </c>
      <c r="BC251" s="18">
        <v>0</v>
      </c>
      <c r="BD251" s="18">
        <v>0</v>
      </c>
      <c r="BE251" s="18">
        <v>0</v>
      </c>
      <c r="BF251" s="18">
        <v>6.8190878348518294E-2</v>
      </c>
      <c r="BG251" s="18">
        <v>4.5144051302984739E-2</v>
      </c>
    </row>
    <row r="253" spans="2:59" ht="87">
      <c r="B253" s="14" t="s">
        <v>223</v>
      </c>
    </row>
    <row r="254" spans="2:59">
      <c r="B254" s="15" t="s">
        <v>20</v>
      </c>
    </row>
    <row r="255" spans="2:59">
      <c r="B255" s="11" t="s">
        <v>105</v>
      </c>
      <c r="C255" s="16">
        <v>4021</v>
      </c>
      <c r="D255" s="16">
        <v>1673</v>
      </c>
      <c r="E255" s="16">
        <v>2333</v>
      </c>
      <c r="G255" s="16">
        <v>205</v>
      </c>
      <c r="H255" s="16">
        <v>556</v>
      </c>
      <c r="I255" s="16">
        <v>395</v>
      </c>
      <c r="J255" s="16">
        <v>359</v>
      </c>
      <c r="K255" s="16">
        <v>435</v>
      </c>
      <c r="L255" s="16">
        <v>408</v>
      </c>
      <c r="M255" s="16">
        <v>651</v>
      </c>
      <c r="N255" s="16">
        <v>588</v>
      </c>
      <c r="O255" s="16">
        <v>424</v>
      </c>
      <c r="Q255" s="16">
        <v>1335</v>
      </c>
      <c r="R255" s="16">
        <v>799</v>
      </c>
      <c r="S255" s="16">
        <v>887</v>
      </c>
      <c r="T255" s="16">
        <v>955</v>
      </c>
      <c r="V255" s="16">
        <v>499</v>
      </c>
      <c r="W255" s="16">
        <v>617</v>
      </c>
      <c r="X255" s="16">
        <v>572</v>
      </c>
      <c r="Y255" s="16">
        <v>607</v>
      </c>
      <c r="Z255" s="16">
        <v>586</v>
      </c>
      <c r="AA255" s="16">
        <v>563</v>
      </c>
      <c r="AB255" s="16">
        <v>577</v>
      </c>
      <c r="AD255" s="16">
        <v>1339</v>
      </c>
      <c r="AE255" s="16">
        <v>800</v>
      </c>
      <c r="AF255" s="16">
        <v>767</v>
      </c>
      <c r="AG255" s="16">
        <v>160</v>
      </c>
      <c r="AH255" s="16">
        <v>609</v>
      </c>
      <c r="AI255" s="16">
        <v>341</v>
      </c>
      <c r="AJ255" s="16">
        <v>5</v>
      </c>
      <c r="AL255" s="16">
        <v>547</v>
      </c>
      <c r="AM255" s="16">
        <v>640</v>
      </c>
      <c r="AN255" s="16">
        <v>180</v>
      </c>
      <c r="AP255" s="16">
        <v>436</v>
      </c>
      <c r="AQ255" s="16">
        <v>418</v>
      </c>
      <c r="AR255" s="16">
        <v>128</v>
      </c>
      <c r="AS255" s="16">
        <v>889</v>
      </c>
      <c r="AT255" s="16">
        <v>140</v>
      </c>
      <c r="AU255" s="16">
        <v>21</v>
      </c>
      <c r="AW255" s="16">
        <v>3485</v>
      </c>
      <c r="AX255" s="16">
        <v>492</v>
      </c>
      <c r="AZ255" s="16">
        <v>1326</v>
      </c>
      <c r="BA255" s="16">
        <v>930</v>
      </c>
      <c r="BB255" s="16">
        <v>647</v>
      </c>
      <c r="BC255" s="16">
        <v>527</v>
      </c>
      <c r="BD255" s="16">
        <v>129</v>
      </c>
      <c r="BE255" s="16">
        <v>133</v>
      </c>
      <c r="BF255" s="16">
        <v>207</v>
      </c>
      <c r="BG255" s="16">
        <v>95</v>
      </c>
    </row>
    <row r="256" spans="2:59">
      <c r="B256" s="12" t="s">
        <v>106</v>
      </c>
      <c r="C256" s="16">
        <v>4021</v>
      </c>
      <c r="D256" s="16">
        <v>1744</v>
      </c>
      <c r="E256" s="16">
        <v>2272</v>
      </c>
      <c r="G256" s="16">
        <v>189</v>
      </c>
      <c r="H256" s="16">
        <v>543</v>
      </c>
      <c r="I256" s="16">
        <v>398</v>
      </c>
      <c r="J256" s="16">
        <v>350</v>
      </c>
      <c r="K256" s="16">
        <v>438</v>
      </c>
      <c r="L256" s="16">
        <v>422</v>
      </c>
      <c r="M256" s="16">
        <v>652</v>
      </c>
      <c r="N256" s="16">
        <v>639</v>
      </c>
      <c r="O256" s="16">
        <v>390</v>
      </c>
      <c r="Q256" s="16">
        <v>1341</v>
      </c>
      <c r="R256" s="16">
        <v>796</v>
      </c>
      <c r="S256" s="16">
        <v>896</v>
      </c>
      <c r="T256" s="16">
        <v>943</v>
      </c>
      <c r="V256" s="16">
        <v>584</v>
      </c>
      <c r="W256" s="16">
        <v>587</v>
      </c>
      <c r="X256" s="16">
        <v>583</v>
      </c>
      <c r="Y256" s="16">
        <v>558</v>
      </c>
      <c r="Z256" s="16">
        <v>563</v>
      </c>
      <c r="AA256" s="16">
        <v>563</v>
      </c>
      <c r="AB256" s="16">
        <v>583</v>
      </c>
      <c r="AD256" s="16">
        <v>1343</v>
      </c>
      <c r="AE256" s="16">
        <v>804</v>
      </c>
      <c r="AF256" s="16">
        <v>765</v>
      </c>
      <c r="AG256" s="16">
        <v>157</v>
      </c>
      <c r="AH256" s="16">
        <v>609</v>
      </c>
      <c r="AI256" s="16">
        <v>338</v>
      </c>
      <c r="AJ256" s="16">
        <v>5</v>
      </c>
      <c r="AL256" s="16">
        <v>567</v>
      </c>
      <c r="AM256" s="16">
        <v>660</v>
      </c>
      <c r="AN256" s="16">
        <v>184</v>
      </c>
      <c r="AP256" s="16">
        <v>433</v>
      </c>
      <c r="AQ256" s="16">
        <v>406</v>
      </c>
      <c r="AR256" s="16">
        <v>131</v>
      </c>
      <c r="AS256" s="16">
        <v>857</v>
      </c>
      <c r="AT256" s="16">
        <v>139</v>
      </c>
      <c r="AU256" s="16">
        <v>21</v>
      </c>
      <c r="AW256" s="16">
        <v>3486</v>
      </c>
      <c r="AX256" s="16">
        <v>490</v>
      </c>
      <c r="AZ256" s="16">
        <v>1382</v>
      </c>
      <c r="BA256" s="16">
        <v>902</v>
      </c>
      <c r="BB256" s="16">
        <v>650</v>
      </c>
      <c r="BC256" s="16">
        <v>510</v>
      </c>
      <c r="BD256" s="16">
        <v>127</v>
      </c>
      <c r="BE256" s="16">
        <v>130</v>
      </c>
      <c r="BF256" s="16">
        <v>199</v>
      </c>
      <c r="BG256" s="16">
        <v>95</v>
      </c>
    </row>
    <row r="257" spans="2:59">
      <c r="B257" s="17" t="s">
        <v>224</v>
      </c>
      <c r="C257" s="18">
        <v>0.60706032458155823</v>
      </c>
      <c r="D257" s="18">
        <v>0.63069809857825243</v>
      </c>
      <c r="E257" s="18">
        <v>0.58963183518827422</v>
      </c>
      <c r="G257" s="18">
        <v>0.57028862189298224</v>
      </c>
      <c r="H257" s="18">
        <v>0.61096940494670526</v>
      </c>
      <c r="I257" s="18">
        <v>0.54569513717888019</v>
      </c>
      <c r="J257" s="18">
        <v>0.55795796808074738</v>
      </c>
      <c r="K257" s="18">
        <v>0.60252524478672875</v>
      </c>
      <c r="L257" s="18">
        <v>0.5648669487931649</v>
      </c>
      <c r="M257" s="18">
        <v>0.73702926241449551</v>
      </c>
      <c r="N257" s="18">
        <v>0.60729220531801897</v>
      </c>
      <c r="O257" s="18">
        <v>0.55921530100868677</v>
      </c>
      <c r="Q257" s="18">
        <v>0.72216085389301721</v>
      </c>
      <c r="R257" s="18">
        <v>0.60221515361461075</v>
      </c>
      <c r="S257" s="18">
        <v>0.58441836845170803</v>
      </c>
      <c r="T257" s="18">
        <v>0.47829134120905242</v>
      </c>
      <c r="V257" s="18">
        <v>0.55835772779539961</v>
      </c>
      <c r="W257" s="18">
        <v>0.72719507954404783</v>
      </c>
      <c r="X257" s="18">
        <v>0.67343917782943241</v>
      </c>
      <c r="Y257" s="18">
        <v>0.69529950303917298</v>
      </c>
      <c r="Z257" s="18">
        <v>0.6202714054836509</v>
      </c>
      <c r="AA257" s="18">
        <v>0.50028162428845091</v>
      </c>
      <c r="AB257" s="18">
        <v>0.47451888822809518</v>
      </c>
      <c r="AD257" s="18">
        <v>0.70162317701464338</v>
      </c>
      <c r="AE257" s="18">
        <v>0.60142174626697376</v>
      </c>
      <c r="AF257" s="18">
        <v>0.55374381955521634</v>
      </c>
      <c r="AG257" s="18">
        <v>0.48194282557397711</v>
      </c>
      <c r="AH257" s="18">
        <v>0.58039289541447425</v>
      </c>
      <c r="AI257" s="18">
        <v>0.47688586852645098</v>
      </c>
      <c r="AJ257" s="18">
        <v>0.23780733087109049</v>
      </c>
      <c r="AL257" s="18">
        <v>0.74117</v>
      </c>
      <c r="AM257" s="18">
        <v>0.67734000000000005</v>
      </c>
      <c r="AN257" s="18">
        <v>0.59731000000000001</v>
      </c>
      <c r="AP257" s="18">
        <v>0.63914349884349464</v>
      </c>
      <c r="AQ257" s="18">
        <v>0.38892881677997349</v>
      </c>
      <c r="AR257" s="18">
        <v>0.5867646581952557</v>
      </c>
      <c r="AS257" s="18">
        <v>0.58964198067020168</v>
      </c>
      <c r="AT257" s="18">
        <v>0.6079729313656097</v>
      </c>
      <c r="AU257" s="18">
        <v>0.76889698721840549</v>
      </c>
      <c r="AW257" s="18">
        <v>0.67671004187751349</v>
      </c>
      <c r="AX257" s="18">
        <v>0.15194800553796359</v>
      </c>
      <c r="AZ257" s="18">
        <v>0.63478435160922064</v>
      </c>
      <c r="BA257" s="18">
        <v>0.69000632154368224</v>
      </c>
      <c r="BB257" s="18">
        <v>0.47245884234953439</v>
      </c>
      <c r="BC257" s="18">
        <v>0.7135542319251249</v>
      </c>
      <c r="BD257" s="18">
        <v>0.62455287934167858</v>
      </c>
      <c r="BE257" s="18">
        <v>0.67933472927187311</v>
      </c>
      <c r="BF257" s="18">
        <v>0.28524820005916113</v>
      </c>
      <c r="BG257" s="18">
        <v>0.41032075213346347</v>
      </c>
    </row>
    <row r="258" spans="2:59">
      <c r="B258" s="17" t="s">
        <v>225</v>
      </c>
      <c r="C258" s="18">
        <v>0.37309054249100182</v>
      </c>
      <c r="D258" s="18">
        <v>0.35111434159935428</v>
      </c>
      <c r="E258" s="18">
        <v>0.38919858075978903</v>
      </c>
      <c r="G258" s="18">
        <v>0.419681318544885</v>
      </c>
      <c r="H258" s="18">
        <v>0.36951966486993898</v>
      </c>
      <c r="I258" s="18">
        <v>0.42660765013360441</v>
      </c>
      <c r="J258" s="18">
        <v>0.41584211876497779</v>
      </c>
      <c r="K258" s="18">
        <v>0.36511258299648741</v>
      </c>
      <c r="L258" s="18">
        <v>0.41984199855520338</v>
      </c>
      <c r="M258" s="18">
        <v>0.2541415730082941</v>
      </c>
      <c r="N258" s="18">
        <v>0.37283121343415238</v>
      </c>
      <c r="O258" s="18">
        <v>0.42015756942936688</v>
      </c>
      <c r="Q258" s="18">
        <v>0.26848509116849001</v>
      </c>
      <c r="R258" s="18">
        <v>0.37970438403987189</v>
      </c>
      <c r="S258" s="18">
        <v>0.3979086019625262</v>
      </c>
      <c r="T258" s="18">
        <v>0.48425356433132721</v>
      </c>
      <c r="V258" s="18">
        <v>0.42119989597913909</v>
      </c>
      <c r="W258" s="18">
        <v>0.26109757648177512</v>
      </c>
      <c r="X258" s="18">
        <v>0.31428813233514502</v>
      </c>
      <c r="Y258" s="18">
        <v>0.2864785630203</v>
      </c>
      <c r="Z258" s="18">
        <v>0.36429126226727793</v>
      </c>
      <c r="AA258" s="18">
        <v>0.47354061558278598</v>
      </c>
      <c r="AB258" s="18">
        <v>0.49075566749012411</v>
      </c>
      <c r="AD258" s="18">
        <v>0.28412476368203432</v>
      </c>
      <c r="AE258" s="18">
        <v>0.38362943600860161</v>
      </c>
      <c r="AF258" s="18">
        <v>0.4120746011434967</v>
      </c>
      <c r="AG258" s="18">
        <v>0.48102130439767921</v>
      </c>
      <c r="AH258" s="18">
        <v>0.40941035152030758</v>
      </c>
      <c r="AI258" s="18">
        <v>0.49209588698352841</v>
      </c>
      <c r="AJ258" s="18">
        <v>0.76219266912890937</v>
      </c>
      <c r="AL258" s="18">
        <v>0.24954000000000001</v>
      </c>
      <c r="AM258" s="18">
        <v>0.31056</v>
      </c>
      <c r="AN258" s="18">
        <v>0.38983000000000001</v>
      </c>
      <c r="AP258" s="18">
        <v>0.34700140588300138</v>
      </c>
      <c r="AQ258" s="18">
        <v>0.5569367915343767</v>
      </c>
      <c r="AR258" s="18">
        <v>0.37902463411040488</v>
      </c>
      <c r="AS258" s="18">
        <v>0.39244829595472941</v>
      </c>
      <c r="AT258" s="18">
        <v>0.36898652723771302</v>
      </c>
      <c r="AU258" s="18">
        <v>0.23110301278159431</v>
      </c>
      <c r="AW258" s="18">
        <v>0.30559308707536631</v>
      </c>
      <c r="AX258" s="18">
        <v>0.83212837738750045</v>
      </c>
      <c r="AZ258" s="18">
        <v>0.3468329289018765</v>
      </c>
      <c r="BA258" s="18">
        <v>0.28914315847028638</v>
      </c>
      <c r="BB258" s="18">
        <v>0.50664821422670814</v>
      </c>
      <c r="BC258" s="18">
        <v>0.27319982298810402</v>
      </c>
      <c r="BD258" s="18">
        <v>0.35149517021274451</v>
      </c>
      <c r="BE258" s="18">
        <v>0.29609617151917728</v>
      </c>
      <c r="BF258" s="18">
        <v>0.68250546958658331</v>
      </c>
      <c r="BG258" s="18">
        <v>0.57138526249645039</v>
      </c>
    </row>
    <row r="259" spans="2:59">
      <c r="B259" s="17" t="s">
        <v>119</v>
      </c>
      <c r="C259" s="18">
        <v>1.984913292743978E-2</v>
      </c>
      <c r="D259" s="18">
        <v>1.8187559822393309E-2</v>
      </c>
      <c r="E259" s="18">
        <v>2.116958405193687E-2</v>
      </c>
      <c r="G259" s="18">
        <v>1.003005956213278E-2</v>
      </c>
      <c r="H259" s="18">
        <v>1.9510930183355979E-2</v>
      </c>
      <c r="I259" s="18">
        <v>2.7697212687515349E-2</v>
      </c>
      <c r="J259" s="18">
        <v>2.6199913154274831E-2</v>
      </c>
      <c r="K259" s="18">
        <v>3.2362172216784078E-2</v>
      </c>
      <c r="L259" s="18">
        <v>1.529105265163162E-2</v>
      </c>
      <c r="M259" s="18">
        <v>8.8291645772103858E-3</v>
      </c>
      <c r="N259" s="18">
        <v>1.9876581247828502E-2</v>
      </c>
      <c r="O259" s="18">
        <v>2.0627129561946421E-2</v>
      </c>
      <c r="Q259" s="18">
        <v>9.3540549384928916E-3</v>
      </c>
      <c r="R259" s="18">
        <v>1.808046234551728E-2</v>
      </c>
      <c r="S259" s="18">
        <v>1.7673029585765838E-2</v>
      </c>
      <c r="T259" s="18">
        <v>3.745509445962051E-2</v>
      </c>
      <c r="V259" s="18">
        <v>2.0442376225461419E-2</v>
      </c>
      <c r="W259" s="18">
        <v>1.170734397417705E-2</v>
      </c>
      <c r="X259" s="18">
        <v>1.2272689835422511E-2</v>
      </c>
      <c r="Y259" s="18">
        <v>1.8221933940526881E-2</v>
      </c>
      <c r="Z259" s="18">
        <v>1.54373322490713E-2</v>
      </c>
      <c r="AA259" s="18">
        <v>2.617776012876297E-2</v>
      </c>
      <c r="AB259" s="18">
        <v>3.4725444281780808E-2</v>
      </c>
      <c r="AD259" s="18">
        <v>1.425205930332241E-2</v>
      </c>
      <c r="AE259" s="18">
        <v>1.494881772442472E-2</v>
      </c>
      <c r="AF259" s="18">
        <v>3.4181579301286943E-2</v>
      </c>
      <c r="AG259" s="18">
        <v>3.7035870028343819E-2</v>
      </c>
      <c r="AH259" s="18">
        <v>1.019675306521811E-2</v>
      </c>
      <c r="AI259" s="18">
        <v>3.101824449002059E-2</v>
      </c>
      <c r="AJ259" s="18">
        <v>0</v>
      </c>
      <c r="AL259" s="18">
        <v>9.2800000000000001E-3</v>
      </c>
      <c r="AM259" s="18">
        <v>1.21E-2</v>
      </c>
      <c r="AN259" s="18">
        <v>1.285E-2</v>
      </c>
      <c r="AP259" s="18">
        <v>1.3855095273504141E-2</v>
      </c>
      <c r="AQ259" s="18">
        <v>5.4134391685649742E-2</v>
      </c>
      <c r="AR259" s="18">
        <v>3.4210707694339468E-2</v>
      </c>
      <c r="AS259" s="18">
        <v>1.7909723375069051E-2</v>
      </c>
      <c r="AT259" s="18">
        <v>2.304054139667731E-2</v>
      </c>
      <c r="AU259" s="18">
        <v>0</v>
      </c>
      <c r="AW259" s="18">
        <v>1.7696871047120359E-2</v>
      </c>
      <c r="AX259" s="18">
        <v>1.5923617074535951E-2</v>
      </c>
      <c r="AZ259" s="18">
        <v>1.838271948890282E-2</v>
      </c>
      <c r="BA259" s="18">
        <v>2.085051998603131E-2</v>
      </c>
      <c r="BB259" s="18">
        <v>2.0892943423757381E-2</v>
      </c>
      <c r="BC259" s="18">
        <v>1.3245945086771051E-2</v>
      </c>
      <c r="BD259" s="18">
        <v>2.395195044557686E-2</v>
      </c>
      <c r="BE259" s="18">
        <v>2.4569099208949591E-2</v>
      </c>
      <c r="BF259" s="18">
        <v>3.2246330354255663E-2</v>
      </c>
      <c r="BG259" s="18">
        <v>1.8293985370085669E-2</v>
      </c>
    </row>
    <row r="261" spans="2:59" ht="87">
      <c r="B261" s="14" t="s">
        <v>226</v>
      </c>
    </row>
    <row r="262" spans="2:59">
      <c r="B262" s="15" t="s">
        <v>20</v>
      </c>
    </row>
    <row r="263" spans="2:59">
      <c r="B263" s="11" t="s">
        <v>105</v>
      </c>
      <c r="C263" s="16">
        <v>4020</v>
      </c>
      <c r="D263" s="16">
        <v>1672</v>
      </c>
      <c r="E263" s="16">
        <v>2333</v>
      </c>
      <c r="G263" s="16">
        <v>205</v>
      </c>
      <c r="H263" s="16">
        <v>556</v>
      </c>
      <c r="I263" s="16">
        <v>395</v>
      </c>
      <c r="J263" s="16">
        <v>359</v>
      </c>
      <c r="K263" s="16">
        <v>435</v>
      </c>
      <c r="L263" s="16">
        <v>407</v>
      </c>
      <c r="M263" s="16">
        <v>651</v>
      </c>
      <c r="N263" s="16">
        <v>588</v>
      </c>
      <c r="O263" s="16">
        <v>424</v>
      </c>
      <c r="Q263" s="16">
        <v>1335</v>
      </c>
      <c r="R263" s="16">
        <v>798</v>
      </c>
      <c r="S263" s="16">
        <v>887</v>
      </c>
      <c r="T263" s="16">
        <v>955</v>
      </c>
      <c r="V263" s="16">
        <v>499</v>
      </c>
      <c r="W263" s="16">
        <v>617</v>
      </c>
      <c r="X263" s="16">
        <v>572</v>
      </c>
      <c r="Y263" s="16">
        <v>607</v>
      </c>
      <c r="Z263" s="16">
        <v>586</v>
      </c>
      <c r="AA263" s="16">
        <v>562</v>
      </c>
      <c r="AB263" s="16">
        <v>577</v>
      </c>
      <c r="AD263" s="16">
        <v>1339</v>
      </c>
      <c r="AE263" s="16">
        <v>799</v>
      </c>
      <c r="AF263" s="16">
        <v>767</v>
      </c>
      <c r="AG263" s="16">
        <v>160</v>
      </c>
      <c r="AH263" s="16">
        <v>609</v>
      </c>
      <c r="AI263" s="16">
        <v>341</v>
      </c>
      <c r="AJ263" s="16">
        <v>5</v>
      </c>
      <c r="AL263" s="16">
        <v>547</v>
      </c>
      <c r="AM263" s="16">
        <v>640</v>
      </c>
      <c r="AN263" s="16">
        <v>180</v>
      </c>
      <c r="AP263" s="16">
        <v>436</v>
      </c>
      <c r="AQ263" s="16">
        <v>418</v>
      </c>
      <c r="AR263" s="16">
        <v>128</v>
      </c>
      <c r="AS263" s="16">
        <v>888</v>
      </c>
      <c r="AT263" s="16">
        <v>140</v>
      </c>
      <c r="AU263" s="16">
        <v>21</v>
      </c>
      <c r="AW263" s="16">
        <v>3484</v>
      </c>
      <c r="AX263" s="16">
        <v>492</v>
      </c>
      <c r="AZ263" s="16">
        <v>1326</v>
      </c>
      <c r="BA263" s="16">
        <v>930</v>
      </c>
      <c r="BB263" s="16">
        <v>646</v>
      </c>
      <c r="BC263" s="16">
        <v>527</v>
      </c>
      <c r="BD263" s="16">
        <v>129</v>
      </c>
      <c r="BE263" s="16">
        <v>133</v>
      </c>
      <c r="BF263" s="16">
        <v>207</v>
      </c>
      <c r="BG263" s="16">
        <v>95</v>
      </c>
    </row>
    <row r="264" spans="2:59">
      <c r="B264" s="12" t="s">
        <v>106</v>
      </c>
      <c r="C264" s="16">
        <v>4020</v>
      </c>
      <c r="D264" s="16">
        <v>1743</v>
      </c>
      <c r="E264" s="16">
        <v>2272</v>
      </c>
      <c r="G264" s="16">
        <v>189</v>
      </c>
      <c r="H264" s="16">
        <v>543</v>
      </c>
      <c r="I264" s="16">
        <v>398</v>
      </c>
      <c r="J264" s="16">
        <v>350</v>
      </c>
      <c r="K264" s="16">
        <v>438</v>
      </c>
      <c r="L264" s="16">
        <v>421</v>
      </c>
      <c r="M264" s="16">
        <v>652</v>
      </c>
      <c r="N264" s="16">
        <v>639</v>
      </c>
      <c r="O264" s="16">
        <v>390</v>
      </c>
      <c r="Q264" s="16">
        <v>1341</v>
      </c>
      <c r="R264" s="16">
        <v>795</v>
      </c>
      <c r="S264" s="16">
        <v>896</v>
      </c>
      <c r="T264" s="16">
        <v>943</v>
      </c>
      <c r="V264" s="16">
        <v>584</v>
      </c>
      <c r="W264" s="16">
        <v>587</v>
      </c>
      <c r="X264" s="16">
        <v>583</v>
      </c>
      <c r="Y264" s="16">
        <v>558</v>
      </c>
      <c r="Z264" s="16">
        <v>563</v>
      </c>
      <c r="AA264" s="16">
        <v>562</v>
      </c>
      <c r="AB264" s="16">
        <v>583</v>
      </c>
      <c r="AD264" s="16">
        <v>1343</v>
      </c>
      <c r="AE264" s="16">
        <v>803</v>
      </c>
      <c r="AF264" s="16">
        <v>765</v>
      </c>
      <c r="AG264" s="16">
        <v>157</v>
      </c>
      <c r="AH264" s="16">
        <v>609</v>
      </c>
      <c r="AI264" s="16">
        <v>338</v>
      </c>
      <c r="AJ264" s="16">
        <v>5</v>
      </c>
      <c r="AL264" s="16">
        <v>567</v>
      </c>
      <c r="AM264" s="16">
        <v>660</v>
      </c>
      <c r="AN264" s="16">
        <v>184</v>
      </c>
      <c r="AP264" s="16">
        <v>433</v>
      </c>
      <c r="AQ264" s="16">
        <v>406</v>
      </c>
      <c r="AR264" s="16">
        <v>131</v>
      </c>
      <c r="AS264" s="16">
        <v>855</v>
      </c>
      <c r="AT264" s="16">
        <v>139</v>
      </c>
      <c r="AU264" s="16">
        <v>21</v>
      </c>
      <c r="AW264" s="16">
        <v>3485</v>
      </c>
      <c r="AX264" s="16">
        <v>490</v>
      </c>
      <c r="AZ264" s="16">
        <v>1382</v>
      </c>
      <c r="BA264" s="16">
        <v>902</v>
      </c>
      <c r="BB264" s="16">
        <v>649</v>
      </c>
      <c r="BC264" s="16">
        <v>510</v>
      </c>
      <c r="BD264" s="16">
        <v>127</v>
      </c>
      <c r="BE264" s="16">
        <v>130</v>
      </c>
      <c r="BF264" s="16">
        <v>199</v>
      </c>
      <c r="BG264" s="16">
        <v>95</v>
      </c>
    </row>
    <row r="265" spans="2:59">
      <c r="B265" s="17" t="s">
        <v>224</v>
      </c>
      <c r="C265" s="18">
        <v>0.47924974459954678</v>
      </c>
      <c r="D265" s="18">
        <v>0.54717149107919372</v>
      </c>
      <c r="E265" s="18">
        <v>0.42769613923604921</v>
      </c>
      <c r="G265" s="18">
        <v>0.44031677506333111</v>
      </c>
      <c r="H265" s="18">
        <v>0.49932482013426921</v>
      </c>
      <c r="I265" s="18">
        <v>0.40254501093243922</v>
      </c>
      <c r="J265" s="18">
        <v>0.40399685415030029</v>
      </c>
      <c r="K265" s="18">
        <v>0.48899816559340942</v>
      </c>
      <c r="L265" s="18">
        <v>0.416143969564788</v>
      </c>
      <c r="M265" s="18">
        <v>0.63926372859034375</v>
      </c>
      <c r="N265" s="18">
        <v>0.4695574696185032</v>
      </c>
      <c r="O265" s="18">
        <v>0.42149148637307499</v>
      </c>
      <c r="Q265" s="18">
        <v>0.60097433569034708</v>
      </c>
      <c r="R265" s="18">
        <v>0.46365143593056729</v>
      </c>
      <c r="S265" s="18">
        <v>0.45711785895587881</v>
      </c>
      <c r="T265" s="18">
        <v>0.35021895673175168</v>
      </c>
      <c r="V265" s="18">
        <v>0.30159327641603911</v>
      </c>
      <c r="W265" s="18">
        <v>0.50627413293560786</v>
      </c>
      <c r="X265" s="18">
        <v>0.53150512353931634</v>
      </c>
      <c r="Y265" s="18">
        <v>0.53362733629837977</v>
      </c>
      <c r="Z265" s="18">
        <v>0.56643217691726788</v>
      </c>
      <c r="AA265" s="18">
        <v>0.47483615105721622</v>
      </c>
      <c r="AB265" s="18">
        <v>0.44576450198597078</v>
      </c>
      <c r="AD265" s="18">
        <v>0.5883452864624773</v>
      </c>
      <c r="AE265" s="18">
        <v>0.4731688634011047</v>
      </c>
      <c r="AF265" s="18">
        <v>0.39388703098656569</v>
      </c>
      <c r="AG265" s="18">
        <v>0.40832428054761599</v>
      </c>
      <c r="AH265" s="18">
        <v>0.45545155291400208</v>
      </c>
      <c r="AI265" s="18">
        <v>0.33350124924833358</v>
      </c>
      <c r="AJ265" s="18">
        <v>0.17861705748632431</v>
      </c>
      <c r="AL265" s="18">
        <v>0.58781000000000005</v>
      </c>
      <c r="AM265" s="18">
        <v>0.43041000000000001</v>
      </c>
      <c r="AN265" s="18">
        <v>0.4032</v>
      </c>
      <c r="AP265" s="18">
        <v>0.59021928288867931</v>
      </c>
      <c r="AQ265" s="18">
        <v>0.37047754124384641</v>
      </c>
      <c r="AR265" s="18">
        <v>0.62287265282074677</v>
      </c>
      <c r="AS265" s="18">
        <v>0.52096155308010361</v>
      </c>
      <c r="AT265" s="18">
        <v>0.55094873710216963</v>
      </c>
      <c r="AU265" s="18">
        <v>0.59571165320432817</v>
      </c>
      <c r="AW265" s="18">
        <v>0.5355935780905553</v>
      </c>
      <c r="AX265" s="18">
        <v>0.1127161820148992</v>
      </c>
      <c r="AZ265" s="18">
        <v>0.40160237880011002</v>
      </c>
      <c r="BA265" s="18">
        <v>0.58018134719303116</v>
      </c>
      <c r="BB265" s="18">
        <v>0.43741141018465751</v>
      </c>
      <c r="BC265" s="18">
        <v>0.65672032803549196</v>
      </c>
      <c r="BD265" s="18">
        <v>0.61375008885291882</v>
      </c>
      <c r="BE265" s="18">
        <v>0.55488647852120643</v>
      </c>
      <c r="BF265" s="18">
        <v>0.2243412726915959</v>
      </c>
      <c r="BG265" s="18">
        <v>0.30068241855820999</v>
      </c>
    </row>
    <row r="266" spans="2:59">
      <c r="B266" s="17" t="s">
        <v>225</v>
      </c>
      <c r="C266" s="18">
        <v>0.50011027272409569</v>
      </c>
      <c r="D266" s="18">
        <v>0.43300059385939688</v>
      </c>
      <c r="E266" s="18">
        <v>0.5509944241139112</v>
      </c>
      <c r="G266" s="18">
        <v>0.53778028203987738</v>
      </c>
      <c r="H266" s="18">
        <v>0.48842146700752342</v>
      </c>
      <c r="I266" s="18">
        <v>0.5716013886560587</v>
      </c>
      <c r="J266" s="18">
        <v>0.56263683082700922</v>
      </c>
      <c r="K266" s="18">
        <v>0.48407013924969589</v>
      </c>
      <c r="L266" s="18">
        <v>0.56736228569371294</v>
      </c>
      <c r="M266" s="18">
        <v>0.34349141299974623</v>
      </c>
      <c r="N266" s="18">
        <v>0.51128781478237462</v>
      </c>
      <c r="O266" s="18">
        <v>0.55802877009286977</v>
      </c>
      <c r="Q266" s="18">
        <v>0.39030714452044918</v>
      </c>
      <c r="R266" s="18">
        <v>0.52388293610860692</v>
      </c>
      <c r="S266" s="18">
        <v>0.519049922942032</v>
      </c>
      <c r="T266" s="18">
        <v>0.60922370573218576</v>
      </c>
      <c r="V266" s="18">
        <v>0.66826359445605032</v>
      </c>
      <c r="W266" s="18">
        <v>0.47745917944463401</v>
      </c>
      <c r="X266" s="18">
        <v>0.45620072906027498</v>
      </c>
      <c r="Y266" s="18">
        <v>0.43833765460646618</v>
      </c>
      <c r="Z266" s="18">
        <v>0.42668415036469021</v>
      </c>
      <c r="AA266" s="18">
        <v>0.49346095791799299</v>
      </c>
      <c r="AB266" s="18">
        <v>0.53482518616005514</v>
      </c>
      <c r="AD266" s="18">
        <v>0.39387047596583691</v>
      </c>
      <c r="AE266" s="18">
        <v>0.511856704275507</v>
      </c>
      <c r="AF266" s="18">
        <v>0.57803214638253697</v>
      </c>
      <c r="AG266" s="18">
        <v>0.55966872237529341</v>
      </c>
      <c r="AH266" s="18">
        <v>0.52698075441211401</v>
      </c>
      <c r="AI266" s="18">
        <v>0.63732880963864369</v>
      </c>
      <c r="AJ266" s="18">
        <v>0.82138294251367561</v>
      </c>
      <c r="AL266" s="18">
        <v>0.40045999999999998</v>
      </c>
      <c r="AM266" s="18">
        <v>0.55530000000000002</v>
      </c>
      <c r="AN266" s="18">
        <v>0.55752000000000002</v>
      </c>
      <c r="AP266" s="18">
        <v>0.39750054957811748</v>
      </c>
      <c r="AQ266" s="18">
        <v>0.57970884324882987</v>
      </c>
      <c r="AR266" s="18">
        <v>0.36271624635032279</v>
      </c>
      <c r="AS266" s="18">
        <v>0.46548293788551248</v>
      </c>
      <c r="AT266" s="18">
        <v>0.42684599234858789</v>
      </c>
      <c r="AU266" s="18">
        <v>0.40428834679567149</v>
      </c>
      <c r="AW266" s="18">
        <v>0.44515855804272741</v>
      </c>
      <c r="AX266" s="18">
        <v>0.87459775244055837</v>
      </c>
      <c r="AZ266" s="18">
        <v>0.57886541212153775</v>
      </c>
      <c r="BA266" s="18">
        <v>0.39542131880771519</v>
      </c>
      <c r="BB266" s="18">
        <v>0.54097920423395263</v>
      </c>
      <c r="BC266" s="18">
        <v>0.33955987963823758</v>
      </c>
      <c r="BD266" s="18">
        <v>0.35549284136293252</v>
      </c>
      <c r="BE266" s="18">
        <v>0.40582928037590271</v>
      </c>
      <c r="BF266" s="18">
        <v>0.75734524081727306</v>
      </c>
      <c r="BG266" s="18">
        <v>0.68013806679936206</v>
      </c>
    </row>
    <row r="267" spans="2:59">
      <c r="B267" s="17" t="s">
        <v>119</v>
      </c>
      <c r="C267" s="18">
        <v>2.0639982676357579E-2</v>
      </c>
      <c r="D267" s="18">
        <v>1.9827915061409278E-2</v>
      </c>
      <c r="E267" s="18">
        <v>2.1309436650039659E-2</v>
      </c>
      <c r="G267" s="18">
        <v>2.1902942896791521E-2</v>
      </c>
      <c r="H267" s="18">
        <v>1.225371285820767E-2</v>
      </c>
      <c r="I267" s="18">
        <v>2.5853600411502042E-2</v>
      </c>
      <c r="J267" s="18">
        <v>3.3366315022690433E-2</v>
      </c>
      <c r="K267" s="18">
        <v>2.6931695156894669E-2</v>
      </c>
      <c r="L267" s="18">
        <v>1.6493744741498981E-2</v>
      </c>
      <c r="M267" s="18">
        <v>1.7244858409910139E-2</v>
      </c>
      <c r="N267" s="18">
        <v>1.9154715599122091E-2</v>
      </c>
      <c r="O267" s="18">
        <v>2.0479743534055329E-2</v>
      </c>
      <c r="Q267" s="18">
        <v>8.7185197892036548E-3</v>
      </c>
      <c r="R267" s="18">
        <v>1.246562796082565E-2</v>
      </c>
      <c r="S267" s="18">
        <v>2.3832218102089221E-2</v>
      </c>
      <c r="T267" s="18">
        <v>4.0557337536062513E-2</v>
      </c>
      <c r="V267" s="18">
        <v>3.0143129127910881E-2</v>
      </c>
      <c r="W267" s="18">
        <v>1.6266687619758111E-2</v>
      </c>
      <c r="X267" s="18">
        <v>1.2294147400408569E-2</v>
      </c>
      <c r="Y267" s="18">
        <v>2.8035009095154061E-2</v>
      </c>
      <c r="Z267" s="18">
        <v>6.8836727180420212E-3</v>
      </c>
      <c r="AA267" s="18">
        <v>3.1702891024791013E-2</v>
      </c>
      <c r="AB267" s="18">
        <v>1.9410311853974009E-2</v>
      </c>
      <c r="AD267" s="18">
        <v>1.7784237571685759E-2</v>
      </c>
      <c r="AE267" s="18">
        <v>1.4974432323388369E-2</v>
      </c>
      <c r="AF267" s="18">
        <v>2.808082263089735E-2</v>
      </c>
      <c r="AG267" s="18">
        <v>3.2006997077090531E-2</v>
      </c>
      <c r="AH267" s="18">
        <v>1.7567692673883931E-2</v>
      </c>
      <c r="AI267" s="18">
        <v>2.9169941113022801E-2</v>
      </c>
      <c r="AJ267" s="18">
        <v>0</v>
      </c>
      <c r="AL267" s="18">
        <v>1.172E-2</v>
      </c>
      <c r="AM267" s="18">
        <v>1.4290000000000001E-2</v>
      </c>
      <c r="AN267" s="18">
        <v>3.9280000000000002E-2</v>
      </c>
      <c r="AP267" s="18">
        <v>1.228016753320327E-2</v>
      </c>
      <c r="AQ267" s="18">
        <v>4.9813615507323758E-2</v>
      </c>
      <c r="AR267" s="18">
        <v>1.4411100828930519E-2</v>
      </c>
      <c r="AS267" s="18">
        <v>1.355550903438384E-2</v>
      </c>
      <c r="AT267" s="18">
        <v>2.2205270549242571E-2</v>
      </c>
      <c r="AU267" s="18">
        <v>0</v>
      </c>
      <c r="AW267" s="18">
        <v>1.9247863866717081E-2</v>
      </c>
      <c r="AX267" s="18">
        <v>1.2686065544542369E-2</v>
      </c>
      <c r="AZ267" s="18">
        <v>1.9532209078352219E-2</v>
      </c>
      <c r="BA267" s="18">
        <v>2.43973339992536E-2</v>
      </c>
      <c r="BB267" s="18">
        <v>2.160938558138981E-2</v>
      </c>
      <c r="BC267" s="18">
        <v>3.719792326270449E-3</v>
      </c>
      <c r="BD267" s="18">
        <v>3.0757069784148609E-2</v>
      </c>
      <c r="BE267" s="18">
        <v>3.9284241102890867E-2</v>
      </c>
      <c r="BF267" s="18">
        <v>1.8313486491131119E-2</v>
      </c>
      <c r="BG267" s="18">
        <v>1.9179514642427752E-2</v>
      </c>
    </row>
    <row r="269" spans="2:59" ht="87">
      <c r="B269" s="14" t="s">
        <v>227</v>
      </c>
    </row>
    <row r="270" spans="2:59">
      <c r="B270" s="15" t="s">
        <v>20</v>
      </c>
    </row>
    <row r="271" spans="2:59">
      <c r="B271" s="11" t="s">
        <v>105</v>
      </c>
      <c r="C271" s="16">
        <v>4021</v>
      </c>
      <c r="D271" s="16">
        <v>1673</v>
      </c>
      <c r="E271" s="16">
        <v>2333</v>
      </c>
      <c r="G271" s="16">
        <v>205</v>
      </c>
      <c r="H271" s="16">
        <v>556</v>
      </c>
      <c r="I271" s="16">
        <v>395</v>
      </c>
      <c r="J271" s="16">
        <v>359</v>
      </c>
      <c r="K271" s="16">
        <v>435</v>
      </c>
      <c r="L271" s="16">
        <v>408</v>
      </c>
      <c r="M271" s="16">
        <v>651</v>
      </c>
      <c r="N271" s="16">
        <v>588</v>
      </c>
      <c r="O271" s="16">
        <v>424</v>
      </c>
      <c r="Q271" s="16">
        <v>1335</v>
      </c>
      <c r="R271" s="16">
        <v>799</v>
      </c>
      <c r="S271" s="16">
        <v>887</v>
      </c>
      <c r="T271" s="16">
        <v>955</v>
      </c>
      <c r="V271" s="16">
        <v>499</v>
      </c>
      <c r="W271" s="16">
        <v>617</v>
      </c>
      <c r="X271" s="16">
        <v>572</v>
      </c>
      <c r="Y271" s="16">
        <v>607</v>
      </c>
      <c r="Z271" s="16">
        <v>586</v>
      </c>
      <c r="AA271" s="16">
        <v>563</v>
      </c>
      <c r="AB271" s="16">
        <v>577</v>
      </c>
      <c r="AD271" s="16">
        <v>1339</v>
      </c>
      <c r="AE271" s="16">
        <v>800</v>
      </c>
      <c r="AF271" s="16">
        <v>767</v>
      </c>
      <c r="AG271" s="16">
        <v>160</v>
      </c>
      <c r="AH271" s="16">
        <v>609</v>
      </c>
      <c r="AI271" s="16">
        <v>341</v>
      </c>
      <c r="AJ271" s="16">
        <v>5</v>
      </c>
      <c r="AL271" s="16">
        <v>547</v>
      </c>
      <c r="AM271" s="16">
        <v>640</v>
      </c>
      <c r="AN271" s="16">
        <v>180</v>
      </c>
      <c r="AP271" s="16">
        <v>436</v>
      </c>
      <c r="AQ271" s="16">
        <v>418</v>
      </c>
      <c r="AR271" s="16">
        <v>128</v>
      </c>
      <c r="AS271" s="16">
        <v>889</v>
      </c>
      <c r="AT271" s="16">
        <v>140</v>
      </c>
      <c r="AU271" s="16">
        <v>21</v>
      </c>
      <c r="AW271" s="16">
        <v>3485</v>
      </c>
      <c r="AX271" s="16">
        <v>492</v>
      </c>
      <c r="AZ271" s="16">
        <v>1326</v>
      </c>
      <c r="BA271" s="16">
        <v>930</v>
      </c>
      <c r="BB271" s="16">
        <v>647</v>
      </c>
      <c r="BC271" s="16">
        <v>527</v>
      </c>
      <c r="BD271" s="16">
        <v>129</v>
      </c>
      <c r="BE271" s="16">
        <v>133</v>
      </c>
      <c r="BF271" s="16">
        <v>207</v>
      </c>
      <c r="BG271" s="16">
        <v>95</v>
      </c>
    </row>
    <row r="272" spans="2:59">
      <c r="B272" s="12" t="s">
        <v>106</v>
      </c>
      <c r="C272" s="16">
        <v>4021</v>
      </c>
      <c r="D272" s="16">
        <v>1744</v>
      </c>
      <c r="E272" s="16">
        <v>2272</v>
      </c>
      <c r="G272" s="16">
        <v>189</v>
      </c>
      <c r="H272" s="16">
        <v>543</v>
      </c>
      <c r="I272" s="16">
        <v>398</v>
      </c>
      <c r="J272" s="16">
        <v>350</v>
      </c>
      <c r="K272" s="16">
        <v>438</v>
      </c>
      <c r="L272" s="16">
        <v>422</v>
      </c>
      <c r="M272" s="16">
        <v>652</v>
      </c>
      <c r="N272" s="16">
        <v>639</v>
      </c>
      <c r="O272" s="16">
        <v>390</v>
      </c>
      <c r="Q272" s="16">
        <v>1341</v>
      </c>
      <c r="R272" s="16">
        <v>796</v>
      </c>
      <c r="S272" s="16">
        <v>896</v>
      </c>
      <c r="T272" s="16">
        <v>943</v>
      </c>
      <c r="V272" s="16">
        <v>584</v>
      </c>
      <c r="W272" s="16">
        <v>587</v>
      </c>
      <c r="X272" s="16">
        <v>583</v>
      </c>
      <c r="Y272" s="16">
        <v>558</v>
      </c>
      <c r="Z272" s="16">
        <v>563</v>
      </c>
      <c r="AA272" s="16">
        <v>563</v>
      </c>
      <c r="AB272" s="16">
        <v>583</v>
      </c>
      <c r="AD272" s="16">
        <v>1343</v>
      </c>
      <c r="AE272" s="16">
        <v>804</v>
      </c>
      <c r="AF272" s="16">
        <v>765</v>
      </c>
      <c r="AG272" s="16">
        <v>157</v>
      </c>
      <c r="AH272" s="16">
        <v>609</v>
      </c>
      <c r="AI272" s="16">
        <v>338</v>
      </c>
      <c r="AJ272" s="16">
        <v>5</v>
      </c>
      <c r="AL272" s="16">
        <v>567</v>
      </c>
      <c r="AM272" s="16">
        <v>660</v>
      </c>
      <c r="AN272" s="16">
        <v>184</v>
      </c>
      <c r="AP272" s="16">
        <v>433</v>
      </c>
      <c r="AQ272" s="16">
        <v>406</v>
      </c>
      <c r="AR272" s="16">
        <v>131</v>
      </c>
      <c r="AS272" s="16">
        <v>857</v>
      </c>
      <c r="AT272" s="16">
        <v>139</v>
      </c>
      <c r="AU272" s="16">
        <v>21</v>
      </c>
      <c r="AW272" s="16">
        <v>3486</v>
      </c>
      <c r="AX272" s="16">
        <v>490</v>
      </c>
      <c r="AZ272" s="16">
        <v>1382</v>
      </c>
      <c r="BA272" s="16">
        <v>902</v>
      </c>
      <c r="BB272" s="16">
        <v>650</v>
      </c>
      <c r="BC272" s="16">
        <v>510</v>
      </c>
      <c r="BD272" s="16">
        <v>127</v>
      </c>
      <c r="BE272" s="16">
        <v>130</v>
      </c>
      <c r="BF272" s="16">
        <v>199</v>
      </c>
      <c r="BG272" s="16">
        <v>95</v>
      </c>
    </row>
    <row r="273" spans="2:59">
      <c r="B273" s="17" t="s">
        <v>224</v>
      </c>
      <c r="C273" s="18">
        <v>0.41917707477755778</v>
      </c>
      <c r="D273" s="18">
        <v>0.47406624522919377</v>
      </c>
      <c r="E273" s="18">
        <v>0.37745281305324491</v>
      </c>
      <c r="G273" s="18">
        <v>0.3386424968659057</v>
      </c>
      <c r="H273" s="18">
        <v>0.42052101701243833</v>
      </c>
      <c r="I273" s="18">
        <v>0.36562070692387499</v>
      </c>
      <c r="J273" s="18">
        <v>0.3173865736728953</v>
      </c>
      <c r="K273" s="18">
        <v>0.45422104269705432</v>
      </c>
      <c r="L273" s="18">
        <v>0.38441141746205909</v>
      </c>
      <c r="M273" s="18">
        <v>0.60478375639557103</v>
      </c>
      <c r="N273" s="18">
        <v>0.39188315859342671</v>
      </c>
      <c r="O273" s="18">
        <v>0.33502448464749729</v>
      </c>
      <c r="Q273" s="18">
        <v>0.50487148852244779</v>
      </c>
      <c r="R273" s="18">
        <v>0.40990742162678501</v>
      </c>
      <c r="S273" s="18">
        <v>0.40522633524983082</v>
      </c>
      <c r="T273" s="18">
        <v>0.32748209662483663</v>
      </c>
      <c r="V273" s="18">
        <v>0.25665455143887311</v>
      </c>
      <c r="W273" s="18">
        <v>0.46095121382537291</v>
      </c>
      <c r="X273" s="18">
        <v>0.39116299967970469</v>
      </c>
      <c r="Y273" s="18">
        <v>0.47110581652700589</v>
      </c>
      <c r="Z273" s="18">
        <v>0.45578240722164631</v>
      </c>
      <c r="AA273" s="18">
        <v>0.45509562097761058</v>
      </c>
      <c r="AB273" s="18">
        <v>0.44814912021202641</v>
      </c>
      <c r="AD273" s="18">
        <v>0.54791054162816344</v>
      </c>
      <c r="AE273" s="18">
        <v>0.39068347592990998</v>
      </c>
      <c r="AF273" s="18">
        <v>0.33948451087010673</v>
      </c>
      <c r="AG273" s="18">
        <v>0.39149178289549252</v>
      </c>
      <c r="AH273" s="18">
        <v>0.36137809695606088</v>
      </c>
      <c r="AI273" s="18">
        <v>0.2761637927845173</v>
      </c>
      <c r="AJ273" s="18">
        <v>0.17861705748632431</v>
      </c>
      <c r="AL273" s="18">
        <v>0.48252</v>
      </c>
      <c r="AM273" s="18">
        <v>0.36618000000000001</v>
      </c>
      <c r="AN273" s="18">
        <v>0.28487000000000001</v>
      </c>
      <c r="AP273" s="18">
        <v>0.56350912893105387</v>
      </c>
      <c r="AQ273" s="18">
        <v>0.3250385916637778</v>
      </c>
      <c r="AR273" s="18">
        <v>0.53557900738249042</v>
      </c>
      <c r="AS273" s="18">
        <v>0.45820132735970398</v>
      </c>
      <c r="AT273" s="18">
        <v>0.53388659901568913</v>
      </c>
      <c r="AU273" s="18">
        <v>0.71481549632975561</v>
      </c>
      <c r="AW273" s="18">
        <v>0.46606494202602539</v>
      </c>
      <c r="AX273" s="18">
        <v>0.11573032625699819</v>
      </c>
      <c r="AZ273" s="18">
        <v>0.33037396309502048</v>
      </c>
      <c r="BA273" s="18">
        <v>0.4972459761425615</v>
      </c>
      <c r="BB273" s="18">
        <v>0.4435893838267006</v>
      </c>
      <c r="BC273" s="18">
        <v>0.54283812555633237</v>
      </c>
      <c r="BD273" s="18">
        <v>0.54853054333047468</v>
      </c>
      <c r="BE273" s="18">
        <v>0.5133272457880772</v>
      </c>
      <c r="BF273" s="18">
        <v>0.2531855998094229</v>
      </c>
      <c r="BG273" s="18">
        <v>0.2693730447778544</v>
      </c>
    </row>
    <row r="274" spans="2:59">
      <c r="B274" s="17" t="s">
        <v>225</v>
      </c>
      <c r="C274" s="18">
        <v>0.55656808598047569</v>
      </c>
      <c r="D274" s="18">
        <v>0.4985840252131461</v>
      </c>
      <c r="E274" s="18">
        <v>0.60061455247921836</v>
      </c>
      <c r="G274" s="18">
        <v>0.64517436887515212</v>
      </c>
      <c r="H274" s="18">
        <v>0.56873167180613793</v>
      </c>
      <c r="I274" s="18">
        <v>0.60014629027376942</v>
      </c>
      <c r="J274" s="18">
        <v>0.65220622445046439</v>
      </c>
      <c r="K274" s="18">
        <v>0.52040880507185661</v>
      </c>
      <c r="L274" s="18">
        <v>0.59474660765210408</v>
      </c>
      <c r="M274" s="18">
        <v>0.37344640419777081</v>
      </c>
      <c r="N274" s="18">
        <v>0.57963292524084964</v>
      </c>
      <c r="O274" s="18">
        <v>0.63404102132364781</v>
      </c>
      <c r="Q274" s="18">
        <v>0.48314857161865732</v>
      </c>
      <c r="R274" s="18">
        <v>0.57195476739856854</v>
      </c>
      <c r="S274" s="18">
        <v>0.57325425768868588</v>
      </c>
      <c r="T274" s="18">
        <v>0.62377100251895035</v>
      </c>
      <c r="V274" s="18">
        <v>0.71298838555812849</v>
      </c>
      <c r="W274" s="18">
        <v>0.51584784583978438</v>
      </c>
      <c r="X274" s="18">
        <v>0.58767432201265146</v>
      </c>
      <c r="Y274" s="18">
        <v>0.50930240851688124</v>
      </c>
      <c r="Z274" s="18">
        <v>0.53000693000830534</v>
      </c>
      <c r="AA274" s="18">
        <v>0.51070083189158588</v>
      </c>
      <c r="AB274" s="18">
        <v>0.52500518497148752</v>
      </c>
      <c r="AD274" s="18">
        <v>0.42712257821521488</v>
      </c>
      <c r="AE274" s="18">
        <v>0.58502375403442208</v>
      </c>
      <c r="AF274" s="18">
        <v>0.63960631367105369</v>
      </c>
      <c r="AG274" s="18">
        <v>0.58900629548080563</v>
      </c>
      <c r="AH274" s="18">
        <v>0.61218492452474327</v>
      </c>
      <c r="AI274" s="18">
        <v>0.69629259706924973</v>
      </c>
      <c r="AJ274" s="18">
        <v>0.82138294251367561</v>
      </c>
      <c r="AL274" s="18">
        <v>0.50080999999999998</v>
      </c>
      <c r="AM274" s="18">
        <v>0.61392999999999998</v>
      </c>
      <c r="AN274" s="18">
        <v>0.69274999999999998</v>
      </c>
      <c r="AP274" s="18">
        <v>0.42287758784982987</v>
      </c>
      <c r="AQ274" s="18">
        <v>0.62791879918130644</v>
      </c>
      <c r="AR274" s="18">
        <v>0.44691638323460109</v>
      </c>
      <c r="AS274" s="18">
        <v>0.52409151904984819</v>
      </c>
      <c r="AT274" s="18">
        <v>0.43821715806097911</v>
      </c>
      <c r="AU274" s="18">
        <v>0.23892144125043699</v>
      </c>
      <c r="AW274" s="18">
        <v>0.51209490018569226</v>
      </c>
      <c r="AX274" s="18">
        <v>0.85800678566311417</v>
      </c>
      <c r="AZ274" s="18">
        <v>0.64477406114629543</v>
      </c>
      <c r="BA274" s="18">
        <v>0.47336231631741738</v>
      </c>
      <c r="BB274" s="18">
        <v>0.53624052952439916</v>
      </c>
      <c r="BC274" s="18">
        <v>0.43988553453261758</v>
      </c>
      <c r="BD274" s="18">
        <v>0.42770457452684429</v>
      </c>
      <c r="BE274" s="18">
        <v>0.4622800873558609</v>
      </c>
      <c r="BF274" s="18">
        <v>0.72635112865637808</v>
      </c>
      <c r="BG274" s="18">
        <v>0.71139401009435799</v>
      </c>
    </row>
    <row r="275" spans="2:59">
      <c r="B275" s="17" t="s">
        <v>119</v>
      </c>
      <c r="C275" s="18">
        <v>2.4254839241966409E-2</v>
      </c>
      <c r="D275" s="18">
        <v>2.7349729557660109E-2</v>
      </c>
      <c r="E275" s="18">
        <v>2.1932634467536721E-2</v>
      </c>
      <c r="G275" s="18">
        <v>1.6183134258942172E-2</v>
      </c>
      <c r="H275" s="18">
        <v>1.074731118142391E-2</v>
      </c>
      <c r="I275" s="18">
        <v>3.4233002802355611E-2</v>
      </c>
      <c r="J275" s="18">
        <v>3.0407201876640279E-2</v>
      </c>
      <c r="K275" s="18">
        <v>2.537015223108911E-2</v>
      </c>
      <c r="L275" s="18">
        <v>2.084197488583683E-2</v>
      </c>
      <c r="M275" s="18">
        <v>2.176983940665814E-2</v>
      </c>
      <c r="N275" s="18">
        <v>2.848391616572353E-2</v>
      </c>
      <c r="O275" s="18">
        <v>3.093449402885495E-2</v>
      </c>
      <c r="Q275" s="18">
        <v>1.197993985889504E-2</v>
      </c>
      <c r="R275" s="18">
        <v>1.8137810974646531E-2</v>
      </c>
      <c r="S275" s="18">
        <v>2.1519407061483371E-2</v>
      </c>
      <c r="T275" s="18">
        <v>4.8746900856213082E-2</v>
      </c>
      <c r="V275" s="18">
        <v>3.035706300299856E-2</v>
      </c>
      <c r="W275" s="18">
        <v>2.3200940334842591E-2</v>
      </c>
      <c r="X275" s="18">
        <v>2.1162678307643679E-2</v>
      </c>
      <c r="Y275" s="18">
        <v>1.9591774956112779E-2</v>
      </c>
      <c r="Z275" s="18">
        <v>1.42106627700485E-2</v>
      </c>
      <c r="AA275" s="18">
        <v>3.4203547130803293E-2</v>
      </c>
      <c r="AB275" s="18">
        <v>2.6845694816486111E-2</v>
      </c>
      <c r="AD275" s="18">
        <v>2.4966880156621751E-2</v>
      </c>
      <c r="AE275" s="18">
        <v>2.429277003566796E-2</v>
      </c>
      <c r="AF275" s="18">
        <v>2.0909175458839451E-2</v>
      </c>
      <c r="AG275" s="18">
        <v>1.9501921623702029E-2</v>
      </c>
      <c r="AH275" s="18">
        <v>2.643697851919578E-2</v>
      </c>
      <c r="AI275" s="18">
        <v>2.7543610146232911E-2</v>
      </c>
      <c r="AJ275" s="18">
        <v>0</v>
      </c>
      <c r="AL275" s="18">
        <v>1.6660000000000001E-2</v>
      </c>
      <c r="AM275" s="18">
        <v>1.9890000000000001E-2</v>
      </c>
      <c r="AN275" s="18">
        <v>2.2380000000000001E-2</v>
      </c>
      <c r="AP275" s="18">
        <v>1.361328321911638E-2</v>
      </c>
      <c r="AQ275" s="18">
        <v>4.7042609154915788E-2</v>
      </c>
      <c r="AR275" s="18">
        <v>1.750460938290856E-2</v>
      </c>
      <c r="AS275" s="18">
        <v>1.770715359044775E-2</v>
      </c>
      <c r="AT275" s="18">
        <v>2.7896242923331881E-2</v>
      </c>
      <c r="AU275" s="18">
        <v>4.6263062419807148E-2</v>
      </c>
      <c r="AW275" s="18">
        <v>2.1840157788282522E-2</v>
      </c>
      <c r="AX275" s="18">
        <v>2.6262888079887609E-2</v>
      </c>
      <c r="AZ275" s="18">
        <v>2.4851975758684079E-2</v>
      </c>
      <c r="BA275" s="18">
        <v>2.9391707540021041E-2</v>
      </c>
      <c r="BB275" s="18">
        <v>2.0170086648900139E-2</v>
      </c>
      <c r="BC275" s="18">
        <v>1.727633991105006E-2</v>
      </c>
      <c r="BD275" s="18">
        <v>2.3764882142681128E-2</v>
      </c>
      <c r="BE275" s="18">
        <v>2.4392666856061909E-2</v>
      </c>
      <c r="BF275" s="18">
        <v>2.046327153419901E-2</v>
      </c>
      <c r="BG275" s="18">
        <v>1.9232945127787511E-2</v>
      </c>
    </row>
    <row r="277" spans="2:59" ht="101.45">
      <c r="B277" s="14" t="s">
        <v>228</v>
      </c>
    </row>
    <row r="278" spans="2:59">
      <c r="B278" s="15" t="s">
        <v>20</v>
      </c>
    </row>
    <row r="279" spans="2:59">
      <c r="B279" s="11" t="s">
        <v>105</v>
      </c>
      <c r="C279" s="16">
        <v>4021</v>
      </c>
      <c r="D279" s="16">
        <v>1673</v>
      </c>
      <c r="E279" s="16">
        <v>2333</v>
      </c>
      <c r="G279" s="16">
        <v>205</v>
      </c>
      <c r="H279" s="16">
        <v>556</v>
      </c>
      <c r="I279" s="16">
        <v>395</v>
      </c>
      <c r="J279" s="16">
        <v>359</v>
      </c>
      <c r="K279" s="16">
        <v>435</v>
      </c>
      <c r="L279" s="16">
        <v>408</v>
      </c>
      <c r="M279" s="16">
        <v>651</v>
      </c>
      <c r="N279" s="16">
        <v>588</v>
      </c>
      <c r="O279" s="16">
        <v>424</v>
      </c>
      <c r="Q279" s="16">
        <v>1335</v>
      </c>
      <c r="R279" s="16">
        <v>799</v>
      </c>
      <c r="S279" s="16">
        <v>887</v>
      </c>
      <c r="T279" s="16">
        <v>955</v>
      </c>
      <c r="V279" s="16">
        <v>499</v>
      </c>
      <c r="W279" s="16">
        <v>617</v>
      </c>
      <c r="X279" s="16">
        <v>572</v>
      </c>
      <c r="Y279" s="16">
        <v>607</v>
      </c>
      <c r="Z279" s="16">
        <v>586</v>
      </c>
      <c r="AA279" s="16">
        <v>563</v>
      </c>
      <c r="AB279" s="16">
        <v>577</v>
      </c>
      <c r="AD279" s="16">
        <v>1339</v>
      </c>
      <c r="AE279" s="16">
        <v>800</v>
      </c>
      <c r="AF279" s="16">
        <v>767</v>
      </c>
      <c r="AG279" s="16">
        <v>160</v>
      </c>
      <c r="AH279" s="16">
        <v>609</v>
      </c>
      <c r="AI279" s="16">
        <v>341</v>
      </c>
      <c r="AJ279" s="16">
        <v>5</v>
      </c>
      <c r="AL279" s="16">
        <v>547</v>
      </c>
      <c r="AM279" s="16">
        <v>640</v>
      </c>
      <c r="AN279" s="16">
        <v>180</v>
      </c>
      <c r="AP279" s="16">
        <v>436</v>
      </c>
      <c r="AQ279" s="16">
        <v>418</v>
      </c>
      <c r="AR279" s="16">
        <v>128</v>
      </c>
      <c r="AS279" s="16">
        <v>889</v>
      </c>
      <c r="AT279" s="16">
        <v>140</v>
      </c>
      <c r="AU279" s="16">
        <v>21</v>
      </c>
      <c r="AW279" s="16">
        <v>3485</v>
      </c>
      <c r="AX279" s="16">
        <v>492</v>
      </c>
      <c r="AZ279" s="16">
        <v>1326</v>
      </c>
      <c r="BA279" s="16">
        <v>930</v>
      </c>
      <c r="BB279" s="16">
        <v>647</v>
      </c>
      <c r="BC279" s="16">
        <v>527</v>
      </c>
      <c r="BD279" s="16">
        <v>129</v>
      </c>
      <c r="BE279" s="16">
        <v>133</v>
      </c>
      <c r="BF279" s="16">
        <v>207</v>
      </c>
      <c r="BG279" s="16">
        <v>95</v>
      </c>
    </row>
    <row r="280" spans="2:59">
      <c r="B280" s="12" t="s">
        <v>106</v>
      </c>
      <c r="C280" s="16">
        <v>4021</v>
      </c>
      <c r="D280" s="16">
        <v>1744</v>
      </c>
      <c r="E280" s="16">
        <v>2272</v>
      </c>
      <c r="G280" s="16">
        <v>189</v>
      </c>
      <c r="H280" s="16">
        <v>543</v>
      </c>
      <c r="I280" s="16">
        <v>398</v>
      </c>
      <c r="J280" s="16">
        <v>350</v>
      </c>
      <c r="K280" s="16">
        <v>438</v>
      </c>
      <c r="L280" s="16">
        <v>422</v>
      </c>
      <c r="M280" s="16">
        <v>652</v>
      </c>
      <c r="N280" s="16">
        <v>639</v>
      </c>
      <c r="O280" s="16">
        <v>390</v>
      </c>
      <c r="Q280" s="16">
        <v>1341</v>
      </c>
      <c r="R280" s="16">
        <v>796</v>
      </c>
      <c r="S280" s="16">
        <v>896</v>
      </c>
      <c r="T280" s="16">
        <v>943</v>
      </c>
      <c r="V280" s="16">
        <v>584</v>
      </c>
      <c r="W280" s="16">
        <v>587</v>
      </c>
      <c r="X280" s="16">
        <v>583</v>
      </c>
      <c r="Y280" s="16">
        <v>558</v>
      </c>
      <c r="Z280" s="16">
        <v>563</v>
      </c>
      <c r="AA280" s="16">
        <v>563</v>
      </c>
      <c r="AB280" s="16">
        <v>583</v>
      </c>
      <c r="AD280" s="16">
        <v>1343</v>
      </c>
      <c r="AE280" s="16">
        <v>804</v>
      </c>
      <c r="AF280" s="16">
        <v>765</v>
      </c>
      <c r="AG280" s="16">
        <v>157</v>
      </c>
      <c r="AH280" s="16">
        <v>609</v>
      </c>
      <c r="AI280" s="16">
        <v>338</v>
      </c>
      <c r="AJ280" s="16">
        <v>5</v>
      </c>
      <c r="AL280" s="16">
        <v>567</v>
      </c>
      <c r="AM280" s="16">
        <v>660</v>
      </c>
      <c r="AN280" s="16">
        <v>184</v>
      </c>
      <c r="AP280" s="16">
        <v>433</v>
      </c>
      <c r="AQ280" s="16">
        <v>406</v>
      </c>
      <c r="AR280" s="16">
        <v>131</v>
      </c>
      <c r="AS280" s="16">
        <v>857</v>
      </c>
      <c r="AT280" s="16">
        <v>139</v>
      </c>
      <c r="AU280" s="16">
        <v>21</v>
      </c>
      <c r="AW280" s="16">
        <v>3486</v>
      </c>
      <c r="AX280" s="16">
        <v>490</v>
      </c>
      <c r="AZ280" s="16">
        <v>1382</v>
      </c>
      <c r="BA280" s="16">
        <v>902</v>
      </c>
      <c r="BB280" s="16">
        <v>650</v>
      </c>
      <c r="BC280" s="16">
        <v>510</v>
      </c>
      <c r="BD280" s="16">
        <v>127</v>
      </c>
      <c r="BE280" s="16">
        <v>130</v>
      </c>
      <c r="BF280" s="16">
        <v>199</v>
      </c>
      <c r="BG280" s="16">
        <v>95</v>
      </c>
    </row>
    <row r="281" spans="2:59">
      <c r="B281" s="17" t="s">
        <v>224</v>
      </c>
      <c r="C281" s="18">
        <v>0.5083099790553951</v>
      </c>
      <c r="D281" s="18">
        <v>0.54356217865641421</v>
      </c>
      <c r="E281" s="18">
        <v>0.48141669859687908</v>
      </c>
      <c r="G281" s="18">
        <v>0.52767209860886566</v>
      </c>
      <c r="H281" s="18">
        <v>0.4945756299181604</v>
      </c>
      <c r="I281" s="18">
        <v>0.45515201305164021</v>
      </c>
      <c r="J281" s="18">
        <v>0.4612293629761679</v>
      </c>
      <c r="K281" s="18">
        <v>0.52617590520549329</v>
      </c>
      <c r="L281" s="18">
        <v>0.48295261916420967</v>
      </c>
      <c r="M281" s="18">
        <v>0.63781719354559241</v>
      </c>
      <c r="N281" s="18">
        <v>0.46279804739186392</v>
      </c>
      <c r="O281" s="18">
        <v>0.47998266569350101</v>
      </c>
      <c r="Q281" s="18">
        <v>0.60415213728911488</v>
      </c>
      <c r="R281" s="18">
        <v>0.44362087742110989</v>
      </c>
      <c r="S281" s="18">
        <v>0.50378571490147483</v>
      </c>
      <c r="T281" s="18">
        <v>0.43279508797253979</v>
      </c>
      <c r="V281" s="18">
        <v>0.54101055651642094</v>
      </c>
      <c r="W281" s="18">
        <v>0.63180364288295832</v>
      </c>
      <c r="X281" s="18">
        <v>0.54443664578992745</v>
      </c>
      <c r="Y281" s="18">
        <v>0.45274857312389599</v>
      </c>
      <c r="Z281" s="18">
        <v>0.43585982055890188</v>
      </c>
      <c r="AA281" s="18">
        <v>0.43940829363509287</v>
      </c>
      <c r="AB281" s="18">
        <v>0.50482047010424524</v>
      </c>
      <c r="AD281" s="18">
        <v>0.57438571975360353</v>
      </c>
      <c r="AE281" s="18">
        <v>0.54056926536746175</v>
      </c>
      <c r="AF281" s="18">
        <v>0.45686711842767169</v>
      </c>
      <c r="AG281" s="18">
        <v>0.44817022185146871</v>
      </c>
      <c r="AH281" s="18">
        <v>0.46966845050736822</v>
      </c>
      <c r="AI281" s="18">
        <v>0.38776971226428142</v>
      </c>
      <c r="AJ281" s="18">
        <v>0.17861705748632431</v>
      </c>
      <c r="AL281" s="18">
        <v>0.65493999999999997</v>
      </c>
      <c r="AM281" s="18">
        <v>0.56088000000000005</v>
      </c>
      <c r="AN281" s="18">
        <v>0.44745000000000001</v>
      </c>
      <c r="AP281" s="18">
        <v>0.51114087332875546</v>
      </c>
      <c r="AQ281" s="18">
        <v>0.44479454879143521</v>
      </c>
      <c r="AR281" s="18">
        <v>0.47171266472999063</v>
      </c>
      <c r="AS281" s="18">
        <v>0.40995174348047858</v>
      </c>
      <c r="AT281" s="18">
        <v>0.5084940176024656</v>
      </c>
      <c r="AU281" s="18">
        <v>0.76086840994707217</v>
      </c>
      <c r="AW281" s="18">
        <v>0.56535703730777209</v>
      </c>
      <c r="AX281" s="18">
        <v>0.12988577225484951</v>
      </c>
      <c r="AZ281" s="18">
        <v>0.54738743267865875</v>
      </c>
      <c r="BA281" s="18">
        <v>0.56944472542036761</v>
      </c>
      <c r="BB281" s="18">
        <v>0.48544098388406037</v>
      </c>
      <c r="BC281" s="18">
        <v>0.44455424084450512</v>
      </c>
      <c r="BD281" s="18">
        <v>0.50617885911416238</v>
      </c>
      <c r="BE281" s="18">
        <v>0.45256426105440672</v>
      </c>
      <c r="BF281" s="18">
        <v>0.322067774998401</v>
      </c>
      <c r="BG281" s="18">
        <v>0.39731537751879598</v>
      </c>
    </row>
    <row r="282" spans="2:59">
      <c r="B282" s="17" t="s">
        <v>225</v>
      </c>
      <c r="C282" s="18">
        <v>0.46684172086560582</v>
      </c>
      <c r="D282" s="18">
        <v>0.43118073744387803</v>
      </c>
      <c r="E282" s="18">
        <v>0.49399318716983581</v>
      </c>
      <c r="G282" s="18">
        <v>0.45669762054563889</v>
      </c>
      <c r="H282" s="18">
        <v>0.48578010434043489</v>
      </c>
      <c r="I282" s="18">
        <v>0.50854088293211919</v>
      </c>
      <c r="J282" s="18">
        <v>0.49578779324438432</v>
      </c>
      <c r="K282" s="18">
        <v>0.45053536866604649</v>
      </c>
      <c r="L282" s="18">
        <v>0.4906770521768124</v>
      </c>
      <c r="M282" s="18">
        <v>0.33736640218658598</v>
      </c>
      <c r="N282" s="18">
        <v>0.51564450138314688</v>
      </c>
      <c r="O282" s="18">
        <v>0.50587480901095616</v>
      </c>
      <c r="Q282" s="18">
        <v>0.38042091434277892</v>
      </c>
      <c r="R282" s="18">
        <v>0.53612321706996535</v>
      </c>
      <c r="S282" s="18">
        <v>0.47174127536279281</v>
      </c>
      <c r="T282" s="18">
        <v>0.52448817556450278</v>
      </c>
      <c r="V282" s="18">
        <v>0.43273816221330907</v>
      </c>
      <c r="W282" s="18">
        <v>0.34669685916095649</v>
      </c>
      <c r="X282" s="18">
        <v>0.42713756481082488</v>
      </c>
      <c r="Y282" s="18">
        <v>0.51006319273060818</v>
      </c>
      <c r="Z282" s="18">
        <v>0.54510278831817971</v>
      </c>
      <c r="AA282" s="18">
        <v>0.5363552018341109</v>
      </c>
      <c r="AB282" s="18">
        <v>0.47754790377535539</v>
      </c>
      <c r="AD282" s="18">
        <v>0.40262359926640628</v>
      </c>
      <c r="AE282" s="18">
        <v>0.43866341099643441</v>
      </c>
      <c r="AF282" s="18">
        <v>0.51783733303520674</v>
      </c>
      <c r="AG282" s="18">
        <v>0.51242182659047486</v>
      </c>
      <c r="AH282" s="18">
        <v>0.50913828761658098</v>
      </c>
      <c r="AI282" s="18">
        <v>0.57110786233573874</v>
      </c>
      <c r="AJ282" s="18">
        <v>0.82138294251367561</v>
      </c>
      <c r="AL282" s="18">
        <v>0.32682</v>
      </c>
      <c r="AM282" s="18">
        <v>0.41488000000000003</v>
      </c>
      <c r="AN282" s="18">
        <v>0.52859</v>
      </c>
      <c r="AP282" s="18">
        <v>0.47964089906057761</v>
      </c>
      <c r="AQ282" s="18">
        <v>0.5264434209051152</v>
      </c>
      <c r="AR282" s="18">
        <v>0.50392019242560326</v>
      </c>
      <c r="AS282" s="18">
        <v>0.55999690228706889</v>
      </c>
      <c r="AT282" s="18">
        <v>0.48331008687386379</v>
      </c>
      <c r="AU282" s="18">
        <v>0.2391315900529275</v>
      </c>
      <c r="AW282" s="18">
        <v>0.41229690634583488</v>
      </c>
      <c r="AX282" s="18">
        <v>0.84845228378035831</v>
      </c>
      <c r="AZ282" s="18">
        <v>0.42711488648571921</v>
      </c>
      <c r="BA282" s="18">
        <v>0.39960128764973968</v>
      </c>
      <c r="BB282" s="18">
        <v>0.49889768235300019</v>
      </c>
      <c r="BC282" s="18">
        <v>0.53589271864169707</v>
      </c>
      <c r="BD282" s="18">
        <v>0.45343348299339731</v>
      </c>
      <c r="BE282" s="18">
        <v>0.52096981799397435</v>
      </c>
      <c r="BF282" s="18">
        <v>0.66381768105577699</v>
      </c>
      <c r="BG282" s="18">
        <v>0.56685571956228065</v>
      </c>
    </row>
    <row r="283" spans="2:59">
      <c r="B283" s="17" t="s">
        <v>119</v>
      </c>
      <c r="C283" s="18">
        <v>2.4848300078999179E-2</v>
      </c>
      <c r="D283" s="18">
        <v>2.5257083899707881E-2</v>
      </c>
      <c r="E283" s="18">
        <v>2.459011423328494E-2</v>
      </c>
      <c r="G283" s="18">
        <v>1.5630280845495542E-2</v>
      </c>
      <c r="H283" s="18">
        <v>1.9644265741404959E-2</v>
      </c>
      <c r="I283" s="18">
        <v>3.6307104016240613E-2</v>
      </c>
      <c r="J283" s="18">
        <v>4.2982843779447819E-2</v>
      </c>
      <c r="K283" s="18">
        <v>2.328872612846019E-2</v>
      </c>
      <c r="L283" s="18">
        <v>2.6370328658977919E-2</v>
      </c>
      <c r="M283" s="18">
        <v>2.4816404267821481E-2</v>
      </c>
      <c r="N283" s="18">
        <v>2.1557451224989109E-2</v>
      </c>
      <c r="O283" s="18">
        <v>1.414252529554289E-2</v>
      </c>
      <c r="Q283" s="18">
        <v>1.542694836810635E-2</v>
      </c>
      <c r="R283" s="18">
        <v>2.025590550892465E-2</v>
      </c>
      <c r="S283" s="18">
        <v>2.4473009735732361E-2</v>
      </c>
      <c r="T283" s="18">
        <v>4.2716736462957511E-2</v>
      </c>
      <c r="V283" s="18">
        <v>2.6251281270270089E-2</v>
      </c>
      <c r="W283" s="18">
        <v>2.1499497956085231E-2</v>
      </c>
      <c r="X283" s="18">
        <v>2.8425789399247531E-2</v>
      </c>
      <c r="Y283" s="18">
        <v>3.7188234145495672E-2</v>
      </c>
      <c r="Z283" s="18">
        <v>1.9037391122918419E-2</v>
      </c>
      <c r="AA283" s="18">
        <v>2.4236504530796101E-2</v>
      </c>
      <c r="AB283" s="18">
        <v>1.7631626120399431E-2</v>
      </c>
      <c r="AD283" s="18">
        <v>2.2990680979990089E-2</v>
      </c>
      <c r="AE283" s="18">
        <v>2.0767323636103781E-2</v>
      </c>
      <c r="AF283" s="18">
        <v>2.5295548537121529E-2</v>
      </c>
      <c r="AG283" s="18">
        <v>3.9407951558056417E-2</v>
      </c>
      <c r="AH283" s="18">
        <v>2.1193261876050772E-2</v>
      </c>
      <c r="AI283" s="18">
        <v>4.1122425399979817E-2</v>
      </c>
      <c r="AJ283" s="18">
        <v>0</v>
      </c>
      <c r="AL283" s="18">
        <v>1.8239999999999999E-2</v>
      </c>
      <c r="AM283" s="18">
        <v>2.4240000000000001E-2</v>
      </c>
      <c r="AN283" s="18">
        <v>2.3959999999999999E-2</v>
      </c>
      <c r="AP283" s="18">
        <v>9.2182276106669379E-3</v>
      </c>
      <c r="AQ283" s="18">
        <v>2.87620303034496E-2</v>
      </c>
      <c r="AR283" s="18">
        <v>2.4367142844406321E-2</v>
      </c>
      <c r="AS283" s="18">
        <v>3.0051354232452528E-2</v>
      </c>
      <c r="AT283" s="18">
        <v>8.195895523670671E-3</v>
      </c>
      <c r="AU283" s="18">
        <v>0</v>
      </c>
      <c r="AW283" s="18">
        <v>2.234605634639323E-2</v>
      </c>
      <c r="AX283" s="18">
        <v>2.1661943964792239E-2</v>
      </c>
      <c r="AZ283" s="18">
        <v>2.5497680835622E-2</v>
      </c>
      <c r="BA283" s="18">
        <v>3.0953986929892621E-2</v>
      </c>
      <c r="BB283" s="18">
        <v>1.5661333762939239E-2</v>
      </c>
      <c r="BC283" s="18">
        <v>1.9553040513797849E-2</v>
      </c>
      <c r="BD283" s="18">
        <v>4.038765789244024E-2</v>
      </c>
      <c r="BE283" s="18">
        <v>2.6465920951619079E-2</v>
      </c>
      <c r="BF283" s="18">
        <v>1.41145439458222E-2</v>
      </c>
      <c r="BG283" s="18">
        <v>3.5828902918923107E-2</v>
      </c>
    </row>
    <row r="285" spans="2:59" ht="72.599999999999994">
      <c r="B285" s="14" t="s">
        <v>229</v>
      </c>
    </row>
    <row r="286" spans="2:59">
      <c r="B286" s="15" t="s">
        <v>20</v>
      </c>
    </row>
    <row r="287" spans="2:59">
      <c r="B287" s="11" t="s">
        <v>105</v>
      </c>
      <c r="C287" s="16">
        <v>4021</v>
      </c>
      <c r="D287" s="16">
        <v>1673</v>
      </c>
      <c r="E287" s="16">
        <v>2333</v>
      </c>
      <c r="G287" s="16">
        <v>205</v>
      </c>
      <c r="H287" s="16">
        <v>556</v>
      </c>
      <c r="I287" s="16">
        <v>395</v>
      </c>
      <c r="J287" s="16">
        <v>359</v>
      </c>
      <c r="K287" s="16">
        <v>435</v>
      </c>
      <c r="L287" s="16">
        <v>408</v>
      </c>
      <c r="M287" s="16">
        <v>651</v>
      </c>
      <c r="N287" s="16">
        <v>588</v>
      </c>
      <c r="O287" s="16">
        <v>424</v>
      </c>
      <c r="Q287" s="16">
        <v>1335</v>
      </c>
      <c r="R287" s="16">
        <v>799</v>
      </c>
      <c r="S287" s="16">
        <v>887</v>
      </c>
      <c r="T287" s="16">
        <v>955</v>
      </c>
      <c r="V287" s="16">
        <v>499</v>
      </c>
      <c r="W287" s="16">
        <v>617</v>
      </c>
      <c r="X287" s="16">
        <v>572</v>
      </c>
      <c r="Y287" s="16">
        <v>607</v>
      </c>
      <c r="Z287" s="16">
        <v>586</v>
      </c>
      <c r="AA287" s="16">
        <v>563</v>
      </c>
      <c r="AB287" s="16">
        <v>577</v>
      </c>
      <c r="AD287" s="16">
        <v>1339</v>
      </c>
      <c r="AE287" s="16">
        <v>800</v>
      </c>
      <c r="AF287" s="16">
        <v>767</v>
      </c>
      <c r="AG287" s="16">
        <v>160</v>
      </c>
      <c r="AH287" s="16">
        <v>609</v>
      </c>
      <c r="AI287" s="16">
        <v>341</v>
      </c>
      <c r="AJ287" s="16">
        <v>5</v>
      </c>
      <c r="AL287" s="16">
        <v>547</v>
      </c>
      <c r="AM287" s="16">
        <v>640</v>
      </c>
      <c r="AN287" s="16">
        <v>180</v>
      </c>
      <c r="AP287" s="16">
        <v>436</v>
      </c>
      <c r="AQ287" s="16">
        <v>418</v>
      </c>
      <c r="AR287" s="16">
        <v>128</v>
      </c>
      <c r="AS287" s="16">
        <v>889</v>
      </c>
      <c r="AT287" s="16">
        <v>140</v>
      </c>
      <c r="AU287" s="16">
        <v>21</v>
      </c>
      <c r="AW287" s="16">
        <v>3485</v>
      </c>
      <c r="AX287" s="16">
        <v>492</v>
      </c>
      <c r="AZ287" s="16">
        <v>1326</v>
      </c>
      <c r="BA287" s="16">
        <v>930</v>
      </c>
      <c r="BB287" s="16">
        <v>647</v>
      </c>
      <c r="BC287" s="16">
        <v>527</v>
      </c>
      <c r="BD287" s="16">
        <v>129</v>
      </c>
      <c r="BE287" s="16">
        <v>133</v>
      </c>
      <c r="BF287" s="16">
        <v>207</v>
      </c>
      <c r="BG287" s="16">
        <v>95</v>
      </c>
    </row>
    <row r="288" spans="2:59">
      <c r="B288" s="12" t="s">
        <v>106</v>
      </c>
      <c r="C288" s="16">
        <v>4021</v>
      </c>
      <c r="D288" s="16">
        <v>1744</v>
      </c>
      <c r="E288" s="16">
        <v>2272</v>
      </c>
      <c r="G288" s="16">
        <v>189</v>
      </c>
      <c r="H288" s="16">
        <v>543</v>
      </c>
      <c r="I288" s="16">
        <v>398</v>
      </c>
      <c r="J288" s="16">
        <v>350</v>
      </c>
      <c r="K288" s="16">
        <v>438</v>
      </c>
      <c r="L288" s="16">
        <v>422</v>
      </c>
      <c r="M288" s="16">
        <v>652</v>
      </c>
      <c r="N288" s="16">
        <v>639</v>
      </c>
      <c r="O288" s="16">
        <v>390</v>
      </c>
      <c r="Q288" s="16">
        <v>1341</v>
      </c>
      <c r="R288" s="16">
        <v>796</v>
      </c>
      <c r="S288" s="16">
        <v>896</v>
      </c>
      <c r="T288" s="16">
        <v>943</v>
      </c>
      <c r="V288" s="16">
        <v>584</v>
      </c>
      <c r="W288" s="16">
        <v>587</v>
      </c>
      <c r="X288" s="16">
        <v>583</v>
      </c>
      <c r="Y288" s="16">
        <v>558</v>
      </c>
      <c r="Z288" s="16">
        <v>563</v>
      </c>
      <c r="AA288" s="16">
        <v>563</v>
      </c>
      <c r="AB288" s="16">
        <v>583</v>
      </c>
      <c r="AD288" s="16">
        <v>1343</v>
      </c>
      <c r="AE288" s="16">
        <v>804</v>
      </c>
      <c r="AF288" s="16">
        <v>765</v>
      </c>
      <c r="AG288" s="16">
        <v>157</v>
      </c>
      <c r="AH288" s="16">
        <v>609</v>
      </c>
      <c r="AI288" s="16">
        <v>338</v>
      </c>
      <c r="AJ288" s="16">
        <v>5</v>
      </c>
      <c r="AL288" s="16">
        <v>567</v>
      </c>
      <c r="AM288" s="16">
        <v>660</v>
      </c>
      <c r="AN288" s="16">
        <v>184</v>
      </c>
      <c r="AP288" s="16">
        <v>433</v>
      </c>
      <c r="AQ288" s="16">
        <v>406</v>
      </c>
      <c r="AR288" s="16">
        <v>131</v>
      </c>
      <c r="AS288" s="16">
        <v>857</v>
      </c>
      <c r="AT288" s="16">
        <v>139</v>
      </c>
      <c r="AU288" s="16">
        <v>21</v>
      </c>
      <c r="AW288" s="16">
        <v>3486</v>
      </c>
      <c r="AX288" s="16">
        <v>490</v>
      </c>
      <c r="AZ288" s="16">
        <v>1382</v>
      </c>
      <c r="BA288" s="16">
        <v>902</v>
      </c>
      <c r="BB288" s="16">
        <v>650</v>
      </c>
      <c r="BC288" s="16">
        <v>510</v>
      </c>
      <c r="BD288" s="16">
        <v>127</v>
      </c>
      <c r="BE288" s="16">
        <v>130</v>
      </c>
      <c r="BF288" s="16">
        <v>199</v>
      </c>
      <c r="BG288" s="16">
        <v>95</v>
      </c>
    </row>
    <row r="289" spans="2:59">
      <c r="B289" s="17" t="s">
        <v>224</v>
      </c>
      <c r="C289" s="18">
        <v>0.2649960212766127</v>
      </c>
      <c r="D289" s="18">
        <v>0.34004607412277482</v>
      </c>
      <c r="E289" s="18">
        <v>0.2077037523443212</v>
      </c>
      <c r="G289" s="18">
        <v>0.22186633347988</v>
      </c>
      <c r="H289" s="18">
        <v>0.26366276877033101</v>
      </c>
      <c r="I289" s="18">
        <v>0.22446704060618669</v>
      </c>
      <c r="J289" s="18">
        <v>0.2180417717045289</v>
      </c>
      <c r="K289" s="18">
        <v>0.25466563602298059</v>
      </c>
      <c r="L289" s="18">
        <v>0.24987196326839289</v>
      </c>
      <c r="M289" s="18">
        <v>0.39010641971409649</v>
      </c>
      <c r="N289" s="18">
        <v>0.26377980389166411</v>
      </c>
      <c r="O289" s="18">
        <v>0.19205302925059911</v>
      </c>
      <c r="Q289" s="18">
        <v>0.34279298897540272</v>
      </c>
      <c r="R289" s="18">
        <v>0.23878232004174971</v>
      </c>
      <c r="S289" s="18">
        <v>0.23872109557030941</v>
      </c>
      <c r="T289" s="18">
        <v>0.20816882150503729</v>
      </c>
      <c r="V289" s="18">
        <v>0.21447890764511771</v>
      </c>
      <c r="W289" s="18">
        <v>0.28476280032678353</v>
      </c>
      <c r="X289" s="18">
        <v>0.24913602657310199</v>
      </c>
      <c r="Y289" s="18">
        <v>0.23860523199873621</v>
      </c>
      <c r="Z289" s="18">
        <v>0.2547028232359847</v>
      </c>
      <c r="AA289" s="18">
        <v>0.30359698933012369</v>
      </c>
      <c r="AB289" s="18">
        <v>0.30944185044899342</v>
      </c>
      <c r="AD289" s="18">
        <v>0.35531978845175449</v>
      </c>
      <c r="AE289" s="18">
        <v>0.26879958382149371</v>
      </c>
      <c r="AF289" s="18">
        <v>0.19964431052208989</v>
      </c>
      <c r="AG289" s="18">
        <v>0.24260409953933371</v>
      </c>
      <c r="AH289" s="18">
        <v>0.22817112871608089</v>
      </c>
      <c r="AI289" s="18">
        <v>0.12547132257458679</v>
      </c>
      <c r="AJ289" s="18">
        <v>0</v>
      </c>
      <c r="AL289" s="18">
        <v>0.34462999999999999</v>
      </c>
      <c r="AM289" s="18">
        <v>0.20352999999999999</v>
      </c>
      <c r="AN289" s="18">
        <v>0.24789</v>
      </c>
      <c r="AP289" s="18">
        <v>0.34101387851093012</v>
      </c>
      <c r="AQ289" s="18">
        <v>0.21401475986762911</v>
      </c>
      <c r="AR289" s="18">
        <v>0.47633166986555447</v>
      </c>
      <c r="AS289" s="18">
        <v>0.23796893140693631</v>
      </c>
      <c r="AT289" s="18">
        <v>0.3137604588722111</v>
      </c>
      <c r="AU289" s="18">
        <v>0.66774142560201777</v>
      </c>
      <c r="AW289" s="18">
        <v>0.29255490933642953</v>
      </c>
      <c r="AX289" s="18">
        <v>8.4244846407069973E-2</v>
      </c>
      <c r="AZ289" s="18">
        <v>0.221041335707477</v>
      </c>
      <c r="BA289" s="18">
        <v>0.29863912261324521</v>
      </c>
      <c r="BB289" s="18">
        <v>0.30772558650060239</v>
      </c>
      <c r="BC289" s="18">
        <v>0.29955906056079218</v>
      </c>
      <c r="BD289" s="18">
        <v>0.37844748327772532</v>
      </c>
      <c r="BE289" s="18">
        <v>0.29565395373153008</v>
      </c>
      <c r="BF289" s="18">
        <v>0.1515387823826351</v>
      </c>
      <c r="BG289" s="18">
        <v>0.2026543278297509</v>
      </c>
    </row>
    <row r="290" spans="2:59">
      <c r="B290" s="17" t="s">
        <v>225</v>
      </c>
      <c r="C290" s="18">
        <v>0.6947698819753555</v>
      </c>
      <c r="D290" s="18">
        <v>0.62726401008789889</v>
      </c>
      <c r="E290" s="18">
        <v>0.74631467567919252</v>
      </c>
      <c r="G290" s="18">
        <v>0.72502865264198513</v>
      </c>
      <c r="H290" s="18">
        <v>0.70340779103535267</v>
      </c>
      <c r="I290" s="18">
        <v>0.72467498370683836</v>
      </c>
      <c r="J290" s="18">
        <v>0.73948412069162361</v>
      </c>
      <c r="K290" s="18">
        <v>0.71640494515811282</v>
      </c>
      <c r="L290" s="18">
        <v>0.70224487934772728</v>
      </c>
      <c r="M290" s="18">
        <v>0.5726141508839323</v>
      </c>
      <c r="N290" s="18">
        <v>0.69798381845696711</v>
      </c>
      <c r="O290" s="18">
        <v>0.76399992910169912</v>
      </c>
      <c r="Q290" s="18">
        <v>0.62985390519094819</v>
      </c>
      <c r="R290" s="18">
        <v>0.72998370168573723</v>
      </c>
      <c r="S290" s="18">
        <v>0.7202114956925838</v>
      </c>
      <c r="T290" s="18">
        <v>0.72789401311136837</v>
      </c>
      <c r="V290" s="18">
        <v>0.74107859513063656</v>
      </c>
      <c r="W290" s="18">
        <v>0.66731191574490789</v>
      </c>
      <c r="X290" s="18">
        <v>0.70518276768273946</v>
      </c>
      <c r="Y290" s="18">
        <v>0.7206640917968089</v>
      </c>
      <c r="Z290" s="18">
        <v>0.71744738882038139</v>
      </c>
      <c r="AA290" s="18">
        <v>0.65888253682856845</v>
      </c>
      <c r="AB290" s="18">
        <v>0.65362176418187479</v>
      </c>
      <c r="AD290" s="18">
        <v>0.61809755821373202</v>
      </c>
      <c r="AE290" s="18">
        <v>0.69073491883642091</v>
      </c>
      <c r="AF290" s="18">
        <v>0.74829422371508458</v>
      </c>
      <c r="AG290" s="18">
        <v>0.73980645555137181</v>
      </c>
      <c r="AH290" s="18">
        <v>0.7163539886937389</v>
      </c>
      <c r="AI290" s="18">
        <v>0.82369407301899777</v>
      </c>
      <c r="AJ290" s="18">
        <v>1</v>
      </c>
      <c r="AL290" s="18">
        <v>0.62680000000000002</v>
      </c>
      <c r="AM290" s="18">
        <v>0.74880999999999998</v>
      </c>
      <c r="AN290" s="18">
        <v>0.70660000000000001</v>
      </c>
      <c r="AP290" s="18">
        <v>0.63351314783965851</v>
      </c>
      <c r="AQ290" s="18">
        <v>0.72162826778654354</v>
      </c>
      <c r="AR290" s="18">
        <v>0.4991018599470905</v>
      </c>
      <c r="AS290" s="18">
        <v>0.73100524647205378</v>
      </c>
      <c r="AT290" s="18">
        <v>0.66407176881295804</v>
      </c>
      <c r="AU290" s="18">
        <v>0.33225857439798201</v>
      </c>
      <c r="AW290" s="18">
        <v>0.66829630697285958</v>
      </c>
      <c r="AX290" s="18">
        <v>0.8829698737136924</v>
      </c>
      <c r="AZ290" s="18">
        <v>0.73190766723879108</v>
      </c>
      <c r="BA290" s="18">
        <v>0.65565601126647544</v>
      </c>
      <c r="BB290" s="18">
        <v>0.66099031270746766</v>
      </c>
      <c r="BC290" s="18">
        <v>0.67500437184586182</v>
      </c>
      <c r="BD290" s="18">
        <v>0.57142774263202345</v>
      </c>
      <c r="BE290" s="18">
        <v>0.69745061020018595</v>
      </c>
      <c r="BF290" s="18">
        <v>0.80767213021704498</v>
      </c>
      <c r="BG290" s="18">
        <v>0.76605262202910873</v>
      </c>
    </row>
    <row r="291" spans="2:59">
      <c r="B291" s="17" t="s">
        <v>119</v>
      </c>
      <c r="C291" s="18">
        <v>4.0234096748031759E-2</v>
      </c>
      <c r="D291" s="18">
        <v>3.2689915789326542E-2</v>
      </c>
      <c r="E291" s="18">
        <v>4.5981571976486238E-2</v>
      </c>
      <c r="G291" s="18">
        <v>5.3105013878134891E-2</v>
      </c>
      <c r="H291" s="18">
        <v>3.2929440194316588E-2</v>
      </c>
      <c r="I291" s="18">
        <v>5.0857975686974831E-2</v>
      </c>
      <c r="J291" s="18">
        <v>4.2474107603847538E-2</v>
      </c>
      <c r="K291" s="18">
        <v>2.892941881890658E-2</v>
      </c>
      <c r="L291" s="18">
        <v>4.7883157383879792E-2</v>
      </c>
      <c r="M291" s="18">
        <v>3.7279429401971063E-2</v>
      </c>
      <c r="N291" s="18">
        <v>3.8236377651368593E-2</v>
      </c>
      <c r="O291" s="18">
        <v>4.3947041647701753E-2</v>
      </c>
      <c r="Q291" s="18">
        <v>2.7353105833649159E-2</v>
      </c>
      <c r="R291" s="18">
        <v>3.1233978272513029E-2</v>
      </c>
      <c r="S291" s="18">
        <v>4.1067408737106847E-2</v>
      </c>
      <c r="T291" s="18">
        <v>6.3937165383594313E-2</v>
      </c>
      <c r="V291" s="18">
        <v>4.4442497224245793E-2</v>
      </c>
      <c r="W291" s="18">
        <v>4.7925283928308561E-2</v>
      </c>
      <c r="X291" s="18">
        <v>4.5681205744158397E-2</v>
      </c>
      <c r="Y291" s="18">
        <v>4.0730676204454842E-2</v>
      </c>
      <c r="Z291" s="18">
        <v>2.7849787943633929E-2</v>
      </c>
      <c r="AA291" s="18">
        <v>3.7520473841307717E-2</v>
      </c>
      <c r="AB291" s="18">
        <v>3.6936385369131818E-2</v>
      </c>
      <c r="AD291" s="18">
        <v>2.658265333451347E-2</v>
      </c>
      <c r="AE291" s="18">
        <v>4.0465497342085488E-2</v>
      </c>
      <c r="AF291" s="18">
        <v>5.2061465762825547E-2</v>
      </c>
      <c r="AG291" s="18">
        <v>1.75894449092945E-2</v>
      </c>
      <c r="AH291" s="18">
        <v>5.5474882590180033E-2</v>
      </c>
      <c r="AI291" s="18">
        <v>5.0834604406415372E-2</v>
      </c>
      <c r="AJ291" s="18">
        <v>0</v>
      </c>
      <c r="AL291" s="18">
        <v>2.8570000000000002E-2</v>
      </c>
      <c r="AM291" s="18">
        <v>4.7660000000000001E-2</v>
      </c>
      <c r="AN291" s="18">
        <v>4.5510000000000002E-2</v>
      </c>
      <c r="AP291" s="18">
        <v>2.5472973649411489E-2</v>
      </c>
      <c r="AQ291" s="18">
        <v>6.435697234582731E-2</v>
      </c>
      <c r="AR291" s="18">
        <v>2.4566470187355159E-2</v>
      </c>
      <c r="AS291" s="18">
        <v>3.1025822121009839E-2</v>
      </c>
      <c r="AT291" s="18">
        <v>2.216777231483098E-2</v>
      </c>
      <c r="AU291" s="18">
        <v>0</v>
      </c>
      <c r="AW291" s="18">
        <v>3.9148783690711023E-2</v>
      </c>
      <c r="AX291" s="18">
        <v>3.2785279879237537E-2</v>
      </c>
      <c r="AZ291" s="18">
        <v>4.705099705373187E-2</v>
      </c>
      <c r="BA291" s="18">
        <v>4.5704866120279228E-2</v>
      </c>
      <c r="BB291" s="18">
        <v>3.1284100791929843E-2</v>
      </c>
      <c r="BC291" s="18">
        <v>2.5436567593345991E-2</v>
      </c>
      <c r="BD291" s="18">
        <v>5.0124774090251067E-2</v>
      </c>
      <c r="BE291" s="18">
        <v>6.8954360682841574E-3</v>
      </c>
      <c r="BF291" s="18">
        <v>4.0789087400320098E-2</v>
      </c>
      <c r="BG291" s="18">
        <v>3.1293050141140262E-2</v>
      </c>
    </row>
    <row r="293" spans="2:59" ht="87">
      <c r="B293" s="14" t="s">
        <v>230</v>
      </c>
    </row>
    <row r="294" spans="2:59">
      <c r="B294" s="15" t="s">
        <v>20</v>
      </c>
    </row>
    <row r="295" spans="2:59">
      <c r="B295" s="11" t="s">
        <v>105</v>
      </c>
      <c r="C295" s="16">
        <v>4021</v>
      </c>
      <c r="D295" s="16">
        <v>1673</v>
      </c>
      <c r="E295" s="16">
        <v>2333</v>
      </c>
      <c r="G295" s="16">
        <v>205</v>
      </c>
      <c r="H295" s="16">
        <v>556</v>
      </c>
      <c r="I295" s="16">
        <v>395</v>
      </c>
      <c r="J295" s="16">
        <v>359</v>
      </c>
      <c r="K295" s="16">
        <v>435</v>
      </c>
      <c r="L295" s="16">
        <v>408</v>
      </c>
      <c r="M295" s="16">
        <v>651</v>
      </c>
      <c r="N295" s="16">
        <v>588</v>
      </c>
      <c r="O295" s="16">
        <v>424</v>
      </c>
      <c r="Q295" s="16">
        <v>1335</v>
      </c>
      <c r="R295" s="16">
        <v>799</v>
      </c>
      <c r="S295" s="16">
        <v>887</v>
      </c>
      <c r="T295" s="16">
        <v>955</v>
      </c>
      <c r="V295" s="16">
        <v>499</v>
      </c>
      <c r="W295" s="16">
        <v>617</v>
      </c>
      <c r="X295" s="16">
        <v>572</v>
      </c>
      <c r="Y295" s="16">
        <v>607</v>
      </c>
      <c r="Z295" s="16">
        <v>586</v>
      </c>
      <c r="AA295" s="16">
        <v>563</v>
      </c>
      <c r="AB295" s="16">
        <v>577</v>
      </c>
      <c r="AD295" s="16">
        <v>1339</v>
      </c>
      <c r="AE295" s="16">
        <v>800</v>
      </c>
      <c r="AF295" s="16">
        <v>767</v>
      </c>
      <c r="AG295" s="16">
        <v>160</v>
      </c>
      <c r="AH295" s="16">
        <v>609</v>
      </c>
      <c r="AI295" s="16">
        <v>341</v>
      </c>
      <c r="AJ295" s="16">
        <v>5</v>
      </c>
      <c r="AL295" s="16">
        <v>547</v>
      </c>
      <c r="AM295" s="16">
        <v>640</v>
      </c>
      <c r="AN295" s="16">
        <v>180</v>
      </c>
      <c r="AP295" s="16">
        <v>436</v>
      </c>
      <c r="AQ295" s="16">
        <v>418</v>
      </c>
      <c r="AR295" s="16">
        <v>128</v>
      </c>
      <c r="AS295" s="16">
        <v>889</v>
      </c>
      <c r="AT295" s="16">
        <v>140</v>
      </c>
      <c r="AU295" s="16">
        <v>21</v>
      </c>
      <c r="AW295" s="16">
        <v>3485</v>
      </c>
      <c r="AX295" s="16">
        <v>492</v>
      </c>
      <c r="AZ295" s="16">
        <v>1326</v>
      </c>
      <c r="BA295" s="16">
        <v>930</v>
      </c>
      <c r="BB295" s="16">
        <v>647</v>
      </c>
      <c r="BC295" s="16">
        <v>527</v>
      </c>
      <c r="BD295" s="16">
        <v>129</v>
      </c>
      <c r="BE295" s="16">
        <v>133</v>
      </c>
      <c r="BF295" s="16">
        <v>207</v>
      </c>
      <c r="BG295" s="16">
        <v>95</v>
      </c>
    </row>
    <row r="296" spans="2:59">
      <c r="B296" s="12" t="s">
        <v>106</v>
      </c>
      <c r="C296" s="16">
        <v>4021</v>
      </c>
      <c r="D296" s="16">
        <v>1744</v>
      </c>
      <c r="E296" s="16">
        <v>2272</v>
      </c>
      <c r="G296" s="16">
        <v>189</v>
      </c>
      <c r="H296" s="16">
        <v>543</v>
      </c>
      <c r="I296" s="16">
        <v>398</v>
      </c>
      <c r="J296" s="16">
        <v>350</v>
      </c>
      <c r="K296" s="16">
        <v>438</v>
      </c>
      <c r="L296" s="16">
        <v>422</v>
      </c>
      <c r="M296" s="16">
        <v>652</v>
      </c>
      <c r="N296" s="16">
        <v>639</v>
      </c>
      <c r="O296" s="16">
        <v>390</v>
      </c>
      <c r="Q296" s="16">
        <v>1341</v>
      </c>
      <c r="R296" s="16">
        <v>796</v>
      </c>
      <c r="S296" s="16">
        <v>896</v>
      </c>
      <c r="T296" s="16">
        <v>943</v>
      </c>
      <c r="V296" s="16">
        <v>584</v>
      </c>
      <c r="W296" s="16">
        <v>587</v>
      </c>
      <c r="X296" s="16">
        <v>583</v>
      </c>
      <c r="Y296" s="16">
        <v>558</v>
      </c>
      <c r="Z296" s="16">
        <v>563</v>
      </c>
      <c r="AA296" s="16">
        <v>563</v>
      </c>
      <c r="AB296" s="16">
        <v>583</v>
      </c>
      <c r="AD296" s="16">
        <v>1343</v>
      </c>
      <c r="AE296" s="16">
        <v>804</v>
      </c>
      <c r="AF296" s="16">
        <v>765</v>
      </c>
      <c r="AG296" s="16">
        <v>157</v>
      </c>
      <c r="AH296" s="16">
        <v>609</v>
      </c>
      <c r="AI296" s="16">
        <v>338</v>
      </c>
      <c r="AJ296" s="16">
        <v>5</v>
      </c>
      <c r="AL296" s="16">
        <v>567</v>
      </c>
      <c r="AM296" s="16">
        <v>660</v>
      </c>
      <c r="AN296" s="16">
        <v>184</v>
      </c>
      <c r="AP296" s="16">
        <v>433</v>
      </c>
      <c r="AQ296" s="16">
        <v>406</v>
      </c>
      <c r="AR296" s="16">
        <v>131</v>
      </c>
      <c r="AS296" s="16">
        <v>857</v>
      </c>
      <c r="AT296" s="16">
        <v>139</v>
      </c>
      <c r="AU296" s="16">
        <v>21</v>
      </c>
      <c r="AW296" s="16">
        <v>3486</v>
      </c>
      <c r="AX296" s="16">
        <v>490</v>
      </c>
      <c r="AZ296" s="16">
        <v>1382</v>
      </c>
      <c r="BA296" s="16">
        <v>902</v>
      </c>
      <c r="BB296" s="16">
        <v>650</v>
      </c>
      <c r="BC296" s="16">
        <v>510</v>
      </c>
      <c r="BD296" s="16">
        <v>127</v>
      </c>
      <c r="BE296" s="16">
        <v>130</v>
      </c>
      <c r="BF296" s="16">
        <v>199</v>
      </c>
      <c r="BG296" s="16">
        <v>95</v>
      </c>
    </row>
    <row r="297" spans="2:59">
      <c r="B297" s="17" t="s">
        <v>224</v>
      </c>
      <c r="C297" s="18">
        <v>0.40256652869883192</v>
      </c>
      <c r="D297" s="18">
        <v>0.42580828832293471</v>
      </c>
      <c r="E297" s="18">
        <v>0.38510516322465582</v>
      </c>
      <c r="G297" s="18">
        <v>0.34419813949889511</v>
      </c>
      <c r="H297" s="18">
        <v>0.40424983155846561</v>
      </c>
      <c r="I297" s="18">
        <v>0.3500302057929448</v>
      </c>
      <c r="J297" s="18">
        <v>0.37160088098046679</v>
      </c>
      <c r="K297" s="18">
        <v>0.4106942939402024</v>
      </c>
      <c r="L297" s="18">
        <v>0.37892843071708021</v>
      </c>
      <c r="M297" s="18">
        <v>0.54330954990730262</v>
      </c>
      <c r="N297" s="18">
        <v>0.3791790231404164</v>
      </c>
      <c r="O297" s="18">
        <v>0.32938834336668182</v>
      </c>
      <c r="Q297" s="18">
        <v>0.45431241589652821</v>
      </c>
      <c r="R297" s="18">
        <v>0.38572069532121528</v>
      </c>
      <c r="S297" s="18">
        <v>0.38483992058197453</v>
      </c>
      <c r="T297" s="18">
        <v>0.36767507695147411</v>
      </c>
      <c r="V297" s="18">
        <v>0.32755254881707702</v>
      </c>
      <c r="W297" s="18">
        <v>0.40985016175682148</v>
      </c>
      <c r="X297" s="18">
        <v>0.35164715328093699</v>
      </c>
      <c r="Y297" s="18">
        <v>0.37103424931739593</v>
      </c>
      <c r="Z297" s="18">
        <v>0.44206306134655721</v>
      </c>
      <c r="AA297" s="18">
        <v>0.43446976351451388</v>
      </c>
      <c r="AB297" s="18">
        <v>0.48246859704399481</v>
      </c>
      <c r="AD297" s="18">
        <v>0.50352664406823</v>
      </c>
      <c r="AE297" s="18">
        <v>0.37315698534127872</v>
      </c>
      <c r="AF297" s="18">
        <v>0.32976924781193029</v>
      </c>
      <c r="AG297" s="18">
        <v>0.43167686175342818</v>
      </c>
      <c r="AH297" s="18">
        <v>0.37893101419808323</v>
      </c>
      <c r="AI297" s="18">
        <v>0.27096793782247069</v>
      </c>
      <c r="AJ297" s="18">
        <v>0</v>
      </c>
      <c r="AL297" s="18">
        <v>0.45890999999999998</v>
      </c>
      <c r="AM297" s="18">
        <v>0.30741000000000002</v>
      </c>
      <c r="AN297" s="18">
        <v>0.34264</v>
      </c>
      <c r="AP297" s="18">
        <v>0.48188528957160343</v>
      </c>
      <c r="AQ297" s="18">
        <v>0.41175958121306611</v>
      </c>
      <c r="AR297" s="18">
        <v>0.53101495184671843</v>
      </c>
      <c r="AS297" s="18">
        <v>0.44103907727662678</v>
      </c>
      <c r="AT297" s="18">
        <v>0.45384224083177399</v>
      </c>
      <c r="AU297" s="18">
        <v>0.58283427779147678</v>
      </c>
      <c r="AW297" s="18">
        <v>0.44764059578667659</v>
      </c>
      <c r="AX297" s="18">
        <v>0.1106909959108347</v>
      </c>
      <c r="AZ297" s="18">
        <v>0.3257097105172847</v>
      </c>
      <c r="BA297" s="18">
        <v>0.44913483623813899</v>
      </c>
      <c r="BB297" s="18">
        <v>0.45509417081045672</v>
      </c>
      <c r="BC297" s="18">
        <v>0.44062872713946449</v>
      </c>
      <c r="BD297" s="18">
        <v>0.52549557913520795</v>
      </c>
      <c r="BE297" s="18">
        <v>0.39950429291292527</v>
      </c>
      <c r="BF297" s="18">
        <v>0.37030595348699352</v>
      </c>
      <c r="BG297" s="18">
        <v>0.44163219506149898</v>
      </c>
    </row>
    <row r="298" spans="2:59">
      <c r="B298" s="17" t="s">
        <v>225</v>
      </c>
      <c r="C298" s="18">
        <v>0.56588108523010927</v>
      </c>
      <c r="D298" s="18">
        <v>0.54126706086133802</v>
      </c>
      <c r="E298" s="18">
        <v>0.58432546900631543</v>
      </c>
      <c r="G298" s="18">
        <v>0.6256451887069765</v>
      </c>
      <c r="H298" s="18">
        <v>0.56963573120368172</v>
      </c>
      <c r="I298" s="18">
        <v>0.60158720272091315</v>
      </c>
      <c r="J298" s="18">
        <v>0.58391255122759977</v>
      </c>
      <c r="K298" s="18">
        <v>0.56617017805288627</v>
      </c>
      <c r="L298" s="18">
        <v>0.58554120207487625</v>
      </c>
      <c r="M298" s="18">
        <v>0.42814162101475323</v>
      </c>
      <c r="N298" s="18">
        <v>0.58783005514395248</v>
      </c>
      <c r="O298" s="18">
        <v>0.65178188201820952</v>
      </c>
      <c r="Q298" s="18">
        <v>0.52495728889283078</v>
      </c>
      <c r="R298" s="18">
        <v>0.59595470631010439</v>
      </c>
      <c r="S298" s="18">
        <v>0.57349939903301883</v>
      </c>
      <c r="T298" s="18">
        <v>0.58326237946428783</v>
      </c>
      <c r="V298" s="18">
        <v>0.63418907030575067</v>
      </c>
      <c r="W298" s="18">
        <v>0.56981160976336787</v>
      </c>
      <c r="X298" s="18">
        <v>0.6155997105827824</v>
      </c>
      <c r="Y298" s="18">
        <v>0.58870202616490996</v>
      </c>
      <c r="Z298" s="18">
        <v>0.5280330976274441</v>
      </c>
      <c r="AA298" s="18">
        <v>0.53420652068597241</v>
      </c>
      <c r="AB298" s="18">
        <v>0.48913035090902818</v>
      </c>
      <c r="AD298" s="18">
        <v>0.46694736489378907</v>
      </c>
      <c r="AE298" s="18">
        <v>0.59682565397966125</v>
      </c>
      <c r="AF298" s="18">
        <v>0.63839991771043769</v>
      </c>
      <c r="AG298" s="18">
        <v>0.53115066212421413</v>
      </c>
      <c r="AH298" s="18">
        <v>0.59688421639502243</v>
      </c>
      <c r="AI298" s="18">
        <v>0.67526390605860409</v>
      </c>
      <c r="AJ298" s="18">
        <v>1</v>
      </c>
      <c r="AL298" s="18">
        <v>0.51395000000000002</v>
      </c>
      <c r="AM298" s="18">
        <v>0.66115000000000002</v>
      </c>
      <c r="AN298" s="18">
        <v>0.61021000000000003</v>
      </c>
      <c r="AP298" s="18">
        <v>0.49725998644454139</v>
      </c>
      <c r="AQ298" s="18">
        <v>0.52985498650882679</v>
      </c>
      <c r="AR298" s="18">
        <v>0.46898504815328168</v>
      </c>
      <c r="AS298" s="18">
        <v>0.53279297335828235</v>
      </c>
      <c r="AT298" s="18">
        <v>0.50207323075079924</v>
      </c>
      <c r="AU298" s="18">
        <v>0.41716572220852288</v>
      </c>
      <c r="AW298" s="18">
        <v>0.52363383127256424</v>
      </c>
      <c r="AX298" s="18">
        <v>0.85784898648858077</v>
      </c>
      <c r="AZ298" s="18">
        <v>0.63980928634314183</v>
      </c>
      <c r="BA298" s="18">
        <v>0.51626590869162325</v>
      </c>
      <c r="BB298" s="18">
        <v>0.52442421850233178</v>
      </c>
      <c r="BC298" s="18">
        <v>0.5323438517093465</v>
      </c>
      <c r="BD298" s="18">
        <v>0.44057478606575717</v>
      </c>
      <c r="BE298" s="18">
        <v>0.54654626249622762</v>
      </c>
      <c r="BF298" s="18">
        <v>0.61068150952083744</v>
      </c>
      <c r="BG298" s="18">
        <v>0.5396876023739704</v>
      </c>
    </row>
    <row r="299" spans="2:59">
      <c r="B299" s="17" t="s">
        <v>119</v>
      </c>
      <c r="C299" s="18">
        <v>3.1552386071058793E-2</v>
      </c>
      <c r="D299" s="18">
        <v>3.2924650815727409E-2</v>
      </c>
      <c r="E299" s="18">
        <v>3.05693677690289E-2</v>
      </c>
      <c r="G299" s="18">
        <v>3.015667179412829E-2</v>
      </c>
      <c r="H299" s="18">
        <v>2.6114437237852822E-2</v>
      </c>
      <c r="I299" s="18">
        <v>4.8382591486142101E-2</v>
      </c>
      <c r="J299" s="18">
        <v>4.4486567791933503E-2</v>
      </c>
      <c r="K299" s="18">
        <v>2.3135528006911269E-2</v>
      </c>
      <c r="L299" s="18">
        <v>3.5530367208043527E-2</v>
      </c>
      <c r="M299" s="18">
        <v>2.8548829077944149E-2</v>
      </c>
      <c r="N299" s="18">
        <v>3.2990921715631068E-2</v>
      </c>
      <c r="O299" s="18">
        <v>1.8829774615108909E-2</v>
      </c>
      <c r="Q299" s="18">
        <v>2.0730295210641101E-2</v>
      </c>
      <c r="R299" s="18">
        <v>1.8324598368680198E-2</v>
      </c>
      <c r="S299" s="18">
        <v>4.1660680385006511E-2</v>
      </c>
      <c r="T299" s="18">
        <v>4.9062543584238283E-2</v>
      </c>
      <c r="V299" s="18">
        <v>3.8258380877172607E-2</v>
      </c>
      <c r="W299" s="18">
        <v>2.0338228479810549E-2</v>
      </c>
      <c r="X299" s="18">
        <v>3.2753136136280642E-2</v>
      </c>
      <c r="Y299" s="18">
        <v>4.0263724517693958E-2</v>
      </c>
      <c r="Z299" s="18">
        <v>2.99038410259987E-2</v>
      </c>
      <c r="AA299" s="18">
        <v>3.1323715799513513E-2</v>
      </c>
      <c r="AB299" s="18">
        <v>2.8401052046977019E-2</v>
      </c>
      <c r="AD299" s="18">
        <v>2.9525991037980912E-2</v>
      </c>
      <c r="AE299" s="18">
        <v>3.001736067906003E-2</v>
      </c>
      <c r="AF299" s="18">
        <v>3.1830834477631978E-2</v>
      </c>
      <c r="AG299" s="18">
        <v>3.717247612235771E-2</v>
      </c>
      <c r="AH299" s="18">
        <v>2.4184769406894339E-2</v>
      </c>
      <c r="AI299" s="18">
        <v>5.376815611892527E-2</v>
      </c>
      <c r="AJ299" s="18">
        <v>0</v>
      </c>
      <c r="AL299" s="18">
        <v>2.7140000000000001E-2</v>
      </c>
      <c r="AM299" s="18">
        <v>3.1440000000000003E-2</v>
      </c>
      <c r="AN299" s="18">
        <v>4.7149999999999997E-2</v>
      </c>
      <c r="AP299" s="18">
        <v>2.0854723983855149E-2</v>
      </c>
      <c r="AQ299" s="18">
        <v>5.8385432278107163E-2</v>
      </c>
      <c r="AR299" s="18">
        <v>0</v>
      </c>
      <c r="AS299" s="18">
        <v>2.616794936509079E-2</v>
      </c>
      <c r="AT299" s="18">
        <v>4.408452841742664E-2</v>
      </c>
      <c r="AU299" s="18">
        <v>0</v>
      </c>
      <c r="AW299" s="18">
        <v>2.8725572940759361E-2</v>
      </c>
      <c r="AX299" s="18">
        <v>3.1460017600584443E-2</v>
      </c>
      <c r="AZ299" s="18">
        <v>3.448100313957346E-2</v>
      </c>
      <c r="BA299" s="18">
        <v>3.4599255070237631E-2</v>
      </c>
      <c r="BB299" s="18">
        <v>2.048161068721158E-2</v>
      </c>
      <c r="BC299" s="18">
        <v>2.7027421151188991E-2</v>
      </c>
      <c r="BD299" s="18">
        <v>3.3929634799034748E-2</v>
      </c>
      <c r="BE299" s="18">
        <v>5.3949444590847252E-2</v>
      </c>
      <c r="BF299" s="18">
        <v>1.9012536992169121E-2</v>
      </c>
      <c r="BG299" s="18">
        <v>1.8680202564530481E-2</v>
      </c>
    </row>
    <row r="301" spans="2:59" ht="87">
      <c r="B301" s="14" t="s">
        <v>231</v>
      </c>
    </row>
    <row r="302" spans="2:59">
      <c r="B302" s="15" t="s">
        <v>20</v>
      </c>
    </row>
    <row r="303" spans="2:59">
      <c r="B303" s="11" t="s">
        <v>105</v>
      </c>
      <c r="C303" s="16">
        <v>4021</v>
      </c>
      <c r="D303" s="16">
        <v>1673</v>
      </c>
      <c r="E303" s="16">
        <v>2333</v>
      </c>
      <c r="G303" s="16">
        <v>205</v>
      </c>
      <c r="H303" s="16">
        <v>556</v>
      </c>
      <c r="I303" s="16">
        <v>395</v>
      </c>
      <c r="J303" s="16">
        <v>359</v>
      </c>
      <c r="K303" s="16">
        <v>435</v>
      </c>
      <c r="L303" s="16">
        <v>408</v>
      </c>
      <c r="M303" s="16">
        <v>651</v>
      </c>
      <c r="N303" s="16">
        <v>588</v>
      </c>
      <c r="O303" s="16">
        <v>424</v>
      </c>
      <c r="Q303" s="16">
        <v>1335</v>
      </c>
      <c r="R303" s="16">
        <v>799</v>
      </c>
      <c r="S303" s="16">
        <v>887</v>
      </c>
      <c r="T303" s="16">
        <v>955</v>
      </c>
      <c r="V303" s="16">
        <v>499</v>
      </c>
      <c r="W303" s="16">
        <v>617</v>
      </c>
      <c r="X303" s="16">
        <v>572</v>
      </c>
      <c r="Y303" s="16">
        <v>607</v>
      </c>
      <c r="Z303" s="16">
        <v>586</v>
      </c>
      <c r="AA303" s="16">
        <v>563</v>
      </c>
      <c r="AB303" s="16">
        <v>577</v>
      </c>
      <c r="AD303" s="16">
        <v>1339</v>
      </c>
      <c r="AE303" s="16">
        <v>800</v>
      </c>
      <c r="AF303" s="16">
        <v>767</v>
      </c>
      <c r="AG303" s="16">
        <v>160</v>
      </c>
      <c r="AH303" s="16">
        <v>609</v>
      </c>
      <c r="AI303" s="16">
        <v>341</v>
      </c>
      <c r="AJ303" s="16">
        <v>5</v>
      </c>
      <c r="AL303" s="16">
        <v>547</v>
      </c>
      <c r="AM303" s="16">
        <v>640</v>
      </c>
      <c r="AN303" s="16">
        <v>180</v>
      </c>
      <c r="AP303" s="16">
        <v>436</v>
      </c>
      <c r="AQ303" s="16">
        <v>418</v>
      </c>
      <c r="AR303" s="16">
        <v>128</v>
      </c>
      <c r="AS303" s="16">
        <v>889</v>
      </c>
      <c r="AT303" s="16">
        <v>140</v>
      </c>
      <c r="AU303" s="16">
        <v>21</v>
      </c>
      <c r="AW303" s="16">
        <v>3485</v>
      </c>
      <c r="AX303" s="16">
        <v>492</v>
      </c>
      <c r="AZ303" s="16">
        <v>1326</v>
      </c>
      <c r="BA303" s="16">
        <v>930</v>
      </c>
      <c r="BB303" s="16">
        <v>647</v>
      </c>
      <c r="BC303" s="16">
        <v>527</v>
      </c>
      <c r="BD303" s="16">
        <v>129</v>
      </c>
      <c r="BE303" s="16">
        <v>133</v>
      </c>
      <c r="BF303" s="16">
        <v>207</v>
      </c>
      <c r="BG303" s="16">
        <v>95</v>
      </c>
    </row>
    <row r="304" spans="2:59">
      <c r="B304" s="12" t="s">
        <v>106</v>
      </c>
      <c r="C304" s="16">
        <v>4021</v>
      </c>
      <c r="D304" s="16">
        <v>1744</v>
      </c>
      <c r="E304" s="16">
        <v>2272</v>
      </c>
      <c r="G304" s="16">
        <v>189</v>
      </c>
      <c r="H304" s="16">
        <v>543</v>
      </c>
      <c r="I304" s="16">
        <v>398</v>
      </c>
      <c r="J304" s="16">
        <v>350</v>
      </c>
      <c r="K304" s="16">
        <v>438</v>
      </c>
      <c r="L304" s="16">
        <v>422</v>
      </c>
      <c r="M304" s="16">
        <v>652</v>
      </c>
      <c r="N304" s="16">
        <v>639</v>
      </c>
      <c r="O304" s="16">
        <v>390</v>
      </c>
      <c r="Q304" s="16">
        <v>1341</v>
      </c>
      <c r="R304" s="16">
        <v>796</v>
      </c>
      <c r="S304" s="16">
        <v>896</v>
      </c>
      <c r="T304" s="16">
        <v>943</v>
      </c>
      <c r="V304" s="16">
        <v>584</v>
      </c>
      <c r="W304" s="16">
        <v>587</v>
      </c>
      <c r="X304" s="16">
        <v>583</v>
      </c>
      <c r="Y304" s="16">
        <v>558</v>
      </c>
      <c r="Z304" s="16">
        <v>563</v>
      </c>
      <c r="AA304" s="16">
        <v>563</v>
      </c>
      <c r="AB304" s="16">
        <v>583</v>
      </c>
      <c r="AD304" s="16">
        <v>1343</v>
      </c>
      <c r="AE304" s="16">
        <v>804</v>
      </c>
      <c r="AF304" s="16">
        <v>765</v>
      </c>
      <c r="AG304" s="16">
        <v>157</v>
      </c>
      <c r="AH304" s="16">
        <v>609</v>
      </c>
      <c r="AI304" s="16">
        <v>338</v>
      </c>
      <c r="AJ304" s="16">
        <v>5</v>
      </c>
      <c r="AL304" s="16">
        <v>567</v>
      </c>
      <c r="AM304" s="16">
        <v>660</v>
      </c>
      <c r="AN304" s="16">
        <v>184</v>
      </c>
      <c r="AP304" s="16">
        <v>433</v>
      </c>
      <c r="AQ304" s="16">
        <v>406</v>
      </c>
      <c r="AR304" s="16">
        <v>131</v>
      </c>
      <c r="AS304" s="16">
        <v>857</v>
      </c>
      <c r="AT304" s="16">
        <v>139</v>
      </c>
      <c r="AU304" s="16">
        <v>21</v>
      </c>
      <c r="AW304" s="16">
        <v>3486</v>
      </c>
      <c r="AX304" s="16">
        <v>490</v>
      </c>
      <c r="AZ304" s="16">
        <v>1382</v>
      </c>
      <c r="BA304" s="16">
        <v>902</v>
      </c>
      <c r="BB304" s="16">
        <v>650</v>
      </c>
      <c r="BC304" s="16">
        <v>510</v>
      </c>
      <c r="BD304" s="16">
        <v>127</v>
      </c>
      <c r="BE304" s="16">
        <v>130</v>
      </c>
      <c r="BF304" s="16">
        <v>199</v>
      </c>
      <c r="BG304" s="16">
        <v>95</v>
      </c>
    </row>
    <row r="305" spans="2:59">
      <c r="B305" s="17" t="s">
        <v>224</v>
      </c>
      <c r="C305" s="18">
        <v>0.7680972108529025</v>
      </c>
      <c r="D305" s="18">
        <v>0.79016679169590243</v>
      </c>
      <c r="E305" s="18">
        <v>0.75139469046611918</v>
      </c>
      <c r="G305" s="18">
        <v>0.69611174870058956</v>
      </c>
      <c r="H305" s="18">
        <v>0.79144277766453197</v>
      </c>
      <c r="I305" s="18">
        <v>0.70509499565982703</v>
      </c>
      <c r="J305" s="18">
        <v>0.75073152186980319</v>
      </c>
      <c r="K305" s="18">
        <v>0.7815397852621887</v>
      </c>
      <c r="L305" s="18">
        <v>0.77723249982850484</v>
      </c>
      <c r="M305" s="18">
        <v>0.84610274490109028</v>
      </c>
      <c r="N305" s="18">
        <v>0.73349218434061703</v>
      </c>
      <c r="O305" s="18">
        <v>0.75166527896049606</v>
      </c>
      <c r="Q305" s="18">
        <v>0.85451859287067211</v>
      </c>
      <c r="R305" s="18">
        <v>0.7595181701608037</v>
      </c>
      <c r="S305" s="18">
        <v>0.76561376752023247</v>
      </c>
      <c r="T305" s="18">
        <v>0.65790287383185475</v>
      </c>
      <c r="V305" s="18">
        <v>0.71134105980193285</v>
      </c>
      <c r="W305" s="18">
        <v>0.82733958028534216</v>
      </c>
      <c r="X305" s="18">
        <v>0.79580241100725457</v>
      </c>
      <c r="Y305" s="18">
        <v>0.77628320836810216</v>
      </c>
      <c r="Z305" s="18">
        <v>0.78950561005491349</v>
      </c>
      <c r="AA305" s="18">
        <v>0.72162451823865992</v>
      </c>
      <c r="AB305" s="18">
        <v>0.75399477683218141</v>
      </c>
      <c r="AD305" s="18">
        <v>0.83124163994584399</v>
      </c>
      <c r="AE305" s="18">
        <v>0.7345006388248192</v>
      </c>
      <c r="AF305" s="18">
        <v>0.72559134360953237</v>
      </c>
      <c r="AG305" s="18">
        <v>0.72388952451645561</v>
      </c>
      <c r="AH305" s="18">
        <v>0.77285589697797064</v>
      </c>
      <c r="AI305" s="18">
        <v>0.71038954117487596</v>
      </c>
      <c r="AJ305" s="18">
        <v>0.41642438835741491</v>
      </c>
      <c r="AL305" s="18">
        <v>0.84833999999999998</v>
      </c>
      <c r="AM305" s="18">
        <v>0.78517000000000003</v>
      </c>
      <c r="AN305" s="18">
        <v>0.76512000000000002</v>
      </c>
      <c r="AP305" s="18">
        <v>0.78779543198815061</v>
      </c>
      <c r="AQ305" s="18">
        <v>0.69602545361551016</v>
      </c>
      <c r="AR305" s="18">
        <v>0.84059193680988065</v>
      </c>
      <c r="AS305" s="18">
        <v>0.76446842199570464</v>
      </c>
      <c r="AT305" s="18">
        <v>0.75455564411555476</v>
      </c>
      <c r="AU305" s="18">
        <v>0.91504777218986599</v>
      </c>
      <c r="AW305" s="18">
        <v>0.8565213552063754</v>
      </c>
      <c r="AX305" s="18">
        <v>0.18622627558832131</v>
      </c>
      <c r="AZ305" s="18">
        <v>0.76218099502378811</v>
      </c>
      <c r="BA305" s="18">
        <v>0.79178010535781196</v>
      </c>
      <c r="BB305" s="18">
        <v>0.77119671133897794</v>
      </c>
      <c r="BC305" s="18">
        <v>0.80900950031402907</v>
      </c>
      <c r="BD305" s="18">
        <v>0.77615072563278864</v>
      </c>
      <c r="BE305" s="18">
        <v>0.79499102866866111</v>
      </c>
      <c r="BF305" s="18">
        <v>0.62462095387836192</v>
      </c>
      <c r="BG305" s="18">
        <v>0.68452733282721778</v>
      </c>
    </row>
    <row r="306" spans="2:59">
      <c r="B306" s="17" t="s">
        <v>225</v>
      </c>
      <c r="C306" s="18">
        <v>0.21376318043477169</v>
      </c>
      <c r="D306" s="18">
        <v>0.1932208016232837</v>
      </c>
      <c r="E306" s="18">
        <v>0.22925226826850759</v>
      </c>
      <c r="G306" s="18">
        <v>0.28340761690188387</v>
      </c>
      <c r="H306" s="18">
        <v>0.196019232918348</v>
      </c>
      <c r="I306" s="18">
        <v>0.26374601544082082</v>
      </c>
      <c r="J306" s="18">
        <v>0.2228561927692721</v>
      </c>
      <c r="K306" s="18">
        <v>0.20448218025012249</v>
      </c>
      <c r="L306" s="18">
        <v>0.1994437920974676</v>
      </c>
      <c r="M306" s="18">
        <v>0.14482993249810791</v>
      </c>
      <c r="N306" s="18">
        <v>0.24681454589874141</v>
      </c>
      <c r="O306" s="18">
        <v>0.23255537900425341</v>
      </c>
      <c r="Q306" s="18">
        <v>0.14002506912465651</v>
      </c>
      <c r="R306" s="18">
        <v>0.22793741802512649</v>
      </c>
      <c r="S306" s="18">
        <v>0.2146572386064082</v>
      </c>
      <c r="T306" s="18">
        <v>0.30278750099779123</v>
      </c>
      <c r="V306" s="18">
        <v>0.26229413323329509</v>
      </c>
      <c r="W306" s="18">
        <v>0.16482856209104171</v>
      </c>
      <c r="X306" s="18">
        <v>0.18968515864021671</v>
      </c>
      <c r="Y306" s="18">
        <v>0.20186066649290679</v>
      </c>
      <c r="Z306" s="18">
        <v>0.2054776410999738</v>
      </c>
      <c r="AA306" s="18">
        <v>0.25522493800675988</v>
      </c>
      <c r="AB306" s="18">
        <v>0.21782935052715521</v>
      </c>
      <c r="AD306" s="18">
        <v>0.15638441110757051</v>
      </c>
      <c r="AE306" s="18">
        <v>0.2441831013457563</v>
      </c>
      <c r="AF306" s="18">
        <v>0.25038254104788898</v>
      </c>
      <c r="AG306" s="18">
        <v>0.25038141893403848</v>
      </c>
      <c r="AH306" s="18">
        <v>0.21500815727478009</v>
      </c>
      <c r="AI306" s="18">
        <v>0.26467740466755502</v>
      </c>
      <c r="AJ306" s="18">
        <v>0.39389706388714463</v>
      </c>
      <c r="AL306" s="18">
        <v>0.14399000000000001</v>
      </c>
      <c r="AM306" s="18">
        <v>0.20230999999999999</v>
      </c>
      <c r="AN306" s="18">
        <v>0.21154000000000001</v>
      </c>
      <c r="AP306" s="18">
        <v>0.1893155277338385</v>
      </c>
      <c r="AQ306" s="18">
        <v>0.26231022383734431</v>
      </c>
      <c r="AR306" s="18">
        <v>0.15049914740682671</v>
      </c>
      <c r="AS306" s="18">
        <v>0.2267798648760414</v>
      </c>
      <c r="AT306" s="18">
        <v>0.2291521319091831</v>
      </c>
      <c r="AU306" s="18">
        <v>8.4952227810133882E-2</v>
      </c>
      <c r="AW306" s="18">
        <v>0.13015880703229599</v>
      </c>
      <c r="AX306" s="18">
        <v>0.79192861327821118</v>
      </c>
      <c r="AZ306" s="18">
        <v>0.2184822506072881</v>
      </c>
      <c r="BA306" s="18">
        <v>0.19367790296503379</v>
      </c>
      <c r="BB306" s="18">
        <v>0.21438813514249519</v>
      </c>
      <c r="BC306" s="18">
        <v>0.17767501023314769</v>
      </c>
      <c r="BD306" s="18">
        <v>0.19165492230099329</v>
      </c>
      <c r="BE306" s="18">
        <v>0.17971938705293239</v>
      </c>
      <c r="BF306" s="18">
        <v>0.34703798144228049</v>
      </c>
      <c r="BG306" s="18">
        <v>0.30369893492474831</v>
      </c>
    </row>
    <row r="307" spans="2:59">
      <c r="B307" s="17" t="s">
        <v>119</v>
      </c>
      <c r="C307" s="18">
        <v>1.8139608712325839E-2</v>
      </c>
      <c r="D307" s="18">
        <v>1.6612406680813971E-2</v>
      </c>
      <c r="E307" s="18">
        <v>1.9353041265373318E-2</v>
      </c>
      <c r="G307" s="18">
        <v>2.0480634397526329E-2</v>
      </c>
      <c r="H307" s="18">
        <v>1.253798941712015E-2</v>
      </c>
      <c r="I307" s="18">
        <v>3.115898889935222E-2</v>
      </c>
      <c r="J307" s="18">
        <v>2.6412285360924621E-2</v>
      </c>
      <c r="K307" s="18">
        <v>1.3978034487688799E-2</v>
      </c>
      <c r="L307" s="18">
        <v>2.3323708074027529E-2</v>
      </c>
      <c r="M307" s="18">
        <v>9.0673226008018016E-3</v>
      </c>
      <c r="N307" s="18">
        <v>1.969326976064141E-2</v>
      </c>
      <c r="O307" s="18">
        <v>1.577934203525052E-2</v>
      </c>
      <c r="Q307" s="18">
        <v>5.456338004671147E-3</v>
      </c>
      <c r="R307" s="18">
        <v>1.254441181406948E-2</v>
      </c>
      <c r="S307" s="18">
        <v>1.9728993873359309E-2</v>
      </c>
      <c r="T307" s="18">
        <v>3.9309625170354127E-2</v>
      </c>
      <c r="V307" s="18">
        <v>2.6364806964772121E-2</v>
      </c>
      <c r="W307" s="18">
        <v>7.8318576236161078E-3</v>
      </c>
      <c r="X307" s="18">
        <v>1.451243035252873E-2</v>
      </c>
      <c r="Y307" s="18">
        <v>2.1856125138990962E-2</v>
      </c>
      <c r="Z307" s="18">
        <v>5.0167488451127529E-3</v>
      </c>
      <c r="AA307" s="18">
        <v>2.3150543754579891E-2</v>
      </c>
      <c r="AB307" s="18">
        <v>2.817587264066336E-2</v>
      </c>
      <c r="AD307" s="18">
        <v>1.237394894658576E-2</v>
      </c>
      <c r="AE307" s="18">
        <v>2.1316259829424311E-2</v>
      </c>
      <c r="AF307" s="18">
        <v>2.4026115342578661E-2</v>
      </c>
      <c r="AG307" s="18">
        <v>2.572905654950584E-2</v>
      </c>
      <c r="AH307" s="18">
        <v>1.213594574724918E-2</v>
      </c>
      <c r="AI307" s="18">
        <v>2.4933054157569079E-2</v>
      </c>
      <c r="AJ307" s="18">
        <v>0.18967854775544049</v>
      </c>
      <c r="AL307" s="18">
        <v>7.6800000000000002E-3</v>
      </c>
      <c r="AM307" s="18">
        <v>1.252E-2</v>
      </c>
      <c r="AN307" s="18">
        <v>2.334E-2</v>
      </c>
      <c r="AP307" s="18">
        <v>2.2889040278011009E-2</v>
      </c>
      <c r="AQ307" s="18">
        <v>4.16643225471457E-2</v>
      </c>
      <c r="AR307" s="18">
        <v>8.9089157832928922E-3</v>
      </c>
      <c r="AS307" s="18">
        <v>8.7517131282539226E-3</v>
      </c>
      <c r="AT307" s="18">
        <v>1.6292223975262161E-2</v>
      </c>
      <c r="AU307" s="18">
        <v>0</v>
      </c>
      <c r="AW307" s="18">
        <v>1.331983776132876E-2</v>
      </c>
      <c r="AX307" s="18">
        <v>2.1845111133467401E-2</v>
      </c>
      <c r="AZ307" s="18">
        <v>1.933675436892366E-2</v>
      </c>
      <c r="BA307" s="18">
        <v>1.454199167715426E-2</v>
      </c>
      <c r="BB307" s="18">
        <v>1.4415153518526781E-2</v>
      </c>
      <c r="BC307" s="18">
        <v>1.331548945282332E-2</v>
      </c>
      <c r="BD307" s="18">
        <v>3.2194352066218082E-2</v>
      </c>
      <c r="BE307" s="18">
        <v>2.528958427840651E-2</v>
      </c>
      <c r="BF307" s="18">
        <v>2.834106467935766E-2</v>
      </c>
      <c r="BG307" s="18">
        <v>1.1773732248033729E-2</v>
      </c>
    </row>
    <row r="309" spans="2:59" ht="87">
      <c r="B309" s="14" t="s">
        <v>232</v>
      </c>
    </row>
    <row r="310" spans="2:59">
      <c r="B310" s="15" t="s">
        <v>20</v>
      </c>
    </row>
    <row r="311" spans="2:59">
      <c r="B311" s="11" t="s">
        <v>105</v>
      </c>
      <c r="C311" s="16">
        <v>4021</v>
      </c>
      <c r="D311" s="16">
        <v>1673</v>
      </c>
      <c r="E311" s="16">
        <v>2333</v>
      </c>
      <c r="G311" s="16">
        <v>205</v>
      </c>
      <c r="H311" s="16">
        <v>556</v>
      </c>
      <c r="I311" s="16">
        <v>395</v>
      </c>
      <c r="J311" s="16">
        <v>359</v>
      </c>
      <c r="K311" s="16">
        <v>435</v>
      </c>
      <c r="L311" s="16">
        <v>408</v>
      </c>
      <c r="M311" s="16">
        <v>651</v>
      </c>
      <c r="N311" s="16">
        <v>588</v>
      </c>
      <c r="O311" s="16">
        <v>424</v>
      </c>
      <c r="Q311" s="16">
        <v>1335</v>
      </c>
      <c r="R311" s="16">
        <v>799</v>
      </c>
      <c r="S311" s="16">
        <v>887</v>
      </c>
      <c r="T311" s="16">
        <v>955</v>
      </c>
      <c r="V311" s="16">
        <v>499</v>
      </c>
      <c r="W311" s="16">
        <v>617</v>
      </c>
      <c r="X311" s="16">
        <v>572</v>
      </c>
      <c r="Y311" s="16">
        <v>607</v>
      </c>
      <c r="Z311" s="16">
        <v>586</v>
      </c>
      <c r="AA311" s="16">
        <v>563</v>
      </c>
      <c r="AB311" s="16">
        <v>577</v>
      </c>
      <c r="AD311" s="16">
        <v>1339</v>
      </c>
      <c r="AE311" s="16">
        <v>800</v>
      </c>
      <c r="AF311" s="16">
        <v>767</v>
      </c>
      <c r="AG311" s="16">
        <v>160</v>
      </c>
      <c r="AH311" s="16">
        <v>609</v>
      </c>
      <c r="AI311" s="16">
        <v>341</v>
      </c>
      <c r="AJ311" s="16">
        <v>5</v>
      </c>
      <c r="AL311" s="16">
        <v>547</v>
      </c>
      <c r="AM311" s="16">
        <v>640</v>
      </c>
      <c r="AN311" s="16">
        <v>180</v>
      </c>
      <c r="AP311" s="16">
        <v>436</v>
      </c>
      <c r="AQ311" s="16">
        <v>418</v>
      </c>
      <c r="AR311" s="16">
        <v>128</v>
      </c>
      <c r="AS311" s="16">
        <v>889</v>
      </c>
      <c r="AT311" s="16">
        <v>140</v>
      </c>
      <c r="AU311" s="16">
        <v>21</v>
      </c>
      <c r="AW311" s="16">
        <v>3485</v>
      </c>
      <c r="AX311" s="16">
        <v>492</v>
      </c>
      <c r="AZ311" s="16">
        <v>1326</v>
      </c>
      <c r="BA311" s="16">
        <v>930</v>
      </c>
      <c r="BB311" s="16">
        <v>647</v>
      </c>
      <c r="BC311" s="16">
        <v>527</v>
      </c>
      <c r="BD311" s="16">
        <v>129</v>
      </c>
      <c r="BE311" s="16">
        <v>133</v>
      </c>
      <c r="BF311" s="16">
        <v>207</v>
      </c>
      <c r="BG311" s="16">
        <v>95</v>
      </c>
    </row>
    <row r="312" spans="2:59">
      <c r="B312" s="12" t="s">
        <v>106</v>
      </c>
      <c r="C312" s="16">
        <v>4021</v>
      </c>
      <c r="D312" s="16">
        <v>1744</v>
      </c>
      <c r="E312" s="16">
        <v>2272</v>
      </c>
      <c r="G312" s="16">
        <v>189</v>
      </c>
      <c r="H312" s="16">
        <v>543</v>
      </c>
      <c r="I312" s="16">
        <v>398</v>
      </c>
      <c r="J312" s="16">
        <v>350</v>
      </c>
      <c r="K312" s="16">
        <v>438</v>
      </c>
      <c r="L312" s="16">
        <v>422</v>
      </c>
      <c r="M312" s="16">
        <v>652</v>
      </c>
      <c r="N312" s="16">
        <v>639</v>
      </c>
      <c r="O312" s="16">
        <v>390</v>
      </c>
      <c r="Q312" s="16">
        <v>1341</v>
      </c>
      <c r="R312" s="16">
        <v>796</v>
      </c>
      <c r="S312" s="16">
        <v>896</v>
      </c>
      <c r="T312" s="16">
        <v>943</v>
      </c>
      <c r="V312" s="16">
        <v>584</v>
      </c>
      <c r="W312" s="16">
        <v>587</v>
      </c>
      <c r="X312" s="16">
        <v>583</v>
      </c>
      <c r="Y312" s="16">
        <v>558</v>
      </c>
      <c r="Z312" s="16">
        <v>563</v>
      </c>
      <c r="AA312" s="16">
        <v>563</v>
      </c>
      <c r="AB312" s="16">
        <v>583</v>
      </c>
      <c r="AD312" s="16">
        <v>1343</v>
      </c>
      <c r="AE312" s="16">
        <v>804</v>
      </c>
      <c r="AF312" s="16">
        <v>765</v>
      </c>
      <c r="AG312" s="16">
        <v>157</v>
      </c>
      <c r="AH312" s="16">
        <v>609</v>
      </c>
      <c r="AI312" s="16">
        <v>338</v>
      </c>
      <c r="AJ312" s="16">
        <v>5</v>
      </c>
      <c r="AL312" s="16">
        <v>567</v>
      </c>
      <c r="AM312" s="16">
        <v>660</v>
      </c>
      <c r="AN312" s="16">
        <v>184</v>
      </c>
      <c r="AP312" s="16">
        <v>433</v>
      </c>
      <c r="AQ312" s="16">
        <v>406</v>
      </c>
      <c r="AR312" s="16">
        <v>131</v>
      </c>
      <c r="AS312" s="16">
        <v>857</v>
      </c>
      <c r="AT312" s="16">
        <v>139</v>
      </c>
      <c r="AU312" s="16">
        <v>21</v>
      </c>
      <c r="AW312" s="16">
        <v>3486</v>
      </c>
      <c r="AX312" s="16">
        <v>490</v>
      </c>
      <c r="AZ312" s="16">
        <v>1382</v>
      </c>
      <c r="BA312" s="16">
        <v>902</v>
      </c>
      <c r="BB312" s="16">
        <v>650</v>
      </c>
      <c r="BC312" s="16">
        <v>510</v>
      </c>
      <c r="BD312" s="16">
        <v>127</v>
      </c>
      <c r="BE312" s="16">
        <v>130</v>
      </c>
      <c r="BF312" s="16">
        <v>199</v>
      </c>
      <c r="BG312" s="16">
        <v>95</v>
      </c>
    </row>
    <row r="313" spans="2:59">
      <c r="B313" s="17" t="s">
        <v>224</v>
      </c>
      <c r="C313" s="18">
        <v>0.50266601950562217</v>
      </c>
      <c r="D313" s="18">
        <v>0.55814786601670752</v>
      </c>
      <c r="E313" s="18">
        <v>0.46054594072733512</v>
      </c>
      <c r="G313" s="18">
        <v>0.42787201736948077</v>
      </c>
      <c r="H313" s="18">
        <v>0.52961161098279819</v>
      </c>
      <c r="I313" s="18">
        <v>0.43712088764298762</v>
      </c>
      <c r="J313" s="18">
        <v>0.42816332281498798</v>
      </c>
      <c r="K313" s="18">
        <v>0.49082253896242972</v>
      </c>
      <c r="L313" s="18">
        <v>0.4442232379901187</v>
      </c>
      <c r="M313" s="18">
        <v>0.66989454114846192</v>
      </c>
      <c r="N313" s="18">
        <v>0.49875792118426149</v>
      </c>
      <c r="O313" s="18">
        <v>0.43851754142447769</v>
      </c>
      <c r="Q313" s="18">
        <v>0.60130866296844632</v>
      </c>
      <c r="R313" s="18">
        <v>0.49780830748732668</v>
      </c>
      <c r="S313" s="18">
        <v>0.48148609540215609</v>
      </c>
      <c r="T313" s="18">
        <v>0.39164922084808867</v>
      </c>
      <c r="V313" s="18">
        <v>0.32079727586444851</v>
      </c>
      <c r="W313" s="18">
        <v>0.49852250917561741</v>
      </c>
      <c r="X313" s="18">
        <v>0.48331161449395998</v>
      </c>
      <c r="Y313" s="18">
        <v>0.52768994283167692</v>
      </c>
      <c r="Z313" s="18">
        <v>0.56487065186884922</v>
      </c>
      <c r="AA313" s="18">
        <v>0.53820213109105886</v>
      </c>
      <c r="AB313" s="18">
        <v>0.58996397762381503</v>
      </c>
      <c r="AD313" s="18">
        <v>0.60324796154309723</v>
      </c>
      <c r="AE313" s="18">
        <v>0.48272787804379907</v>
      </c>
      <c r="AF313" s="18">
        <v>0.44468484523036678</v>
      </c>
      <c r="AG313" s="18">
        <v>0.42485299429253343</v>
      </c>
      <c r="AH313" s="18">
        <v>0.46838403378127191</v>
      </c>
      <c r="AI313" s="18">
        <v>0.38686080826795421</v>
      </c>
      <c r="AJ313" s="18">
        <v>0</v>
      </c>
      <c r="AL313" s="18">
        <v>0.56447000000000003</v>
      </c>
      <c r="AM313" s="18">
        <v>0.42676999999999998</v>
      </c>
      <c r="AN313" s="18">
        <v>0.34433999999999998</v>
      </c>
      <c r="AP313" s="18">
        <v>0.68286617557410334</v>
      </c>
      <c r="AQ313" s="18">
        <v>0.40814812390916699</v>
      </c>
      <c r="AR313" s="18">
        <v>0.70980206203078944</v>
      </c>
      <c r="AS313" s="18">
        <v>0.55858929195125706</v>
      </c>
      <c r="AT313" s="18">
        <v>0.55331701546760959</v>
      </c>
      <c r="AU313" s="18">
        <v>0.76835490736550505</v>
      </c>
      <c r="AW313" s="18">
        <v>0.56061471900594839</v>
      </c>
      <c r="AX313" s="18">
        <v>0.1306510356553762</v>
      </c>
      <c r="AZ313" s="18">
        <v>0.39738836939209471</v>
      </c>
      <c r="BA313" s="18">
        <v>0.5634806021870723</v>
      </c>
      <c r="BB313" s="18">
        <v>0.57417403865364292</v>
      </c>
      <c r="BC313" s="18">
        <v>0.62309488831742466</v>
      </c>
      <c r="BD313" s="18">
        <v>0.68401019100451721</v>
      </c>
      <c r="BE313" s="18">
        <v>0.57324891502275277</v>
      </c>
      <c r="BF313" s="18">
        <v>0.38056169570050791</v>
      </c>
      <c r="BG313" s="18">
        <v>0.30218276161410801</v>
      </c>
    </row>
    <row r="314" spans="2:59">
      <c r="B314" s="17" t="s">
        <v>225</v>
      </c>
      <c r="C314" s="18">
        <v>0.47290948084492151</v>
      </c>
      <c r="D314" s="18">
        <v>0.41706877797183278</v>
      </c>
      <c r="E314" s="18">
        <v>0.51525035606358183</v>
      </c>
      <c r="G314" s="18">
        <v>0.55284843292431152</v>
      </c>
      <c r="H314" s="18">
        <v>0.4555761750247897</v>
      </c>
      <c r="I314" s="18">
        <v>0.53249610124248625</v>
      </c>
      <c r="J314" s="18">
        <v>0.53180992070995392</v>
      </c>
      <c r="K314" s="18">
        <v>0.48621969830277723</v>
      </c>
      <c r="L314" s="18">
        <v>0.52975439854613682</v>
      </c>
      <c r="M314" s="18">
        <v>0.30405643875576582</v>
      </c>
      <c r="N314" s="18">
        <v>0.47625536421176362</v>
      </c>
      <c r="O314" s="18">
        <v>0.54498288520543103</v>
      </c>
      <c r="Q314" s="18">
        <v>0.37879736667160979</v>
      </c>
      <c r="R314" s="18">
        <v>0.48797489615173573</v>
      </c>
      <c r="S314" s="18">
        <v>0.49544194639820521</v>
      </c>
      <c r="T314" s="18">
        <v>0.56829583174965903</v>
      </c>
      <c r="V314" s="18">
        <v>0.6466187804033523</v>
      </c>
      <c r="W314" s="18">
        <v>0.47436731989730258</v>
      </c>
      <c r="X314" s="18">
        <v>0.49698126346746901</v>
      </c>
      <c r="Y314" s="18">
        <v>0.44339920878366162</v>
      </c>
      <c r="Z314" s="18">
        <v>0.41919706110938998</v>
      </c>
      <c r="AA314" s="18">
        <v>0.43606446699540852</v>
      </c>
      <c r="AB314" s="18">
        <v>0.38912765506383679</v>
      </c>
      <c r="AD314" s="18">
        <v>0.37052972707684811</v>
      </c>
      <c r="AE314" s="18">
        <v>0.49928254664118399</v>
      </c>
      <c r="AF314" s="18">
        <v>0.52950436955776836</v>
      </c>
      <c r="AG314" s="18">
        <v>0.5498361297927099</v>
      </c>
      <c r="AH314" s="18">
        <v>0.50321208122487493</v>
      </c>
      <c r="AI314" s="18">
        <v>0.59091211718654479</v>
      </c>
      <c r="AJ314" s="18">
        <v>1</v>
      </c>
      <c r="AL314" s="18">
        <v>0.41735</v>
      </c>
      <c r="AM314" s="18">
        <v>0.55205000000000004</v>
      </c>
      <c r="AN314" s="18">
        <v>0.61673</v>
      </c>
      <c r="AP314" s="18">
        <v>0.30520670807650019</v>
      </c>
      <c r="AQ314" s="18">
        <v>0.53901597387432798</v>
      </c>
      <c r="AR314" s="18">
        <v>0.28175957615847708</v>
      </c>
      <c r="AS314" s="18">
        <v>0.42662530958685929</v>
      </c>
      <c r="AT314" s="18">
        <v>0.41983728895838113</v>
      </c>
      <c r="AU314" s="18">
        <v>0.2316450926344947</v>
      </c>
      <c r="AW314" s="18">
        <v>0.4164143084886307</v>
      </c>
      <c r="AX314" s="18">
        <v>0.84763888481925165</v>
      </c>
      <c r="AZ314" s="18">
        <v>0.57780786526708838</v>
      </c>
      <c r="BA314" s="18">
        <v>0.40991024185753738</v>
      </c>
      <c r="BB314" s="18">
        <v>0.40355739054212603</v>
      </c>
      <c r="BC314" s="18">
        <v>0.36228817110235212</v>
      </c>
      <c r="BD314" s="18">
        <v>0.30767678015892352</v>
      </c>
      <c r="BE314" s="18">
        <v>0.39760510994134279</v>
      </c>
      <c r="BF314" s="18">
        <v>0.58646888408829378</v>
      </c>
      <c r="BG314" s="18">
        <v>0.68259857394928369</v>
      </c>
    </row>
    <row r="315" spans="2:59">
      <c r="B315" s="17" t="s">
        <v>119</v>
      </c>
      <c r="C315" s="18">
        <v>2.4424499649456189E-2</v>
      </c>
      <c r="D315" s="18">
        <v>2.4783356011459711E-2</v>
      </c>
      <c r="E315" s="18">
        <v>2.4203703209082991E-2</v>
      </c>
      <c r="G315" s="18">
        <v>1.9279549706207669E-2</v>
      </c>
      <c r="H315" s="18">
        <v>1.4812213992412291E-2</v>
      </c>
      <c r="I315" s="18">
        <v>3.0383011114526171E-2</v>
      </c>
      <c r="J315" s="18">
        <v>4.0026756475058038E-2</v>
      </c>
      <c r="K315" s="18">
        <v>2.2957762734793129E-2</v>
      </c>
      <c r="L315" s="18">
        <v>2.6022363463744438E-2</v>
      </c>
      <c r="M315" s="18">
        <v>2.6049020095772219E-2</v>
      </c>
      <c r="N315" s="18">
        <v>2.4986714603974731E-2</v>
      </c>
      <c r="O315" s="18">
        <v>1.6499573370091329E-2</v>
      </c>
      <c r="Q315" s="18">
        <v>1.989397035994387E-2</v>
      </c>
      <c r="R315" s="18">
        <v>1.4216796360937501E-2</v>
      </c>
      <c r="S315" s="18">
        <v>2.3071958199638691E-2</v>
      </c>
      <c r="T315" s="18">
        <v>4.0054947402252378E-2</v>
      </c>
      <c r="V315" s="18">
        <v>3.2583943732199368E-2</v>
      </c>
      <c r="W315" s="18">
        <v>2.711017092707986E-2</v>
      </c>
      <c r="X315" s="18">
        <v>1.9707122038570848E-2</v>
      </c>
      <c r="Y315" s="18">
        <v>2.8910848384661469E-2</v>
      </c>
      <c r="Z315" s="18">
        <v>1.593228702176076E-2</v>
      </c>
      <c r="AA315" s="18">
        <v>2.5733401913532329E-2</v>
      </c>
      <c r="AB315" s="18">
        <v>2.090836731234811E-2</v>
      </c>
      <c r="AD315" s="18">
        <v>2.6222311380054819E-2</v>
      </c>
      <c r="AE315" s="18">
        <v>1.7989575315016978E-2</v>
      </c>
      <c r="AF315" s="18">
        <v>2.5810785211864858E-2</v>
      </c>
      <c r="AG315" s="18">
        <v>2.531087591475675E-2</v>
      </c>
      <c r="AH315" s="18">
        <v>2.8403884993853129E-2</v>
      </c>
      <c r="AI315" s="18">
        <v>2.2227074545501119E-2</v>
      </c>
      <c r="AJ315" s="18">
        <v>0</v>
      </c>
      <c r="AL315" s="18">
        <v>1.8169999999999999E-2</v>
      </c>
      <c r="AM315" s="18">
        <v>2.1180000000000001E-2</v>
      </c>
      <c r="AN315" s="18">
        <v>3.8920000000000003E-2</v>
      </c>
      <c r="AP315" s="18">
        <v>1.19271163493966E-2</v>
      </c>
      <c r="AQ315" s="18">
        <v>5.2835902216504978E-2</v>
      </c>
      <c r="AR315" s="18">
        <v>8.4383618107336956E-3</v>
      </c>
      <c r="AS315" s="18">
        <v>1.4785398461883649E-2</v>
      </c>
      <c r="AT315" s="18">
        <v>2.6845695574009409E-2</v>
      </c>
      <c r="AU315" s="18">
        <v>0</v>
      </c>
      <c r="AW315" s="18">
        <v>2.2970972505421031E-2</v>
      </c>
      <c r="AX315" s="18">
        <v>2.1710079525372052E-2</v>
      </c>
      <c r="AZ315" s="18">
        <v>2.4803765340816821E-2</v>
      </c>
      <c r="BA315" s="18">
        <v>2.6609155955390248E-2</v>
      </c>
      <c r="BB315" s="18">
        <v>2.226857080423093E-2</v>
      </c>
      <c r="BC315" s="18">
        <v>1.461694058022321E-2</v>
      </c>
      <c r="BD315" s="18">
        <v>8.3130288365590704E-3</v>
      </c>
      <c r="BE315" s="18">
        <v>2.9145975035904489E-2</v>
      </c>
      <c r="BF315" s="18">
        <v>3.296942021119835E-2</v>
      </c>
      <c r="BG315" s="18">
        <v>1.521866443660809E-2</v>
      </c>
    </row>
    <row r="317" spans="2:59" ht="72.599999999999994">
      <c r="B317" s="14" t="s">
        <v>233</v>
      </c>
    </row>
    <row r="318" spans="2:59">
      <c r="B318" s="15" t="s">
        <v>20</v>
      </c>
    </row>
    <row r="319" spans="2:59">
      <c r="B319" s="11" t="s">
        <v>105</v>
      </c>
      <c r="C319" s="16">
        <v>4021</v>
      </c>
      <c r="D319" s="16">
        <v>1673</v>
      </c>
      <c r="E319" s="16">
        <v>2333</v>
      </c>
      <c r="G319" s="16">
        <v>205</v>
      </c>
      <c r="H319" s="16">
        <v>556</v>
      </c>
      <c r="I319" s="16">
        <v>395</v>
      </c>
      <c r="J319" s="16">
        <v>359</v>
      </c>
      <c r="K319" s="16">
        <v>435</v>
      </c>
      <c r="L319" s="16">
        <v>408</v>
      </c>
      <c r="M319" s="16">
        <v>651</v>
      </c>
      <c r="N319" s="16">
        <v>588</v>
      </c>
      <c r="O319" s="16">
        <v>424</v>
      </c>
      <c r="Q319" s="16">
        <v>1335</v>
      </c>
      <c r="R319" s="16">
        <v>799</v>
      </c>
      <c r="S319" s="16">
        <v>887</v>
      </c>
      <c r="T319" s="16">
        <v>955</v>
      </c>
      <c r="V319" s="16">
        <v>499</v>
      </c>
      <c r="W319" s="16">
        <v>617</v>
      </c>
      <c r="X319" s="16">
        <v>572</v>
      </c>
      <c r="Y319" s="16">
        <v>607</v>
      </c>
      <c r="Z319" s="16">
        <v>586</v>
      </c>
      <c r="AA319" s="16">
        <v>563</v>
      </c>
      <c r="AB319" s="16">
        <v>577</v>
      </c>
      <c r="AD319" s="16">
        <v>1339</v>
      </c>
      <c r="AE319" s="16">
        <v>800</v>
      </c>
      <c r="AF319" s="16">
        <v>767</v>
      </c>
      <c r="AG319" s="16">
        <v>160</v>
      </c>
      <c r="AH319" s="16">
        <v>609</v>
      </c>
      <c r="AI319" s="16">
        <v>341</v>
      </c>
      <c r="AJ319" s="16">
        <v>5</v>
      </c>
      <c r="AL319" s="16">
        <v>547</v>
      </c>
      <c r="AM319" s="16">
        <v>640</v>
      </c>
      <c r="AN319" s="16">
        <v>180</v>
      </c>
      <c r="AP319" s="16">
        <v>436</v>
      </c>
      <c r="AQ319" s="16">
        <v>418</v>
      </c>
      <c r="AR319" s="16">
        <v>128</v>
      </c>
      <c r="AS319" s="16">
        <v>889</v>
      </c>
      <c r="AT319" s="16">
        <v>140</v>
      </c>
      <c r="AU319" s="16">
        <v>21</v>
      </c>
      <c r="AW319" s="16">
        <v>3485</v>
      </c>
      <c r="AX319" s="16">
        <v>492</v>
      </c>
      <c r="AZ319" s="16">
        <v>1326</v>
      </c>
      <c r="BA319" s="16">
        <v>930</v>
      </c>
      <c r="BB319" s="16">
        <v>647</v>
      </c>
      <c r="BC319" s="16">
        <v>527</v>
      </c>
      <c r="BD319" s="16">
        <v>129</v>
      </c>
      <c r="BE319" s="16">
        <v>133</v>
      </c>
      <c r="BF319" s="16">
        <v>207</v>
      </c>
      <c r="BG319" s="16">
        <v>95</v>
      </c>
    </row>
    <row r="320" spans="2:59">
      <c r="B320" s="12" t="s">
        <v>106</v>
      </c>
      <c r="C320" s="16">
        <v>4021</v>
      </c>
      <c r="D320" s="16">
        <v>1744</v>
      </c>
      <c r="E320" s="16">
        <v>2272</v>
      </c>
      <c r="G320" s="16">
        <v>189</v>
      </c>
      <c r="H320" s="16">
        <v>543</v>
      </c>
      <c r="I320" s="16">
        <v>398</v>
      </c>
      <c r="J320" s="16">
        <v>350</v>
      </c>
      <c r="K320" s="16">
        <v>438</v>
      </c>
      <c r="L320" s="16">
        <v>422</v>
      </c>
      <c r="M320" s="16">
        <v>652</v>
      </c>
      <c r="N320" s="16">
        <v>639</v>
      </c>
      <c r="O320" s="16">
        <v>390</v>
      </c>
      <c r="Q320" s="16">
        <v>1341</v>
      </c>
      <c r="R320" s="16">
        <v>796</v>
      </c>
      <c r="S320" s="16">
        <v>896</v>
      </c>
      <c r="T320" s="16">
        <v>943</v>
      </c>
      <c r="V320" s="16">
        <v>584</v>
      </c>
      <c r="W320" s="16">
        <v>587</v>
      </c>
      <c r="X320" s="16">
        <v>583</v>
      </c>
      <c r="Y320" s="16">
        <v>558</v>
      </c>
      <c r="Z320" s="16">
        <v>563</v>
      </c>
      <c r="AA320" s="16">
        <v>563</v>
      </c>
      <c r="AB320" s="16">
        <v>583</v>
      </c>
      <c r="AD320" s="16">
        <v>1343</v>
      </c>
      <c r="AE320" s="16">
        <v>804</v>
      </c>
      <c r="AF320" s="16">
        <v>765</v>
      </c>
      <c r="AG320" s="16">
        <v>157</v>
      </c>
      <c r="AH320" s="16">
        <v>609</v>
      </c>
      <c r="AI320" s="16">
        <v>338</v>
      </c>
      <c r="AJ320" s="16">
        <v>5</v>
      </c>
      <c r="AL320" s="16">
        <v>567</v>
      </c>
      <c r="AM320" s="16">
        <v>660</v>
      </c>
      <c r="AN320" s="16">
        <v>184</v>
      </c>
      <c r="AP320" s="16">
        <v>433</v>
      </c>
      <c r="AQ320" s="16">
        <v>406</v>
      </c>
      <c r="AR320" s="16">
        <v>131</v>
      </c>
      <c r="AS320" s="16">
        <v>857</v>
      </c>
      <c r="AT320" s="16">
        <v>139</v>
      </c>
      <c r="AU320" s="16">
        <v>21</v>
      </c>
      <c r="AW320" s="16">
        <v>3486</v>
      </c>
      <c r="AX320" s="16">
        <v>490</v>
      </c>
      <c r="AZ320" s="16">
        <v>1382</v>
      </c>
      <c r="BA320" s="16">
        <v>902</v>
      </c>
      <c r="BB320" s="16">
        <v>650</v>
      </c>
      <c r="BC320" s="16">
        <v>510</v>
      </c>
      <c r="BD320" s="16">
        <v>127</v>
      </c>
      <c r="BE320" s="16">
        <v>130</v>
      </c>
      <c r="BF320" s="16">
        <v>199</v>
      </c>
      <c r="BG320" s="16">
        <v>95</v>
      </c>
    </row>
    <row r="321" spans="2:59">
      <c r="B321" s="17" t="s">
        <v>224</v>
      </c>
      <c r="C321" s="18">
        <v>0.31868830269321913</v>
      </c>
      <c r="D321" s="18">
        <v>0.33487963642113672</v>
      </c>
      <c r="E321" s="18">
        <v>0.30645292944931862</v>
      </c>
      <c r="G321" s="18">
        <v>0.31548185957626163</v>
      </c>
      <c r="H321" s="18">
        <v>0.32550374946114818</v>
      </c>
      <c r="I321" s="18">
        <v>0.30054722235939452</v>
      </c>
      <c r="J321" s="18">
        <v>0.25773539850952731</v>
      </c>
      <c r="K321" s="18">
        <v>0.33531035008646848</v>
      </c>
      <c r="L321" s="18">
        <v>0.23410443662876501</v>
      </c>
      <c r="M321" s="18">
        <v>0.45206920310896442</v>
      </c>
      <c r="N321" s="18">
        <v>0.30746832694134102</v>
      </c>
      <c r="O321" s="18">
        <v>0.2522217610178718</v>
      </c>
      <c r="Q321" s="18">
        <v>0.37774813944485702</v>
      </c>
      <c r="R321" s="18">
        <v>0.28164589254385042</v>
      </c>
      <c r="S321" s="18">
        <v>0.29089475617653332</v>
      </c>
      <c r="T321" s="18">
        <v>0.2949208294743289</v>
      </c>
      <c r="V321" s="18">
        <v>0.29531532089486262</v>
      </c>
      <c r="W321" s="18">
        <v>0.33327220455750878</v>
      </c>
      <c r="X321" s="18">
        <v>0.28011475911687089</v>
      </c>
      <c r="Y321" s="18">
        <v>0.29373299771826911</v>
      </c>
      <c r="Z321" s="18">
        <v>0.34709755412610332</v>
      </c>
      <c r="AA321" s="18">
        <v>0.31309289081181491</v>
      </c>
      <c r="AB321" s="18">
        <v>0.36782418128446259</v>
      </c>
      <c r="AD321" s="18">
        <v>0.40533442182697171</v>
      </c>
      <c r="AE321" s="18">
        <v>0.28766019648997387</v>
      </c>
      <c r="AF321" s="18">
        <v>0.27179072226988688</v>
      </c>
      <c r="AG321" s="18">
        <v>0.29440710414304999</v>
      </c>
      <c r="AH321" s="18">
        <v>0.27980267505758483</v>
      </c>
      <c r="AI321" s="18">
        <v>0.2402840699097134</v>
      </c>
      <c r="AJ321" s="18">
        <v>0</v>
      </c>
      <c r="AL321" s="18">
        <v>0.38696000000000003</v>
      </c>
      <c r="AM321" s="18">
        <v>0.2407</v>
      </c>
      <c r="AN321" s="18">
        <v>0.31695000000000001</v>
      </c>
      <c r="AP321" s="18">
        <v>0.36590286634018621</v>
      </c>
      <c r="AQ321" s="18">
        <v>0.33117518890826297</v>
      </c>
      <c r="AR321" s="18">
        <v>0.38312137960637049</v>
      </c>
      <c r="AS321" s="18">
        <v>0.32843868194185533</v>
      </c>
      <c r="AT321" s="18">
        <v>0.34162152468789858</v>
      </c>
      <c r="AU321" s="18">
        <v>0.62551837331816262</v>
      </c>
      <c r="AW321" s="18">
        <v>0.35229661902046833</v>
      </c>
      <c r="AX321" s="18">
        <v>0.1023993723417424</v>
      </c>
      <c r="AZ321" s="18">
        <v>0.27532359236989778</v>
      </c>
      <c r="BA321" s="18">
        <v>0.36491265239774717</v>
      </c>
      <c r="BB321" s="18">
        <v>0.34663687222461448</v>
      </c>
      <c r="BC321" s="18">
        <v>0.3353876207440003</v>
      </c>
      <c r="BD321" s="18">
        <v>0.3221858163659187</v>
      </c>
      <c r="BE321" s="18">
        <v>0.37093756235221792</v>
      </c>
      <c r="BF321" s="18">
        <v>0.27973433103860612</v>
      </c>
      <c r="BG321" s="18">
        <v>0.26182613661287302</v>
      </c>
    </row>
    <row r="322" spans="2:59">
      <c r="B322" s="17" t="s">
        <v>225</v>
      </c>
      <c r="C322" s="18">
        <v>0.65809517710950116</v>
      </c>
      <c r="D322" s="18">
        <v>0.63883277497410729</v>
      </c>
      <c r="E322" s="18">
        <v>0.67263679051951175</v>
      </c>
      <c r="G322" s="18">
        <v>0.67328724111953697</v>
      </c>
      <c r="H322" s="18">
        <v>0.65453847955528344</v>
      </c>
      <c r="I322" s="18">
        <v>0.66322936116421138</v>
      </c>
      <c r="J322" s="18">
        <v>0.72014402414446232</v>
      </c>
      <c r="K322" s="18">
        <v>0.64407822797950132</v>
      </c>
      <c r="L322" s="18">
        <v>0.74342827598484518</v>
      </c>
      <c r="M322" s="18">
        <v>0.53363936079931074</v>
      </c>
      <c r="N322" s="18">
        <v>0.65882161844049858</v>
      </c>
      <c r="O322" s="18">
        <v>0.72504219550774374</v>
      </c>
      <c r="Q322" s="18">
        <v>0.61003831625754668</v>
      </c>
      <c r="R322" s="18">
        <v>0.69428596094698647</v>
      </c>
      <c r="S322" s="18">
        <v>0.68330005351267886</v>
      </c>
      <c r="T322" s="18">
        <v>0.66923098793709423</v>
      </c>
      <c r="V322" s="18">
        <v>0.68272664618367607</v>
      </c>
      <c r="W322" s="18">
        <v>0.65187940070569272</v>
      </c>
      <c r="X322" s="18">
        <v>0.69543739834365959</v>
      </c>
      <c r="Y322" s="18">
        <v>0.68564644705443423</v>
      </c>
      <c r="Z322" s="18">
        <v>0.62962927123491375</v>
      </c>
      <c r="AA322" s="18">
        <v>0.64835430985721865</v>
      </c>
      <c r="AB322" s="18">
        <v>0.61289069074546776</v>
      </c>
      <c r="AD322" s="18">
        <v>0.57337260805842527</v>
      </c>
      <c r="AE322" s="18">
        <v>0.69324229559410122</v>
      </c>
      <c r="AF322" s="18">
        <v>0.70806999546996896</v>
      </c>
      <c r="AG322" s="18">
        <v>0.68213834122712713</v>
      </c>
      <c r="AH322" s="18">
        <v>0.68606225772893548</v>
      </c>
      <c r="AI322" s="18">
        <v>0.73152940549066769</v>
      </c>
      <c r="AJ322" s="18">
        <v>1</v>
      </c>
      <c r="AL322" s="18">
        <v>0.60013000000000005</v>
      </c>
      <c r="AM322" s="18">
        <v>0.74194000000000004</v>
      </c>
      <c r="AN322" s="18">
        <v>0.66010000000000002</v>
      </c>
      <c r="AP322" s="18">
        <v>0.61128155806746032</v>
      </c>
      <c r="AQ322" s="18">
        <v>0.63828368530444757</v>
      </c>
      <c r="AR322" s="18">
        <v>0.60773076080100563</v>
      </c>
      <c r="AS322" s="18">
        <v>0.64313877369548345</v>
      </c>
      <c r="AT322" s="18">
        <v>0.61632967678785555</v>
      </c>
      <c r="AU322" s="18">
        <v>0.37448162668183699</v>
      </c>
      <c r="AW322" s="18">
        <v>0.62581291355427215</v>
      </c>
      <c r="AX322" s="18">
        <v>0.87999355290680614</v>
      </c>
      <c r="AZ322" s="18">
        <v>0.70711340014349466</v>
      </c>
      <c r="BA322" s="18">
        <v>0.61180995887304412</v>
      </c>
      <c r="BB322" s="18">
        <v>0.63537433204962812</v>
      </c>
      <c r="BC322" s="18">
        <v>0.633957128296464</v>
      </c>
      <c r="BD322" s="18">
        <v>0.64385696961042727</v>
      </c>
      <c r="BE322" s="18">
        <v>0.58663026856241318</v>
      </c>
      <c r="BF322" s="18">
        <v>0.67510043880737225</v>
      </c>
      <c r="BG322" s="18">
        <v>0.73817386338712687</v>
      </c>
    </row>
    <row r="323" spans="2:59">
      <c r="B323" s="17" t="s">
        <v>119</v>
      </c>
      <c r="C323" s="18">
        <v>2.321652019727953E-2</v>
      </c>
      <c r="D323" s="18">
        <v>2.62875886047561E-2</v>
      </c>
      <c r="E323" s="18">
        <v>2.091028003116956E-2</v>
      </c>
      <c r="G323" s="18">
        <v>1.1230899304201359E-2</v>
      </c>
      <c r="H323" s="18">
        <v>1.9957770983568431E-2</v>
      </c>
      <c r="I323" s="18">
        <v>3.6223416476394051E-2</v>
      </c>
      <c r="J323" s="18">
        <v>2.2120577346010299E-2</v>
      </c>
      <c r="K323" s="18">
        <v>2.0611421934030299E-2</v>
      </c>
      <c r="L323" s="18">
        <v>2.246728738638977E-2</v>
      </c>
      <c r="M323" s="18">
        <v>1.4291436091725E-2</v>
      </c>
      <c r="N323" s="18">
        <v>3.3710054618160262E-2</v>
      </c>
      <c r="O323" s="18">
        <v>2.273604347438463E-2</v>
      </c>
      <c r="Q323" s="18">
        <v>1.22135442975963E-2</v>
      </c>
      <c r="R323" s="18">
        <v>2.4068146509162992E-2</v>
      </c>
      <c r="S323" s="18">
        <v>2.5805190310787849E-2</v>
      </c>
      <c r="T323" s="18">
        <v>3.5848182588576957E-2</v>
      </c>
      <c r="V323" s="18">
        <v>2.195803292146141E-2</v>
      </c>
      <c r="W323" s="18">
        <v>1.484839473679841E-2</v>
      </c>
      <c r="X323" s="18">
        <v>2.444784253946938E-2</v>
      </c>
      <c r="Y323" s="18">
        <v>2.062055522729667E-2</v>
      </c>
      <c r="Z323" s="18">
        <v>2.3273174638983089E-2</v>
      </c>
      <c r="AA323" s="18">
        <v>3.8552799330966253E-2</v>
      </c>
      <c r="AB323" s="18">
        <v>1.9285127970069552E-2</v>
      </c>
      <c r="AD323" s="18">
        <v>2.1292970114603089E-2</v>
      </c>
      <c r="AE323" s="18">
        <v>1.9097507915924929E-2</v>
      </c>
      <c r="AF323" s="18">
        <v>2.013928226014414E-2</v>
      </c>
      <c r="AG323" s="18">
        <v>2.345455462982286E-2</v>
      </c>
      <c r="AH323" s="18">
        <v>3.4135067213479732E-2</v>
      </c>
      <c r="AI323" s="18">
        <v>2.8186524599618901E-2</v>
      </c>
      <c r="AJ323" s="18">
        <v>0</v>
      </c>
      <c r="AL323" s="18">
        <v>1.29E-2</v>
      </c>
      <c r="AM323" s="18">
        <v>1.736E-2</v>
      </c>
      <c r="AN323" s="18">
        <v>2.2950000000000002E-2</v>
      </c>
      <c r="AP323" s="18">
        <v>2.2815575592353511E-2</v>
      </c>
      <c r="AQ323" s="18">
        <v>3.0541125787289469E-2</v>
      </c>
      <c r="AR323" s="18">
        <v>9.147859592623965E-3</v>
      </c>
      <c r="AS323" s="18">
        <v>2.842254436266111E-2</v>
      </c>
      <c r="AT323" s="18">
        <v>4.2048798524245833E-2</v>
      </c>
      <c r="AU323" s="18">
        <v>0</v>
      </c>
      <c r="AW323" s="18">
        <v>2.189046742525971E-2</v>
      </c>
      <c r="AX323" s="18">
        <v>1.7607074751451322E-2</v>
      </c>
      <c r="AZ323" s="18">
        <v>1.7563007486607558E-2</v>
      </c>
      <c r="BA323" s="18">
        <v>2.3277388729208461E-2</v>
      </c>
      <c r="BB323" s="18">
        <v>1.7988795725757189E-2</v>
      </c>
      <c r="BC323" s="18">
        <v>3.065525095953579E-2</v>
      </c>
      <c r="BD323" s="18">
        <v>3.3957214023653919E-2</v>
      </c>
      <c r="BE323" s="18">
        <v>4.2432169085369113E-2</v>
      </c>
      <c r="BF323" s="18">
        <v>4.5165230154021532E-2</v>
      </c>
      <c r="BG323" s="18">
        <v>0</v>
      </c>
    </row>
    <row r="325" spans="2:59" ht="87">
      <c r="B325" s="14" t="s">
        <v>234</v>
      </c>
    </row>
    <row r="326" spans="2:59">
      <c r="B326" s="15" t="s">
        <v>20</v>
      </c>
    </row>
    <row r="327" spans="2:59">
      <c r="B327" s="11" t="s">
        <v>105</v>
      </c>
      <c r="C327" s="16">
        <v>4021</v>
      </c>
      <c r="D327" s="16">
        <v>1673</v>
      </c>
      <c r="E327" s="16">
        <v>2333</v>
      </c>
      <c r="G327" s="16">
        <v>205</v>
      </c>
      <c r="H327" s="16">
        <v>556</v>
      </c>
      <c r="I327" s="16">
        <v>395</v>
      </c>
      <c r="J327" s="16">
        <v>359</v>
      </c>
      <c r="K327" s="16">
        <v>435</v>
      </c>
      <c r="L327" s="16">
        <v>408</v>
      </c>
      <c r="M327" s="16">
        <v>651</v>
      </c>
      <c r="N327" s="16">
        <v>588</v>
      </c>
      <c r="O327" s="16">
        <v>424</v>
      </c>
      <c r="Q327" s="16">
        <v>1335</v>
      </c>
      <c r="R327" s="16">
        <v>799</v>
      </c>
      <c r="S327" s="16">
        <v>887</v>
      </c>
      <c r="T327" s="16">
        <v>955</v>
      </c>
      <c r="V327" s="16">
        <v>499</v>
      </c>
      <c r="W327" s="16">
        <v>617</v>
      </c>
      <c r="X327" s="16">
        <v>572</v>
      </c>
      <c r="Y327" s="16">
        <v>607</v>
      </c>
      <c r="Z327" s="16">
        <v>586</v>
      </c>
      <c r="AA327" s="16">
        <v>563</v>
      </c>
      <c r="AB327" s="16">
        <v>577</v>
      </c>
      <c r="AD327" s="16">
        <v>1339</v>
      </c>
      <c r="AE327" s="16">
        <v>800</v>
      </c>
      <c r="AF327" s="16">
        <v>767</v>
      </c>
      <c r="AG327" s="16">
        <v>160</v>
      </c>
      <c r="AH327" s="16">
        <v>609</v>
      </c>
      <c r="AI327" s="16">
        <v>341</v>
      </c>
      <c r="AJ327" s="16">
        <v>5</v>
      </c>
      <c r="AL327" s="16">
        <v>547</v>
      </c>
      <c r="AM327" s="16">
        <v>640</v>
      </c>
      <c r="AN327" s="16">
        <v>180</v>
      </c>
      <c r="AP327" s="16">
        <v>436</v>
      </c>
      <c r="AQ327" s="16">
        <v>418</v>
      </c>
      <c r="AR327" s="16">
        <v>128</v>
      </c>
      <c r="AS327" s="16">
        <v>889</v>
      </c>
      <c r="AT327" s="16">
        <v>140</v>
      </c>
      <c r="AU327" s="16">
        <v>21</v>
      </c>
      <c r="AW327" s="16">
        <v>3485</v>
      </c>
      <c r="AX327" s="16">
        <v>492</v>
      </c>
      <c r="AZ327" s="16">
        <v>1326</v>
      </c>
      <c r="BA327" s="16">
        <v>930</v>
      </c>
      <c r="BB327" s="16">
        <v>647</v>
      </c>
      <c r="BC327" s="16">
        <v>527</v>
      </c>
      <c r="BD327" s="16">
        <v>129</v>
      </c>
      <c r="BE327" s="16">
        <v>133</v>
      </c>
      <c r="BF327" s="16">
        <v>207</v>
      </c>
      <c r="BG327" s="16">
        <v>95</v>
      </c>
    </row>
    <row r="328" spans="2:59">
      <c r="B328" s="12" t="s">
        <v>106</v>
      </c>
      <c r="C328" s="16">
        <v>4021</v>
      </c>
      <c r="D328" s="16">
        <v>1744</v>
      </c>
      <c r="E328" s="16">
        <v>2272</v>
      </c>
      <c r="G328" s="16">
        <v>189</v>
      </c>
      <c r="H328" s="16">
        <v>543</v>
      </c>
      <c r="I328" s="16">
        <v>398</v>
      </c>
      <c r="J328" s="16">
        <v>350</v>
      </c>
      <c r="K328" s="16">
        <v>438</v>
      </c>
      <c r="L328" s="16">
        <v>422</v>
      </c>
      <c r="M328" s="16">
        <v>652</v>
      </c>
      <c r="N328" s="16">
        <v>639</v>
      </c>
      <c r="O328" s="16">
        <v>390</v>
      </c>
      <c r="Q328" s="16">
        <v>1341</v>
      </c>
      <c r="R328" s="16">
        <v>796</v>
      </c>
      <c r="S328" s="16">
        <v>896</v>
      </c>
      <c r="T328" s="16">
        <v>943</v>
      </c>
      <c r="V328" s="16">
        <v>584</v>
      </c>
      <c r="W328" s="16">
        <v>587</v>
      </c>
      <c r="X328" s="16">
        <v>583</v>
      </c>
      <c r="Y328" s="16">
        <v>558</v>
      </c>
      <c r="Z328" s="16">
        <v>563</v>
      </c>
      <c r="AA328" s="16">
        <v>563</v>
      </c>
      <c r="AB328" s="16">
        <v>583</v>
      </c>
      <c r="AD328" s="16">
        <v>1343</v>
      </c>
      <c r="AE328" s="16">
        <v>804</v>
      </c>
      <c r="AF328" s="16">
        <v>765</v>
      </c>
      <c r="AG328" s="16">
        <v>157</v>
      </c>
      <c r="AH328" s="16">
        <v>609</v>
      </c>
      <c r="AI328" s="16">
        <v>338</v>
      </c>
      <c r="AJ328" s="16">
        <v>5</v>
      </c>
      <c r="AL328" s="16">
        <v>567</v>
      </c>
      <c r="AM328" s="16">
        <v>660</v>
      </c>
      <c r="AN328" s="16">
        <v>184</v>
      </c>
      <c r="AP328" s="16">
        <v>433</v>
      </c>
      <c r="AQ328" s="16">
        <v>406</v>
      </c>
      <c r="AR328" s="16">
        <v>131</v>
      </c>
      <c r="AS328" s="16">
        <v>857</v>
      </c>
      <c r="AT328" s="16">
        <v>139</v>
      </c>
      <c r="AU328" s="16">
        <v>21</v>
      </c>
      <c r="AW328" s="16">
        <v>3486</v>
      </c>
      <c r="AX328" s="16">
        <v>490</v>
      </c>
      <c r="AZ328" s="16">
        <v>1382</v>
      </c>
      <c r="BA328" s="16">
        <v>902</v>
      </c>
      <c r="BB328" s="16">
        <v>650</v>
      </c>
      <c r="BC328" s="16">
        <v>510</v>
      </c>
      <c r="BD328" s="16">
        <v>127</v>
      </c>
      <c r="BE328" s="16">
        <v>130</v>
      </c>
      <c r="BF328" s="16">
        <v>199</v>
      </c>
      <c r="BG328" s="16">
        <v>95</v>
      </c>
    </row>
    <row r="329" spans="2:59">
      <c r="B329" s="17" t="s">
        <v>224</v>
      </c>
      <c r="C329" s="18">
        <v>0.75534601450127281</v>
      </c>
      <c r="D329" s="18">
        <v>0.76635178798569081</v>
      </c>
      <c r="E329" s="18">
        <v>0.74724691094298556</v>
      </c>
      <c r="G329" s="18">
        <v>0.70579899803896029</v>
      </c>
      <c r="H329" s="18">
        <v>0.78376665919483579</v>
      </c>
      <c r="I329" s="18">
        <v>0.70200898421117286</v>
      </c>
      <c r="J329" s="18">
        <v>0.7403616735479519</v>
      </c>
      <c r="K329" s="18">
        <v>0.75574423510315458</v>
      </c>
      <c r="L329" s="18">
        <v>0.71580473130875955</v>
      </c>
      <c r="M329" s="18">
        <v>0.81417986118048458</v>
      </c>
      <c r="N329" s="18">
        <v>0.73648626798264338</v>
      </c>
      <c r="O329" s="18">
        <v>0.7825468973373475</v>
      </c>
      <c r="Q329" s="18">
        <v>0.83852452184274417</v>
      </c>
      <c r="R329" s="18">
        <v>0.72656110532433782</v>
      </c>
      <c r="S329" s="18">
        <v>0.74065572386742407</v>
      </c>
      <c r="T329" s="18">
        <v>0.68054545629020713</v>
      </c>
      <c r="V329" s="18">
        <v>0.70428865185410006</v>
      </c>
      <c r="W329" s="18">
        <v>0.80540813635514019</v>
      </c>
      <c r="X329" s="18">
        <v>0.80909013050195289</v>
      </c>
      <c r="Y329" s="18">
        <v>0.76479863673118043</v>
      </c>
      <c r="Z329" s="18">
        <v>0.73715307697678301</v>
      </c>
      <c r="AA329" s="18">
        <v>0.720527955975371</v>
      </c>
      <c r="AB329" s="18">
        <v>0.74451164006500126</v>
      </c>
      <c r="AD329" s="18">
        <v>0.80771598167789926</v>
      </c>
      <c r="AE329" s="18">
        <v>0.72922203347965164</v>
      </c>
      <c r="AF329" s="18">
        <v>0.73115405415082568</v>
      </c>
      <c r="AG329" s="18">
        <v>0.75939153609555787</v>
      </c>
      <c r="AH329" s="18">
        <v>0.7453224219452016</v>
      </c>
      <c r="AI329" s="18">
        <v>0.68789983253677867</v>
      </c>
      <c r="AJ329" s="18">
        <v>0.23780733087109049</v>
      </c>
      <c r="AL329" s="18">
        <v>0.84577000000000002</v>
      </c>
      <c r="AM329" s="18">
        <v>0.76036999999999999</v>
      </c>
      <c r="AN329" s="18">
        <v>0.74863999999999997</v>
      </c>
      <c r="AP329" s="18">
        <v>0.79057477299227052</v>
      </c>
      <c r="AQ329" s="18">
        <v>0.69545164794868153</v>
      </c>
      <c r="AR329" s="18">
        <v>0.79212726572012693</v>
      </c>
      <c r="AS329" s="18">
        <v>0.72838674413229521</v>
      </c>
      <c r="AT329" s="18">
        <v>0.72155760442915673</v>
      </c>
      <c r="AU329" s="18">
        <v>0.85343470388319032</v>
      </c>
      <c r="AW329" s="18">
        <v>0.83452462275656969</v>
      </c>
      <c r="AX329" s="18">
        <v>0.22438811795487421</v>
      </c>
      <c r="AZ329" s="18">
        <v>0.76648166188826472</v>
      </c>
      <c r="BA329" s="18">
        <v>0.76381126660516452</v>
      </c>
      <c r="BB329" s="18">
        <v>0.77120306319271836</v>
      </c>
      <c r="BC329" s="18">
        <v>0.76596000118972019</v>
      </c>
      <c r="BD329" s="18">
        <v>0.74903693714803532</v>
      </c>
      <c r="BE329" s="18">
        <v>0.73151566234447973</v>
      </c>
      <c r="BF329" s="18">
        <v>0.6538623087876595</v>
      </c>
      <c r="BG329" s="18">
        <v>0.65276077485215633</v>
      </c>
    </row>
    <row r="330" spans="2:59">
      <c r="B330" s="17" t="s">
        <v>225</v>
      </c>
      <c r="C330" s="18">
        <v>0.23157173937463171</v>
      </c>
      <c r="D330" s="18">
        <v>0.2183400000305904</v>
      </c>
      <c r="E330" s="18">
        <v>0.24135084692172279</v>
      </c>
      <c r="G330" s="18">
        <v>0.28539666742720882</v>
      </c>
      <c r="H330" s="18">
        <v>0.2103851190903776</v>
      </c>
      <c r="I330" s="18">
        <v>0.28151771270186943</v>
      </c>
      <c r="J330" s="18">
        <v>0.2426706192504382</v>
      </c>
      <c r="K330" s="18">
        <v>0.2284859526057024</v>
      </c>
      <c r="L330" s="18">
        <v>0.25422027462197799</v>
      </c>
      <c r="M330" s="18">
        <v>0.17501768026739489</v>
      </c>
      <c r="N330" s="18">
        <v>0.25295714867302732</v>
      </c>
      <c r="O330" s="18">
        <v>0.2125209209087201</v>
      </c>
      <c r="Q330" s="18">
        <v>0.1567485210718117</v>
      </c>
      <c r="R330" s="18">
        <v>0.26154178261871802</v>
      </c>
      <c r="S330" s="18">
        <v>0.24125513285204861</v>
      </c>
      <c r="T330" s="18">
        <v>0.29855929084752247</v>
      </c>
      <c r="V330" s="18">
        <v>0.27956169455132812</v>
      </c>
      <c r="W330" s="18">
        <v>0.18491107116641359</v>
      </c>
      <c r="X330" s="18">
        <v>0.18158178905464209</v>
      </c>
      <c r="Y330" s="18">
        <v>0.2235049625293021</v>
      </c>
      <c r="Z330" s="18">
        <v>0.24847206396090299</v>
      </c>
      <c r="AA330" s="18">
        <v>0.25988228119910872</v>
      </c>
      <c r="AB330" s="18">
        <v>0.24450848498141031</v>
      </c>
      <c r="AD330" s="18">
        <v>0.1787110234713353</v>
      </c>
      <c r="AE330" s="18">
        <v>0.26084753075656458</v>
      </c>
      <c r="AF330" s="18">
        <v>0.25935491863200438</v>
      </c>
      <c r="AG330" s="18">
        <v>0.2293621831919013</v>
      </c>
      <c r="AH330" s="18">
        <v>0.2353297630629953</v>
      </c>
      <c r="AI330" s="18">
        <v>0.29558429262092067</v>
      </c>
      <c r="AJ330" s="18">
        <v>0.76219266912890937</v>
      </c>
      <c r="AL330" s="18">
        <v>0.14455999999999999</v>
      </c>
      <c r="AM330" s="18">
        <v>0.23030999999999999</v>
      </c>
      <c r="AN330" s="18">
        <v>0.23899999999999999</v>
      </c>
      <c r="AP330" s="18">
        <v>0.20513612080912921</v>
      </c>
      <c r="AQ330" s="18">
        <v>0.27726025765701312</v>
      </c>
      <c r="AR330" s="18">
        <v>0.1751453556728646</v>
      </c>
      <c r="AS330" s="18">
        <v>0.26204036967207311</v>
      </c>
      <c r="AT330" s="18">
        <v>0.263510919702582</v>
      </c>
      <c r="AU330" s="18">
        <v>0.14656529611680941</v>
      </c>
      <c r="AW330" s="18">
        <v>0.1542247629962685</v>
      </c>
      <c r="AX330" s="18">
        <v>0.75946985900609854</v>
      </c>
      <c r="AZ330" s="18">
        <v>0.22252635852394009</v>
      </c>
      <c r="BA330" s="18">
        <v>0.22207255982333199</v>
      </c>
      <c r="BB330" s="18">
        <v>0.21387858678656871</v>
      </c>
      <c r="BC330" s="18">
        <v>0.22638296892407811</v>
      </c>
      <c r="BD330" s="18">
        <v>0.2444444746626647</v>
      </c>
      <c r="BE330" s="18">
        <v>0.23531583682897719</v>
      </c>
      <c r="BF330" s="18">
        <v>0.33092480376124539</v>
      </c>
      <c r="BG330" s="18">
        <v>0.33546549289980981</v>
      </c>
    </row>
    <row r="331" spans="2:59">
      <c r="B331" s="17" t="s">
        <v>119</v>
      </c>
      <c r="C331" s="18">
        <v>1.308224612409542E-2</v>
      </c>
      <c r="D331" s="18">
        <v>1.5308211983718879E-2</v>
      </c>
      <c r="E331" s="18">
        <v>1.140224213529175E-2</v>
      </c>
      <c r="G331" s="18">
        <v>8.8043345338307266E-3</v>
      </c>
      <c r="H331" s="18">
        <v>5.8482217147867348E-3</v>
      </c>
      <c r="I331" s="18">
        <v>1.6473303086957661E-2</v>
      </c>
      <c r="J331" s="18">
        <v>1.696770720160971E-2</v>
      </c>
      <c r="K331" s="18">
        <v>1.5769812291143059E-2</v>
      </c>
      <c r="L331" s="18">
        <v>2.9974994069262361E-2</v>
      </c>
      <c r="M331" s="18">
        <v>1.0802458552120449E-2</v>
      </c>
      <c r="N331" s="18">
        <v>1.0556583344329211E-2</v>
      </c>
      <c r="O331" s="18">
        <v>4.9321817539324398E-3</v>
      </c>
      <c r="Q331" s="18">
        <v>4.7269570854440463E-3</v>
      </c>
      <c r="R331" s="18">
        <v>1.1897112056944249E-2</v>
      </c>
      <c r="S331" s="18">
        <v>1.8089143280527329E-2</v>
      </c>
      <c r="T331" s="18">
        <v>2.0895252862270411E-2</v>
      </c>
      <c r="V331" s="18">
        <v>1.6149653594571881E-2</v>
      </c>
      <c r="W331" s="18">
        <v>9.6807924784462103E-3</v>
      </c>
      <c r="X331" s="18">
        <v>9.3280804434049524E-3</v>
      </c>
      <c r="Y331" s="18">
        <v>1.1696400739517309E-2</v>
      </c>
      <c r="Z331" s="18">
        <v>1.437485906231404E-2</v>
      </c>
      <c r="AA331" s="18">
        <v>1.9589762825520132E-2</v>
      </c>
      <c r="AB331" s="18">
        <v>1.0979874953588461E-2</v>
      </c>
      <c r="AD331" s="18">
        <v>1.357299485076534E-2</v>
      </c>
      <c r="AE331" s="18">
        <v>9.93043576378368E-3</v>
      </c>
      <c r="AF331" s="18">
        <v>9.4910272171699998E-3</v>
      </c>
      <c r="AG331" s="18">
        <v>1.1246280712540789E-2</v>
      </c>
      <c r="AH331" s="18">
        <v>1.934781499180311E-2</v>
      </c>
      <c r="AI331" s="18">
        <v>1.6515874842300639E-2</v>
      </c>
      <c r="AJ331" s="18">
        <v>0</v>
      </c>
      <c r="AL331" s="18">
        <v>9.6699999999999998E-3</v>
      </c>
      <c r="AM331" s="18">
        <v>9.3200000000000002E-3</v>
      </c>
      <c r="AN331" s="18">
        <v>1.2370000000000001E-2</v>
      </c>
      <c r="AP331" s="18">
        <v>4.2891061986003141E-3</v>
      </c>
      <c r="AQ331" s="18">
        <v>2.7288094394305521E-2</v>
      </c>
      <c r="AR331" s="18">
        <v>3.2727378607008632E-2</v>
      </c>
      <c r="AS331" s="18">
        <v>9.5728861956316039E-3</v>
      </c>
      <c r="AT331" s="18">
        <v>1.4931475868261299E-2</v>
      </c>
      <c r="AU331" s="18">
        <v>0</v>
      </c>
      <c r="AW331" s="18">
        <v>1.125061424716201E-2</v>
      </c>
      <c r="AX331" s="18">
        <v>1.6142023039027242E-2</v>
      </c>
      <c r="AZ331" s="18">
        <v>1.0991979587795259E-2</v>
      </c>
      <c r="BA331" s="18">
        <v>1.411617357150337E-2</v>
      </c>
      <c r="BB331" s="18">
        <v>1.491835002071297E-2</v>
      </c>
      <c r="BC331" s="18">
        <v>7.6570298862018542E-3</v>
      </c>
      <c r="BD331" s="18">
        <v>6.5185881892999113E-3</v>
      </c>
      <c r="BE331" s="18">
        <v>3.3168500826543032E-2</v>
      </c>
      <c r="BF331" s="18">
        <v>1.521288745109505E-2</v>
      </c>
      <c r="BG331" s="18">
        <v>1.1773732248033729E-2</v>
      </c>
    </row>
    <row r="333" spans="2:59" ht="87">
      <c r="B333" s="14" t="s">
        <v>235</v>
      </c>
    </row>
    <row r="334" spans="2:59">
      <c r="B334" s="15" t="s">
        <v>20</v>
      </c>
    </row>
    <row r="335" spans="2:59">
      <c r="B335" s="11" t="s">
        <v>105</v>
      </c>
      <c r="C335" s="16">
        <v>4021</v>
      </c>
      <c r="D335" s="16">
        <v>1673</v>
      </c>
      <c r="E335" s="16">
        <v>2333</v>
      </c>
      <c r="G335" s="16">
        <v>205</v>
      </c>
      <c r="H335" s="16">
        <v>556</v>
      </c>
      <c r="I335" s="16">
        <v>395</v>
      </c>
      <c r="J335" s="16">
        <v>359</v>
      </c>
      <c r="K335" s="16">
        <v>435</v>
      </c>
      <c r="L335" s="16">
        <v>408</v>
      </c>
      <c r="M335" s="16">
        <v>651</v>
      </c>
      <c r="N335" s="16">
        <v>588</v>
      </c>
      <c r="O335" s="16">
        <v>424</v>
      </c>
      <c r="Q335" s="16">
        <v>1335</v>
      </c>
      <c r="R335" s="16">
        <v>799</v>
      </c>
      <c r="S335" s="16">
        <v>887</v>
      </c>
      <c r="T335" s="16">
        <v>955</v>
      </c>
      <c r="V335" s="16">
        <v>499</v>
      </c>
      <c r="W335" s="16">
        <v>617</v>
      </c>
      <c r="X335" s="16">
        <v>572</v>
      </c>
      <c r="Y335" s="16">
        <v>607</v>
      </c>
      <c r="Z335" s="16">
        <v>586</v>
      </c>
      <c r="AA335" s="16">
        <v>563</v>
      </c>
      <c r="AB335" s="16">
        <v>577</v>
      </c>
      <c r="AD335" s="16">
        <v>1339</v>
      </c>
      <c r="AE335" s="16">
        <v>800</v>
      </c>
      <c r="AF335" s="16">
        <v>767</v>
      </c>
      <c r="AG335" s="16">
        <v>160</v>
      </c>
      <c r="AH335" s="16">
        <v>609</v>
      </c>
      <c r="AI335" s="16">
        <v>341</v>
      </c>
      <c r="AJ335" s="16">
        <v>5</v>
      </c>
      <c r="AL335" s="16">
        <v>547</v>
      </c>
      <c r="AM335" s="16">
        <v>640</v>
      </c>
      <c r="AN335" s="16">
        <v>180</v>
      </c>
      <c r="AP335" s="16">
        <v>436</v>
      </c>
      <c r="AQ335" s="16">
        <v>418</v>
      </c>
      <c r="AR335" s="16">
        <v>128</v>
      </c>
      <c r="AS335" s="16">
        <v>889</v>
      </c>
      <c r="AT335" s="16">
        <v>140</v>
      </c>
      <c r="AU335" s="16">
        <v>21</v>
      </c>
      <c r="AW335" s="16">
        <v>3485</v>
      </c>
      <c r="AX335" s="16">
        <v>492</v>
      </c>
      <c r="AZ335" s="16">
        <v>1326</v>
      </c>
      <c r="BA335" s="16">
        <v>930</v>
      </c>
      <c r="BB335" s="16">
        <v>647</v>
      </c>
      <c r="BC335" s="16">
        <v>527</v>
      </c>
      <c r="BD335" s="16">
        <v>129</v>
      </c>
      <c r="BE335" s="16">
        <v>133</v>
      </c>
      <c r="BF335" s="16">
        <v>207</v>
      </c>
      <c r="BG335" s="16">
        <v>95</v>
      </c>
    </row>
    <row r="336" spans="2:59">
      <c r="B336" s="12" t="s">
        <v>106</v>
      </c>
      <c r="C336" s="16">
        <v>4021</v>
      </c>
      <c r="D336" s="16">
        <v>1744</v>
      </c>
      <c r="E336" s="16">
        <v>2272</v>
      </c>
      <c r="G336" s="16">
        <v>189</v>
      </c>
      <c r="H336" s="16">
        <v>543</v>
      </c>
      <c r="I336" s="16">
        <v>398</v>
      </c>
      <c r="J336" s="16">
        <v>350</v>
      </c>
      <c r="K336" s="16">
        <v>438</v>
      </c>
      <c r="L336" s="16">
        <v>422</v>
      </c>
      <c r="M336" s="16">
        <v>652</v>
      </c>
      <c r="N336" s="16">
        <v>639</v>
      </c>
      <c r="O336" s="16">
        <v>390</v>
      </c>
      <c r="Q336" s="16">
        <v>1341</v>
      </c>
      <c r="R336" s="16">
        <v>796</v>
      </c>
      <c r="S336" s="16">
        <v>896</v>
      </c>
      <c r="T336" s="16">
        <v>943</v>
      </c>
      <c r="V336" s="16">
        <v>584</v>
      </c>
      <c r="W336" s="16">
        <v>587</v>
      </c>
      <c r="X336" s="16">
        <v>583</v>
      </c>
      <c r="Y336" s="16">
        <v>558</v>
      </c>
      <c r="Z336" s="16">
        <v>563</v>
      </c>
      <c r="AA336" s="16">
        <v>563</v>
      </c>
      <c r="AB336" s="16">
        <v>583</v>
      </c>
      <c r="AD336" s="16">
        <v>1343</v>
      </c>
      <c r="AE336" s="16">
        <v>804</v>
      </c>
      <c r="AF336" s="16">
        <v>765</v>
      </c>
      <c r="AG336" s="16">
        <v>157</v>
      </c>
      <c r="AH336" s="16">
        <v>609</v>
      </c>
      <c r="AI336" s="16">
        <v>338</v>
      </c>
      <c r="AJ336" s="16">
        <v>5</v>
      </c>
      <c r="AL336" s="16">
        <v>567</v>
      </c>
      <c r="AM336" s="16">
        <v>660</v>
      </c>
      <c r="AN336" s="16">
        <v>184</v>
      </c>
      <c r="AP336" s="16">
        <v>433</v>
      </c>
      <c r="AQ336" s="16">
        <v>406</v>
      </c>
      <c r="AR336" s="16">
        <v>131</v>
      </c>
      <c r="AS336" s="16">
        <v>857</v>
      </c>
      <c r="AT336" s="16">
        <v>139</v>
      </c>
      <c r="AU336" s="16">
        <v>21</v>
      </c>
      <c r="AW336" s="16">
        <v>3486</v>
      </c>
      <c r="AX336" s="16">
        <v>490</v>
      </c>
      <c r="AZ336" s="16">
        <v>1382</v>
      </c>
      <c r="BA336" s="16">
        <v>902</v>
      </c>
      <c r="BB336" s="16">
        <v>650</v>
      </c>
      <c r="BC336" s="16">
        <v>510</v>
      </c>
      <c r="BD336" s="16">
        <v>127</v>
      </c>
      <c r="BE336" s="16">
        <v>130</v>
      </c>
      <c r="BF336" s="16">
        <v>199</v>
      </c>
      <c r="BG336" s="16">
        <v>95</v>
      </c>
    </row>
    <row r="337" spans="2:59">
      <c r="B337" s="17" t="s">
        <v>224</v>
      </c>
      <c r="C337" s="18">
        <v>0.43523028077978182</v>
      </c>
      <c r="D337" s="18">
        <v>0.51367523193206577</v>
      </c>
      <c r="E337" s="18">
        <v>0.37531729573351907</v>
      </c>
      <c r="G337" s="18">
        <v>0.42377607965798753</v>
      </c>
      <c r="H337" s="18">
        <v>0.46268853221323331</v>
      </c>
      <c r="I337" s="18">
        <v>0.38860854676505419</v>
      </c>
      <c r="J337" s="18">
        <v>0.35054669208014588</v>
      </c>
      <c r="K337" s="18">
        <v>0.44470664469885929</v>
      </c>
      <c r="L337" s="18">
        <v>0.39686464371824531</v>
      </c>
      <c r="M337" s="18">
        <v>0.61695648026839367</v>
      </c>
      <c r="N337" s="18">
        <v>0.40857411428679702</v>
      </c>
      <c r="O337" s="18">
        <v>0.29686407419579192</v>
      </c>
      <c r="Q337" s="18">
        <v>0.52167901610205025</v>
      </c>
      <c r="R337" s="18">
        <v>0.42033706204166538</v>
      </c>
      <c r="S337" s="18">
        <v>0.42915562992753542</v>
      </c>
      <c r="T337" s="18">
        <v>0.33648889700197682</v>
      </c>
      <c r="V337" s="18">
        <v>0.23486444778128221</v>
      </c>
      <c r="W337" s="18">
        <v>0.40105560207120527</v>
      </c>
      <c r="X337" s="18">
        <v>0.39244520378537701</v>
      </c>
      <c r="Y337" s="18">
        <v>0.46465631886654962</v>
      </c>
      <c r="Z337" s="18">
        <v>0.53342793929817112</v>
      </c>
      <c r="AA337" s="18">
        <v>0.53008521581416801</v>
      </c>
      <c r="AB337" s="18">
        <v>0.49844419320597838</v>
      </c>
      <c r="AD337" s="18">
        <v>0.55763639101228957</v>
      </c>
      <c r="AE337" s="18">
        <v>0.40209753478116361</v>
      </c>
      <c r="AF337" s="18">
        <v>0.34276518229849529</v>
      </c>
      <c r="AG337" s="18">
        <v>0.40779358289478113</v>
      </c>
      <c r="AH337" s="18">
        <v>0.41695718245219571</v>
      </c>
      <c r="AI337" s="18">
        <v>0.28885280183462719</v>
      </c>
      <c r="AJ337" s="18">
        <v>0</v>
      </c>
      <c r="AL337" s="18">
        <v>0.46450999999999998</v>
      </c>
      <c r="AM337" s="18">
        <v>0.32423000000000002</v>
      </c>
      <c r="AN337" s="18">
        <v>0.26751000000000003</v>
      </c>
      <c r="AP337" s="18">
        <v>0.62720448864850797</v>
      </c>
      <c r="AQ337" s="18">
        <v>0.36996312850847018</v>
      </c>
      <c r="AR337" s="18">
        <v>0.61680932247532494</v>
      </c>
      <c r="AS337" s="18">
        <v>0.52879265993285796</v>
      </c>
      <c r="AT337" s="18">
        <v>0.53372427353616614</v>
      </c>
      <c r="AU337" s="18">
        <v>0.72329408471742718</v>
      </c>
      <c r="AW337" s="18">
        <v>0.4849034451351022</v>
      </c>
      <c r="AX337" s="18">
        <v>0.10760840686020989</v>
      </c>
      <c r="AZ337" s="18">
        <v>0.30076140010363278</v>
      </c>
      <c r="BA337" s="18">
        <v>0.49189979386222638</v>
      </c>
      <c r="BB337" s="18">
        <v>0.5278524305959571</v>
      </c>
      <c r="BC337" s="18">
        <v>0.62226722794443812</v>
      </c>
      <c r="BD337" s="18">
        <v>0.55652746625877136</v>
      </c>
      <c r="BE337" s="18">
        <v>0.48713788332512509</v>
      </c>
      <c r="BF337" s="18">
        <v>0.31157399169179378</v>
      </c>
      <c r="BG337" s="18">
        <v>0.30850083117871901</v>
      </c>
    </row>
    <row r="338" spans="2:59">
      <c r="B338" s="17" t="s">
        <v>225</v>
      </c>
      <c r="C338" s="18">
        <v>0.54552527635986792</v>
      </c>
      <c r="D338" s="18">
        <v>0.46663625626895772</v>
      </c>
      <c r="E338" s="18">
        <v>0.60573610992915183</v>
      </c>
      <c r="G338" s="18">
        <v>0.56039367650963223</v>
      </c>
      <c r="H338" s="18">
        <v>0.52609845303095004</v>
      </c>
      <c r="I338" s="18">
        <v>0.57876663820650387</v>
      </c>
      <c r="J338" s="18">
        <v>0.62865203121221613</v>
      </c>
      <c r="K338" s="18">
        <v>0.53328974602189427</v>
      </c>
      <c r="L338" s="18">
        <v>0.58261080305242374</v>
      </c>
      <c r="M338" s="18">
        <v>0.36983650205556567</v>
      </c>
      <c r="N338" s="18">
        <v>0.57010052939772748</v>
      </c>
      <c r="O338" s="18">
        <v>0.68390675175730475</v>
      </c>
      <c r="Q338" s="18">
        <v>0.46645717751904592</v>
      </c>
      <c r="R338" s="18">
        <v>0.56151683649330975</v>
      </c>
      <c r="S338" s="18">
        <v>0.54724311100707068</v>
      </c>
      <c r="T338" s="18">
        <v>0.637301701837371</v>
      </c>
      <c r="V338" s="18">
        <v>0.74069331686684869</v>
      </c>
      <c r="W338" s="18">
        <v>0.57138450828345955</v>
      </c>
      <c r="X338" s="18">
        <v>0.59284542982725119</v>
      </c>
      <c r="Y338" s="18">
        <v>0.52843553349533978</v>
      </c>
      <c r="Z338" s="18">
        <v>0.4548059108298384</v>
      </c>
      <c r="AA338" s="18">
        <v>0.44776776895739667</v>
      </c>
      <c r="AB338" s="18">
        <v>0.47513221910743342</v>
      </c>
      <c r="AD338" s="18">
        <v>0.42059399269630171</v>
      </c>
      <c r="AE338" s="18">
        <v>0.57843859208686055</v>
      </c>
      <c r="AF338" s="18">
        <v>0.64246227112049969</v>
      </c>
      <c r="AG338" s="18">
        <v>0.58007583854281908</v>
      </c>
      <c r="AH338" s="18">
        <v>0.56881874170609692</v>
      </c>
      <c r="AI338" s="18">
        <v>0.68234183493569878</v>
      </c>
      <c r="AJ338" s="18">
        <v>0.82138294251367561</v>
      </c>
      <c r="AL338" s="18">
        <v>0.52029999999999998</v>
      </c>
      <c r="AM338" s="18">
        <v>0.65271999999999997</v>
      </c>
      <c r="AN338" s="18">
        <v>0.71991000000000005</v>
      </c>
      <c r="AP338" s="18">
        <v>0.35665065440485549</v>
      </c>
      <c r="AQ338" s="18">
        <v>0.61079323934419272</v>
      </c>
      <c r="AR338" s="18">
        <v>0.35919446930313398</v>
      </c>
      <c r="AS338" s="18">
        <v>0.45576863559014491</v>
      </c>
      <c r="AT338" s="18">
        <v>0.45051222019698078</v>
      </c>
      <c r="AU338" s="18">
        <v>0.27670591528257238</v>
      </c>
      <c r="AW338" s="18">
        <v>0.49682893176403359</v>
      </c>
      <c r="AX338" s="18">
        <v>0.88191975158966684</v>
      </c>
      <c r="AZ338" s="18">
        <v>0.67637161483683161</v>
      </c>
      <c r="BA338" s="18">
        <v>0.49466042134550692</v>
      </c>
      <c r="BB338" s="18">
        <v>0.45559452710129489</v>
      </c>
      <c r="BC338" s="18">
        <v>0.36423562686452687</v>
      </c>
      <c r="BD338" s="18">
        <v>0.41405893223945678</v>
      </c>
      <c r="BE338" s="18">
        <v>0.45657594667404861</v>
      </c>
      <c r="BF338" s="18">
        <v>0.67827877695387995</v>
      </c>
      <c r="BG338" s="18">
        <v>0.68082831004922439</v>
      </c>
    </row>
    <row r="339" spans="2:59">
      <c r="B339" s="17" t="s">
        <v>119</v>
      </c>
      <c r="C339" s="18">
        <v>1.9244442860350292E-2</v>
      </c>
      <c r="D339" s="18">
        <v>1.968851179897653E-2</v>
      </c>
      <c r="E339" s="18">
        <v>1.89465943373292E-2</v>
      </c>
      <c r="G339" s="18">
        <v>1.5830243832380232E-2</v>
      </c>
      <c r="H339" s="18">
        <v>1.121301475581675E-2</v>
      </c>
      <c r="I339" s="18">
        <v>3.2624815028441903E-2</v>
      </c>
      <c r="J339" s="18">
        <v>2.080127670763789E-2</v>
      </c>
      <c r="K339" s="18">
        <v>2.2003609279246331E-2</v>
      </c>
      <c r="L339" s="18">
        <v>2.052455322933092E-2</v>
      </c>
      <c r="M339" s="18">
        <v>1.3207017676040491E-2</v>
      </c>
      <c r="N339" s="18">
        <v>2.1325356315475441E-2</v>
      </c>
      <c r="O339" s="18">
        <v>1.9229174046903309E-2</v>
      </c>
      <c r="Q339" s="18">
        <v>1.1863806378903861E-2</v>
      </c>
      <c r="R339" s="18">
        <v>1.8146101465024801E-2</v>
      </c>
      <c r="S339" s="18">
        <v>2.3601259065394051E-2</v>
      </c>
      <c r="T339" s="18">
        <v>2.6209401160652238E-2</v>
      </c>
      <c r="V339" s="18">
        <v>2.4442235351869249E-2</v>
      </c>
      <c r="W339" s="18">
        <v>2.7559889645335178E-2</v>
      </c>
      <c r="X339" s="18">
        <v>1.470936638737168E-2</v>
      </c>
      <c r="Y339" s="18">
        <v>6.9081476381106857E-3</v>
      </c>
      <c r="Z339" s="18">
        <v>1.1766149871990589E-2</v>
      </c>
      <c r="AA339" s="18">
        <v>2.2147015228435121E-2</v>
      </c>
      <c r="AB339" s="18">
        <v>2.6423587686588219E-2</v>
      </c>
      <c r="AD339" s="18">
        <v>2.1769616291408691E-2</v>
      </c>
      <c r="AE339" s="18">
        <v>1.946387313197584E-2</v>
      </c>
      <c r="AF339" s="18">
        <v>1.477254658100495E-2</v>
      </c>
      <c r="AG339" s="18">
        <v>1.2130578562399829E-2</v>
      </c>
      <c r="AH339" s="18">
        <v>1.4224075841707399E-2</v>
      </c>
      <c r="AI339" s="18">
        <v>2.8805363229674041E-2</v>
      </c>
      <c r="AJ339" s="18">
        <v>0.17861705748632431</v>
      </c>
      <c r="AL339" s="18">
        <v>1.519E-2</v>
      </c>
      <c r="AM339" s="18">
        <v>2.3050000000000001E-2</v>
      </c>
      <c r="AN339" s="18">
        <v>1.2579999999999999E-2</v>
      </c>
      <c r="AP339" s="18">
        <v>1.6144856946636591E-2</v>
      </c>
      <c r="AQ339" s="18">
        <v>1.924363214733707E-2</v>
      </c>
      <c r="AR339" s="18">
        <v>2.399620822154145E-2</v>
      </c>
      <c r="AS339" s="18">
        <v>1.5438704476997101E-2</v>
      </c>
      <c r="AT339" s="18">
        <v>1.5763506266853199E-2</v>
      </c>
      <c r="AU339" s="18">
        <v>0</v>
      </c>
      <c r="AW339" s="18">
        <v>1.82676231008643E-2</v>
      </c>
      <c r="AX339" s="18">
        <v>1.0471841550123231E-2</v>
      </c>
      <c r="AZ339" s="18">
        <v>2.2866985059535449E-2</v>
      </c>
      <c r="BA339" s="18">
        <v>1.3439784792266681E-2</v>
      </c>
      <c r="BB339" s="18">
        <v>1.655304230274789E-2</v>
      </c>
      <c r="BC339" s="18">
        <v>1.3497145191035049E-2</v>
      </c>
      <c r="BD339" s="18">
        <v>2.941360150177183E-2</v>
      </c>
      <c r="BE339" s="18">
        <v>5.6286170000826342E-2</v>
      </c>
      <c r="BF339" s="18">
        <v>1.0147231354326309E-2</v>
      </c>
      <c r="BG339" s="18">
        <v>1.0670858772056461E-2</v>
      </c>
    </row>
    <row r="341" spans="2:59" ht="87">
      <c r="B341" s="14" t="s">
        <v>236</v>
      </c>
    </row>
    <row r="342" spans="2:59">
      <c r="B342" s="15" t="s">
        <v>20</v>
      </c>
    </row>
    <row r="343" spans="2:59">
      <c r="B343" s="11" t="s">
        <v>105</v>
      </c>
      <c r="C343" s="16">
        <v>4021</v>
      </c>
      <c r="D343" s="16">
        <v>1673</v>
      </c>
      <c r="E343" s="16">
        <v>2333</v>
      </c>
      <c r="G343" s="16">
        <v>205</v>
      </c>
      <c r="H343" s="16">
        <v>556</v>
      </c>
      <c r="I343" s="16">
        <v>395</v>
      </c>
      <c r="J343" s="16">
        <v>359</v>
      </c>
      <c r="K343" s="16">
        <v>435</v>
      </c>
      <c r="L343" s="16">
        <v>408</v>
      </c>
      <c r="M343" s="16">
        <v>651</v>
      </c>
      <c r="N343" s="16">
        <v>588</v>
      </c>
      <c r="O343" s="16">
        <v>424</v>
      </c>
      <c r="Q343" s="16">
        <v>1335</v>
      </c>
      <c r="R343" s="16">
        <v>799</v>
      </c>
      <c r="S343" s="16">
        <v>887</v>
      </c>
      <c r="T343" s="16">
        <v>955</v>
      </c>
      <c r="V343" s="16">
        <v>499</v>
      </c>
      <c r="W343" s="16">
        <v>617</v>
      </c>
      <c r="X343" s="16">
        <v>572</v>
      </c>
      <c r="Y343" s="16">
        <v>607</v>
      </c>
      <c r="Z343" s="16">
        <v>586</v>
      </c>
      <c r="AA343" s="16">
        <v>563</v>
      </c>
      <c r="AB343" s="16">
        <v>577</v>
      </c>
      <c r="AD343" s="16">
        <v>1339</v>
      </c>
      <c r="AE343" s="16">
        <v>800</v>
      </c>
      <c r="AF343" s="16">
        <v>767</v>
      </c>
      <c r="AG343" s="16">
        <v>160</v>
      </c>
      <c r="AH343" s="16">
        <v>609</v>
      </c>
      <c r="AI343" s="16">
        <v>341</v>
      </c>
      <c r="AJ343" s="16">
        <v>5</v>
      </c>
      <c r="AL343" s="16">
        <v>547</v>
      </c>
      <c r="AM343" s="16">
        <v>640</v>
      </c>
      <c r="AN343" s="16">
        <v>180</v>
      </c>
      <c r="AP343" s="16">
        <v>436</v>
      </c>
      <c r="AQ343" s="16">
        <v>418</v>
      </c>
      <c r="AR343" s="16">
        <v>128</v>
      </c>
      <c r="AS343" s="16">
        <v>889</v>
      </c>
      <c r="AT343" s="16">
        <v>140</v>
      </c>
      <c r="AU343" s="16">
        <v>21</v>
      </c>
      <c r="AW343" s="16">
        <v>3485</v>
      </c>
      <c r="AX343" s="16">
        <v>492</v>
      </c>
      <c r="AZ343" s="16">
        <v>1326</v>
      </c>
      <c r="BA343" s="16">
        <v>930</v>
      </c>
      <c r="BB343" s="16">
        <v>647</v>
      </c>
      <c r="BC343" s="16">
        <v>527</v>
      </c>
      <c r="BD343" s="16">
        <v>129</v>
      </c>
      <c r="BE343" s="16">
        <v>133</v>
      </c>
      <c r="BF343" s="16">
        <v>207</v>
      </c>
      <c r="BG343" s="16">
        <v>95</v>
      </c>
    </row>
    <row r="344" spans="2:59">
      <c r="B344" s="12" t="s">
        <v>106</v>
      </c>
      <c r="C344" s="16">
        <v>4021</v>
      </c>
      <c r="D344" s="16">
        <v>1744</v>
      </c>
      <c r="E344" s="16">
        <v>2272</v>
      </c>
      <c r="G344" s="16">
        <v>189</v>
      </c>
      <c r="H344" s="16">
        <v>543</v>
      </c>
      <c r="I344" s="16">
        <v>398</v>
      </c>
      <c r="J344" s="16">
        <v>350</v>
      </c>
      <c r="K344" s="16">
        <v>438</v>
      </c>
      <c r="L344" s="16">
        <v>422</v>
      </c>
      <c r="M344" s="16">
        <v>652</v>
      </c>
      <c r="N344" s="16">
        <v>639</v>
      </c>
      <c r="O344" s="16">
        <v>390</v>
      </c>
      <c r="Q344" s="16">
        <v>1341</v>
      </c>
      <c r="R344" s="16">
        <v>796</v>
      </c>
      <c r="S344" s="16">
        <v>896</v>
      </c>
      <c r="T344" s="16">
        <v>943</v>
      </c>
      <c r="V344" s="16">
        <v>584</v>
      </c>
      <c r="W344" s="16">
        <v>587</v>
      </c>
      <c r="X344" s="16">
        <v>583</v>
      </c>
      <c r="Y344" s="16">
        <v>558</v>
      </c>
      <c r="Z344" s="16">
        <v>563</v>
      </c>
      <c r="AA344" s="16">
        <v>563</v>
      </c>
      <c r="AB344" s="16">
        <v>583</v>
      </c>
      <c r="AD344" s="16">
        <v>1343</v>
      </c>
      <c r="AE344" s="16">
        <v>804</v>
      </c>
      <c r="AF344" s="16">
        <v>765</v>
      </c>
      <c r="AG344" s="16">
        <v>157</v>
      </c>
      <c r="AH344" s="16">
        <v>609</v>
      </c>
      <c r="AI344" s="16">
        <v>338</v>
      </c>
      <c r="AJ344" s="16">
        <v>5</v>
      </c>
      <c r="AL344" s="16">
        <v>567</v>
      </c>
      <c r="AM344" s="16">
        <v>660</v>
      </c>
      <c r="AN344" s="16">
        <v>184</v>
      </c>
      <c r="AP344" s="16">
        <v>433</v>
      </c>
      <c r="AQ344" s="16">
        <v>406</v>
      </c>
      <c r="AR344" s="16">
        <v>131</v>
      </c>
      <c r="AS344" s="16">
        <v>857</v>
      </c>
      <c r="AT344" s="16">
        <v>139</v>
      </c>
      <c r="AU344" s="16">
        <v>21</v>
      </c>
      <c r="AW344" s="16">
        <v>3486</v>
      </c>
      <c r="AX344" s="16">
        <v>490</v>
      </c>
      <c r="AZ344" s="16">
        <v>1382</v>
      </c>
      <c r="BA344" s="16">
        <v>902</v>
      </c>
      <c r="BB344" s="16">
        <v>650</v>
      </c>
      <c r="BC344" s="16">
        <v>510</v>
      </c>
      <c r="BD344" s="16">
        <v>127</v>
      </c>
      <c r="BE344" s="16">
        <v>130</v>
      </c>
      <c r="BF344" s="16">
        <v>199</v>
      </c>
      <c r="BG344" s="16">
        <v>95</v>
      </c>
    </row>
    <row r="345" spans="2:59">
      <c r="B345" s="17" t="s">
        <v>224</v>
      </c>
      <c r="C345" s="18">
        <v>0.42849577838073372</v>
      </c>
      <c r="D345" s="18">
        <v>0.44548184226434601</v>
      </c>
      <c r="E345" s="18">
        <v>0.41576258573429492</v>
      </c>
      <c r="G345" s="18">
        <v>0.40641462002761403</v>
      </c>
      <c r="H345" s="18">
        <v>0.41644440404259547</v>
      </c>
      <c r="I345" s="18">
        <v>0.3554186072747938</v>
      </c>
      <c r="J345" s="18">
        <v>0.39930784257675977</v>
      </c>
      <c r="K345" s="18">
        <v>0.42937275022273169</v>
      </c>
      <c r="L345" s="18">
        <v>0.41889654935653642</v>
      </c>
      <c r="M345" s="18">
        <v>0.56312301118461217</v>
      </c>
      <c r="N345" s="18">
        <v>0.40802273682921558</v>
      </c>
      <c r="O345" s="18">
        <v>0.3746234849720434</v>
      </c>
      <c r="Q345" s="18">
        <v>0.50815514360224334</v>
      </c>
      <c r="R345" s="18">
        <v>0.40321292604700681</v>
      </c>
      <c r="S345" s="18">
        <v>0.4101159105169897</v>
      </c>
      <c r="T345" s="18">
        <v>0.36041545518740109</v>
      </c>
      <c r="V345" s="18">
        <v>0.26654993285726902</v>
      </c>
      <c r="W345" s="18">
        <v>0.41377039539811822</v>
      </c>
      <c r="X345" s="18">
        <v>0.42340372391640813</v>
      </c>
      <c r="Y345" s="18">
        <v>0.44676830757277342</v>
      </c>
      <c r="Z345" s="18">
        <v>0.45838646942542771</v>
      </c>
      <c r="AA345" s="18">
        <v>0.47779363449107443</v>
      </c>
      <c r="AB345" s="18">
        <v>0.51660315738639528</v>
      </c>
      <c r="AD345" s="18">
        <v>0.51529587693741852</v>
      </c>
      <c r="AE345" s="18">
        <v>0.42034197675070978</v>
      </c>
      <c r="AF345" s="18">
        <v>0.34401200218612399</v>
      </c>
      <c r="AG345" s="18">
        <v>0.37472176862034012</v>
      </c>
      <c r="AH345" s="18">
        <v>0.42051308868414933</v>
      </c>
      <c r="AI345" s="18">
        <v>0.33977620766710082</v>
      </c>
      <c r="AJ345" s="18">
        <v>0</v>
      </c>
      <c r="AL345" s="18">
        <v>0.43414000000000003</v>
      </c>
      <c r="AM345" s="18">
        <v>0.34344000000000002</v>
      </c>
      <c r="AN345" s="18">
        <v>0.33722000000000002</v>
      </c>
      <c r="AP345" s="18">
        <v>0.56902515328942382</v>
      </c>
      <c r="AQ345" s="18">
        <v>0.39519722812158059</v>
      </c>
      <c r="AR345" s="18">
        <v>0.49699180227678269</v>
      </c>
      <c r="AS345" s="18">
        <v>0.47079683180136522</v>
      </c>
      <c r="AT345" s="18">
        <v>0.50875672243062775</v>
      </c>
      <c r="AU345" s="18">
        <v>0.53202825670696818</v>
      </c>
      <c r="AW345" s="18">
        <v>0.47606182238349593</v>
      </c>
      <c r="AX345" s="18">
        <v>0.1209015321288899</v>
      </c>
      <c r="AZ345" s="18">
        <v>0.32737091255641521</v>
      </c>
      <c r="BA345" s="18">
        <v>0.48563117784047077</v>
      </c>
      <c r="BB345" s="18">
        <v>0.53137562728805976</v>
      </c>
      <c r="BC345" s="18">
        <v>0.49217132274458142</v>
      </c>
      <c r="BD345" s="18">
        <v>0.50226640860860605</v>
      </c>
      <c r="BE345" s="18">
        <v>0.51750018677349086</v>
      </c>
      <c r="BF345" s="18">
        <v>0.34509154062003128</v>
      </c>
      <c r="BG345" s="18">
        <v>0.30163951970956548</v>
      </c>
    </row>
    <row r="346" spans="2:59">
      <c r="B346" s="17" t="s">
        <v>225</v>
      </c>
      <c r="C346" s="18">
        <v>0.55284406409318032</v>
      </c>
      <c r="D346" s="18">
        <v>0.53029862900921754</v>
      </c>
      <c r="E346" s="18">
        <v>0.56980450736294641</v>
      </c>
      <c r="G346" s="18">
        <v>0.57847166378614701</v>
      </c>
      <c r="H346" s="18">
        <v>0.56739664313250959</v>
      </c>
      <c r="I346" s="18">
        <v>0.62051483433405685</v>
      </c>
      <c r="J346" s="18">
        <v>0.5891143402015091</v>
      </c>
      <c r="K346" s="18">
        <v>0.55763028535354142</v>
      </c>
      <c r="L346" s="18">
        <v>0.54984073657188703</v>
      </c>
      <c r="M346" s="18">
        <v>0.41530266699447582</v>
      </c>
      <c r="N346" s="18">
        <v>0.57064873018664419</v>
      </c>
      <c r="O346" s="18">
        <v>0.61719693235592143</v>
      </c>
      <c r="Q346" s="18">
        <v>0.48008639250854163</v>
      </c>
      <c r="R346" s="18">
        <v>0.58222767769556516</v>
      </c>
      <c r="S346" s="18">
        <v>0.56984099407350952</v>
      </c>
      <c r="T346" s="18">
        <v>0.60901364256971446</v>
      </c>
      <c r="V346" s="18">
        <v>0.71300194663370053</v>
      </c>
      <c r="W346" s="18">
        <v>0.56644123983235206</v>
      </c>
      <c r="X346" s="18">
        <v>0.56748483208981315</v>
      </c>
      <c r="Y346" s="18">
        <v>0.54011550411496956</v>
      </c>
      <c r="Z346" s="18">
        <v>0.53012255315624146</v>
      </c>
      <c r="AA346" s="18">
        <v>0.49099914796432442</v>
      </c>
      <c r="AB346" s="18">
        <v>0.45801084317200369</v>
      </c>
      <c r="AD346" s="18">
        <v>0.46554316735954188</v>
      </c>
      <c r="AE346" s="18">
        <v>0.56914203668025443</v>
      </c>
      <c r="AF346" s="18">
        <v>0.63590373981651882</v>
      </c>
      <c r="AG346" s="18">
        <v>0.60128335159533441</v>
      </c>
      <c r="AH346" s="18">
        <v>0.5602015638621598</v>
      </c>
      <c r="AI346" s="18">
        <v>0.63072832022856806</v>
      </c>
      <c r="AJ346" s="18">
        <v>1</v>
      </c>
      <c r="AL346" s="18">
        <v>0.55691000000000002</v>
      </c>
      <c r="AM346" s="18">
        <v>0.63141000000000003</v>
      </c>
      <c r="AN346" s="18">
        <v>0.65649000000000002</v>
      </c>
      <c r="AP346" s="18">
        <v>0.41158252016541153</v>
      </c>
      <c r="AQ346" s="18">
        <v>0.56727616075672804</v>
      </c>
      <c r="AR346" s="18">
        <v>0.47144219831419221</v>
      </c>
      <c r="AS346" s="18">
        <v>0.51698679287660465</v>
      </c>
      <c r="AT346" s="18">
        <v>0.46894426570421471</v>
      </c>
      <c r="AU346" s="18">
        <v>0.46797174329303159</v>
      </c>
      <c r="AW346" s="18">
        <v>0.50753429858194676</v>
      </c>
      <c r="AX346" s="18">
        <v>0.85970144884363286</v>
      </c>
      <c r="AZ346" s="18">
        <v>0.65667096488117127</v>
      </c>
      <c r="BA346" s="18">
        <v>0.49636720261411521</v>
      </c>
      <c r="BB346" s="18">
        <v>0.44702808824716012</v>
      </c>
      <c r="BC346" s="18">
        <v>0.49562060242018791</v>
      </c>
      <c r="BD346" s="18">
        <v>0.47314490115445351</v>
      </c>
      <c r="BE346" s="18">
        <v>0.44058123593449072</v>
      </c>
      <c r="BF346" s="18">
        <v>0.63553268266562812</v>
      </c>
      <c r="BG346" s="18">
        <v>0.68768962151837776</v>
      </c>
    </row>
    <row r="347" spans="2:59">
      <c r="B347" s="17" t="s">
        <v>119</v>
      </c>
      <c r="C347" s="18">
        <v>1.866015752608606E-2</v>
      </c>
      <c r="D347" s="18">
        <v>2.4219528726436509E-2</v>
      </c>
      <c r="E347" s="18">
        <v>1.4432906902758721E-2</v>
      </c>
      <c r="G347" s="18">
        <v>1.5113716186238919E-2</v>
      </c>
      <c r="H347" s="18">
        <v>1.6158952824895049E-2</v>
      </c>
      <c r="I347" s="18">
        <v>2.4066558391149361E-2</v>
      </c>
      <c r="J347" s="18">
        <v>1.157781722173107E-2</v>
      </c>
      <c r="K347" s="18">
        <v>1.299696442372685E-2</v>
      </c>
      <c r="L347" s="18">
        <v>3.126271407157654E-2</v>
      </c>
      <c r="M347" s="18">
        <v>2.1574321820912019E-2</v>
      </c>
      <c r="N347" s="18">
        <v>2.132853298414002E-2</v>
      </c>
      <c r="O347" s="18">
        <v>8.179582672035347E-3</v>
      </c>
      <c r="Q347" s="18">
        <v>1.175846388921498E-2</v>
      </c>
      <c r="R347" s="18">
        <v>1.4559396257428031E-2</v>
      </c>
      <c r="S347" s="18">
        <v>2.0043095409500829E-2</v>
      </c>
      <c r="T347" s="18">
        <v>3.0570902242884421E-2</v>
      </c>
      <c r="V347" s="18">
        <v>2.0448120509030519E-2</v>
      </c>
      <c r="W347" s="18">
        <v>1.9788364769529752E-2</v>
      </c>
      <c r="X347" s="18">
        <v>9.1114439937786534E-3</v>
      </c>
      <c r="Y347" s="18">
        <v>1.311618831225702E-2</v>
      </c>
      <c r="Z347" s="18">
        <v>1.149097741833097E-2</v>
      </c>
      <c r="AA347" s="18">
        <v>3.120721754460111E-2</v>
      </c>
      <c r="AB347" s="18">
        <v>2.5385999441601099E-2</v>
      </c>
      <c r="AD347" s="18">
        <v>1.9160955703039498E-2</v>
      </c>
      <c r="AE347" s="18">
        <v>1.0515986569035881E-2</v>
      </c>
      <c r="AF347" s="18">
        <v>2.008425799735717E-2</v>
      </c>
      <c r="AG347" s="18">
        <v>2.3994879784325379E-2</v>
      </c>
      <c r="AH347" s="18">
        <v>1.9285347453690899E-2</v>
      </c>
      <c r="AI347" s="18">
        <v>2.9495472104331011E-2</v>
      </c>
      <c r="AJ347" s="18">
        <v>0</v>
      </c>
      <c r="AL347" s="18">
        <v>8.9499999999999996E-3</v>
      </c>
      <c r="AM347" s="18">
        <v>2.5149999999999999E-2</v>
      </c>
      <c r="AN347" s="18">
        <v>6.2899999999999996E-3</v>
      </c>
      <c r="AP347" s="18">
        <v>1.939232654516471E-2</v>
      </c>
      <c r="AQ347" s="18">
        <v>3.7526611121691297E-2</v>
      </c>
      <c r="AR347" s="18">
        <v>3.1565999409025283E-2</v>
      </c>
      <c r="AS347" s="18">
        <v>1.221637532203013E-2</v>
      </c>
      <c r="AT347" s="18">
        <v>2.2299011865157679E-2</v>
      </c>
      <c r="AU347" s="18">
        <v>0</v>
      </c>
      <c r="AW347" s="18">
        <v>1.6403879034557419E-2</v>
      </c>
      <c r="AX347" s="18">
        <v>1.9397019027477289E-2</v>
      </c>
      <c r="AZ347" s="18">
        <v>1.595812256241342E-2</v>
      </c>
      <c r="BA347" s="18">
        <v>1.8001619545413901E-2</v>
      </c>
      <c r="BB347" s="18">
        <v>2.159628446478019E-2</v>
      </c>
      <c r="BC347" s="18">
        <v>1.2208074835230761E-2</v>
      </c>
      <c r="BD347" s="18">
        <v>2.458869023694036E-2</v>
      </c>
      <c r="BE347" s="18">
        <v>4.1918577292018533E-2</v>
      </c>
      <c r="BF347" s="18">
        <v>1.937577671434065E-2</v>
      </c>
      <c r="BG347" s="18">
        <v>1.0670858772056461E-2</v>
      </c>
    </row>
    <row r="349" spans="2:59" ht="72.599999999999994">
      <c r="B349" s="14" t="s">
        <v>237</v>
      </c>
    </row>
    <row r="350" spans="2:59">
      <c r="B350" s="15" t="s">
        <v>20</v>
      </c>
    </row>
    <row r="351" spans="2:59">
      <c r="B351" s="11" t="s">
        <v>105</v>
      </c>
      <c r="C351" s="16">
        <v>4021</v>
      </c>
      <c r="D351" s="16">
        <v>1673</v>
      </c>
      <c r="E351" s="16">
        <v>2333</v>
      </c>
      <c r="G351" s="16">
        <v>205</v>
      </c>
      <c r="H351" s="16">
        <v>556</v>
      </c>
      <c r="I351" s="16">
        <v>395</v>
      </c>
      <c r="J351" s="16">
        <v>359</v>
      </c>
      <c r="K351" s="16">
        <v>435</v>
      </c>
      <c r="L351" s="16">
        <v>408</v>
      </c>
      <c r="M351" s="16">
        <v>651</v>
      </c>
      <c r="N351" s="16">
        <v>588</v>
      </c>
      <c r="O351" s="16">
        <v>424</v>
      </c>
      <c r="Q351" s="16">
        <v>1335</v>
      </c>
      <c r="R351" s="16">
        <v>799</v>
      </c>
      <c r="S351" s="16">
        <v>887</v>
      </c>
      <c r="T351" s="16">
        <v>955</v>
      </c>
      <c r="V351" s="16">
        <v>499</v>
      </c>
      <c r="W351" s="16">
        <v>617</v>
      </c>
      <c r="X351" s="16">
        <v>572</v>
      </c>
      <c r="Y351" s="16">
        <v>607</v>
      </c>
      <c r="Z351" s="16">
        <v>586</v>
      </c>
      <c r="AA351" s="16">
        <v>563</v>
      </c>
      <c r="AB351" s="16">
        <v>577</v>
      </c>
      <c r="AD351" s="16">
        <v>1339</v>
      </c>
      <c r="AE351" s="16">
        <v>800</v>
      </c>
      <c r="AF351" s="16">
        <v>767</v>
      </c>
      <c r="AG351" s="16">
        <v>160</v>
      </c>
      <c r="AH351" s="16">
        <v>609</v>
      </c>
      <c r="AI351" s="16">
        <v>341</v>
      </c>
      <c r="AJ351" s="16">
        <v>5</v>
      </c>
      <c r="AL351" s="16">
        <v>547</v>
      </c>
      <c r="AM351" s="16">
        <v>640</v>
      </c>
      <c r="AN351" s="16">
        <v>180</v>
      </c>
      <c r="AP351" s="16">
        <v>436</v>
      </c>
      <c r="AQ351" s="16">
        <v>418</v>
      </c>
      <c r="AR351" s="16">
        <v>128</v>
      </c>
      <c r="AS351" s="16">
        <v>889</v>
      </c>
      <c r="AT351" s="16">
        <v>140</v>
      </c>
      <c r="AU351" s="16">
        <v>21</v>
      </c>
      <c r="AW351" s="16">
        <v>3485</v>
      </c>
      <c r="AX351" s="16">
        <v>492</v>
      </c>
      <c r="AZ351" s="16">
        <v>1326</v>
      </c>
      <c r="BA351" s="16">
        <v>930</v>
      </c>
      <c r="BB351" s="16">
        <v>647</v>
      </c>
      <c r="BC351" s="16">
        <v>527</v>
      </c>
      <c r="BD351" s="16">
        <v>129</v>
      </c>
      <c r="BE351" s="16">
        <v>133</v>
      </c>
      <c r="BF351" s="16">
        <v>207</v>
      </c>
      <c r="BG351" s="16">
        <v>95</v>
      </c>
    </row>
    <row r="352" spans="2:59">
      <c r="B352" s="12" t="s">
        <v>106</v>
      </c>
      <c r="C352" s="16">
        <v>4021</v>
      </c>
      <c r="D352" s="16">
        <v>1744</v>
      </c>
      <c r="E352" s="16">
        <v>2272</v>
      </c>
      <c r="G352" s="16">
        <v>189</v>
      </c>
      <c r="H352" s="16">
        <v>543</v>
      </c>
      <c r="I352" s="16">
        <v>398</v>
      </c>
      <c r="J352" s="16">
        <v>350</v>
      </c>
      <c r="K352" s="16">
        <v>438</v>
      </c>
      <c r="L352" s="16">
        <v>422</v>
      </c>
      <c r="M352" s="16">
        <v>652</v>
      </c>
      <c r="N352" s="16">
        <v>639</v>
      </c>
      <c r="O352" s="16">
        <v>390</v>
      </c>
      <c r="Q352" s="16">
        <v>1341</v>
      </c>
      <c r="R352" s="16">
        <v>796</v>
      </c>
      <c r="S352" s="16">
        <v>896</v>
      </c>
      <c r="T352" s="16">
        <v>943</v>
      </c>
      <c r="V352" s="16">
        <v>584</v>
      </c>
      <c r="W352" s="16">
        <v>587</v>
      </c>
      <c r="X352" s="16">
        <v>583</v>
      </c>
      <c r="Y352" s="16">
        <v>558</v>
      </c>
      <c r="Z352" s="16">
        <v>563</v>
      </c>
      <c r="AA352" s="16">
        <v>563</v>
      </c>
      <c r="AB352" s="16">
        <v>583</v>
      </c>
      <c r="AD352" s="16">
        <v>1343</v>
      </c>
      <c r="AE352" s="16">
        <v>804</v>
      </c>
      <c r="AF352" s="16">
        <v>765</v>
      </c>
      <c r="AG352" s="16">
        <v>157</v>
      </c>
      <c r="AH352" s="16">
        <v>609</v>
      </c>
      <c r="AI352" s="16">
        <v>338</v>
      </c>
      <c r="AJ352" s="16">
        <v>5</v>
      </c>
      <c r="AL352" s="16">
        <v>567</v>
      </c>
      <c r="AM352" s="16">
        <v>660</v>
      </c>
      <c r="AN352" s="16">
        <v>184</v>
      </c>
      <c r="AP352" s="16">
        <v>433</v>
      </c>
      <c r="AQ352" s="16">
        <v>406</v>
      </c>
      <c r="AR352" s="16">
        <v>131</v>
      </c>
      <c r="AS352" s="16">
        <v>857</v>
      </c>
      <c r="AT352" s="16">
        <v>139</v>
      </c>
      <c r="AU352" s="16">
        <v>21</v>
      </c>
      <c r="AW352" s="16">
        <v>3486</v>
      </c>
      <c r="AX352" s="16">
        <v>490</v>
      </c>
      <c r="AZ352" s="16">
        <v>1382</v>
      </c>
      <c r="BA352" s="16">
        <v>902</v>
      </c>
      <c r="BB352" s="16">
        <v>650</v>
      </c>
      <c r="BC352" s="16">
        <v>510</v>
      </c>
      <c r="BD352" s="16">
        <v>127</v>
      </c>
      <c r="BE352" s="16">
        <v>130</v>
      </c>
      <c r="BF352" s="16">
        <v>199</v>
      </c>
      <c r="BG352" s="16">
        <v>95</v>
      </c>
    </row>
    <row r="353" spans="2:59">
      <c r="B353" s="17" t="s">
        <v>224</v>
      </c>
      <c r="C353" s="18">
        <v>0.35030771890731688</v>
      </c>
      <c r="D353" s="18">
        <v>0.46409038370080519</v>
      </c>
      <c r="E353" s="18">
        <v>0.26334022167908527</v>
      </c>
      <c r="G353" s="18">
        <v>0.32548126191942789</v>
      </c>
      <c r="H353" s="18">
        <v>0.34415507573305482</v>
      </c>
      <c r="I353" s="18">
        <v>0.25410588923421118</v>
      </c>
      <c r="J353" s="18">
        <v>0.29203102989463181</v>
      </c>
      <c r="K353" s="18">
        <v>0.35181279345166733</v>
      </c>
      <c r="L353" s="18">
        <v>0.35875546878803699</v>
      </c>
      <c r="M353" s="18">
        <v>0.51221581849719189</v>
      </c>
      <c r="N353" s="18">
        <v>0.35066996962113578</v>
      </c>
      <c r="O353" s="18">
        <v>0.23927829003514589</v>
      </c>
      <c r="Q353" s="18">
        <v>0.4485202970190576</v>
      </c>
      <c r="R353" s="18">
        <v>0.32267101520674019</v>
      </c>
      <c r="S353" s="18">
        <v>0.33458394816408121</v>
      </c>
      <c r="T353" s="18">
        <v>0.25436835712121958</v>
      </c>
      <c r="V353" s="18">
        <v>0.18181355602996391</v>
      </c>
      <c r="W353" s="18">
        <v>0.32702513739024952</v>
      </c>
      <c r="X353" s="18">
        <v>0.33358454442284657</v>
      </c>
      <c r="Y353" s="18">
        <v>0.35991234709447922</v>
      </c>
      <c r="Z353" s="18">
        <v>0.40362584554733549</v>
      </c>
      <c r="AA353" s="18">
        <v>0.39074410552825922</v>
      </c>
      <c r="AB353" s="18">
        <v>0.45944506969107402</v>
      </c>
      <c r="AD353" s="18">
        <v>0.45995054534641883</v>
      </c>
      <c r="AE353" s="18">
        <v>0.33838776346063548</v>
      </c>
      <c r="AF353" s="18">
        <v>0.265394519818615</v>
      </c>
      <c r="AG353" s="18">
        <v>0.28420207353832311</v>
      </c>
      <c r="AH353" s="18">
        <v>0.30989087379808078</v>
      </c>
      <c r="AI353" s="18">
        <v>0.2437347274911727</v>
      </c>
      <c r="AJ353" s="18">
        <v>0</v>
      </c>
      <c r="AL353" s="18">
        <v>0.39768999999999999</v>
      </c>
      <c r="AM353" s="18">
        <v>0.23391999999999999</v>
      </c>
      <c r="AN353" s="18">
        <v>0.23008000000000001</v>
      </c>
      <c r="AP353" s="18">
        <v>0.51441517689208371</v>
      </c>
      <c r="AQ353" s="18">
        <v>0.299580863618431</v>
      </c>
      <c r="AR353" s="18">
        <v>0.63278774307741026</v>
      </c>
      <c r="AS353" s="18">
        <v>0.36793102117907528</v>
      </c>
      <c r="AT353" s="18">
        <v>0.43843135078185258</v>
      </c>
      <c r="AU353" s="18">
        <v>0.58184485434869238</v>
      </c>
      <c r="AW353" s="18">
        <v>0.39004710062939407</v>
      </c>
      <c r="AX353" s="18">
        <v>8.7212005210043853E-2</v>
      </c>
      <c r="AZ353" s="18">
        <v>0.23475881080611161</v>
      </c>
      <c r="BA353" s="18">
        <v>0.40915199400716279</v>
      </c>
      <c r="BB353" s="18">
        <v>0.45204022211741929</v>
      </c>
      <c r="BC353" s="18">
        <v>0.43882469060931412</v>
      </c>
      <c r="BD353" s="18">
        <v>0.51909273380269816</v>
      </c>
      <c r="BE353" s="18">
        <v>0.41795115058347287</v>
      </c>
      <c r="BF353" s="18">
        <v>0.2484901244894672</v>
      </c>
      <c r="BG353" s="18">
        <v>0.23238737854264269</v>
      </c>
    </row>
    <row r="354" spans="2:59">
      <c r="B354" s="17" t="s">
        <v>225</v>
      </c>
      <c r="C354" s="18">
        <v>0.6156479298970694</v>
      </c>
      <c r="D354" s="18">
        <v>0.50803456340609998</v>
      </c>
      <c r="E354" s="18">
        <v>0.69792554645410732</v>
      </c>
      <c r="G354" s="18">
        <v>0.65022914121366315</v>
      </c>
      <c r="H354" s="18">
        <v>0.61841043230049064</v>
      </c>
      <c r="I354" s="18">
        <v>0.69515976202834939</v>
      </c>
      <c r="J354" s="18">
        <v>0.66599250718860348</v>
      </c>
      <c r="K354" s="18">
        <v>0.6280830001404728</v>
      </c>
      <c r="L354" s="18">
        <v>0.60144246356022835</v>
      </c>
      <c r="M354" s="18">
        <v>0.46056213893104803</v>
      </c>
      <c r="N354" s="18">
        <v>0.61501508049578246</v>
      </c>
      <c r="O354" s="18">
        <v>0.73043324661661901</v>
      </c>
      <c r="Q354" s="18">
        <v>0.52771133247524749</v>
      </c>
      <c r="R354" s="18">
        <v>0.64925419800132778</v>
      </c>
      <c r="S354" s="18">
        <v>0.62078736457113171</v>
      </c>
      <c r="T354" s="18">
        <v>0.70348935880791175</v>
      </c>
      <c r="V354" s="18">
        <v>0.76802955781858728</v>
      </c>
      <c r="W354" s="18">
        <v>0.63469758891300165</v>
      </c>
      <c r="X354" s="18">
        <v>0.63974128289363075</v>
      </c>
      <c r="Y354" s="18">
        <v>0.60849117321772306</v>
      </c>
      <c r="Z354" s="18">
        <v>0.56243749160683953</v>
      </c>
      <c r="AA354" s="18">
        <v>0.57529689814619245</v>
      </c>
      <c r="AB354" s="18">
        <v>0.51700807032330187</v>
      </c>
      <c r="AD354" s="18">
        <v>0.51708048262229866</v>
      </c>
      <c r="AE354" s="18">
        <v>0.61887494331328308</v>
      </c>
      <c r="AF354" s="18">
        <v>0.7053256487160301</v>
      </c>
      <c r="AG354" s="18">
        <v>0.69603994725975615</v>
      </c>
      <c r="AH354" s="18">
        <v>0.641237374300754</v>
      </c>
      <c r="AI354" s="18">
        <v>0.71030737283874656</v>
      </c>
      <c r="AJ354" s="18">
        <v>0.82138294251367561</v>
      </c>
      <c r="AL354" s="18">
        <v>0.57645999999999997</v>
      </c>
      <c r="AM354" s="18">
        <v>0.73207999999999995</v>
      </c>
      <c r="AN354" s="18">
        <v>0.72350999999999999</v>
      </c>
      <c r="AP354" s="18">
        <v>0.46523102391014709</v>
      </c>
      <c r="AQ354" s="18">
        <v>0.66380494512110333</v>
      </c>
      <c r="AR354" s="18">
        <v>0.33491501716202221</v>
      </c>
      <c r="AS354" s="18">
        <v>0.60009286324144051</v>
      </c>
      <c r="AT354" s="18">
        <v>0.52642048220223148</v>
      </c>
      <c r="AU354" s="18">
        <v>0.41815514565130729</v>
      </c>
      <c r="AW354" s="18">
        <v>0.57746104670704368</v>
      </c>
      <c r="AX354" s="18">
        <v>0.89045109198645933</v>
      </c>
      <c r="AZ354" s="18">
        <v>0.72391242155190549</v>
      </c>
      <c r="BA354" s="18">
        <v>0.56614231987463204</v>
      </c>
      <c r="BB354" s="18">
        <v>0.52546711594236861</v>
      </c>
      <c r="BC354" s="18">
        <v>0.52443347546666952</v>
      </c>
      <c r="BD354" s="18">
        <v>0.45534472989376212</v>
      </c>
      <c r="BE354" s="18">
        <v>0.4979431388780029</v>
      </c>
      <c r="BF354" s="18">
        <v>0.73132472246546132</v>
      </c>
      <c r="BG354" s="18">
        <v>0.73441931559105789</v>
      </c>
    </row>
    <row r="355" spans="2:59">
      <c r="B355" s="17" t="s">
        <v>119</v>
      </c>
      <c r="C355" s="18">
        <v>3.4044351195613609E-2</v>
      </c>
      <c r="D355" s="18">
        <v>2.7875052893094859E-2</v>
      </c>
      <c r="E355" s="18">
        <v>3.8734231866807349E-2</v>
      </c>
      <c r="G355" s="18">
        <v>2.4289596866908871E-2</v>
      </c>
      <c r="H355" s="18">
        <v>3.743449196645475E-2</v>
      </c>
      <c r="I355" s="18">
        <v>5.0734348737439358E-2</v>
      </c>
      <c r="J355" s="18">
        <v>4.1976462916764767E-2</v>
      </c>
      <c r="K355" s="18">
        <v>2.0104206407859818E-2</v>
      </c>
      <c r="L355" s="18">
        <v>3.9802067651734517E-2</v>
      </c>
      <c r="M355" s="18">
        <v>2.7222042571759971E-2</v>
      </c>
      <c r="N355" s="18">
        <v>3.4314949883081737E-2</v>
      </c>
      <c r="O355" s="18">
        <v>3.0288463348235321E-2</v>
      </c>
      <c r="Q355" s="18">
        <v>2.376837050569491E-2</v>
      </c>
      <c r="R355" s="18">
        <v>2.807478679193192E-2</v>
      </c>
      <c r="S355" s="18">
        <v>4.4628687264787123E-2</v>
      </c>
      <c r="T355" s="18">
        <v>4.2142284070868591E-2</v>
      </c>
      <c r="V355" s="18">
        <v>5.0156886151448983E-2</v>
      </c>
      <c r="W355" s="18">
        <v>3.8277273696748861E-2</v>
      </c>
      <c r="X355" s="18">
        <v>2.6674172683522561E-2</v>
      </c>
      <c r="Y355" s="18">
        <v>3.1596479687797718E-2</v>
      </c>
      <c r="Z355" s="18">
        <v>3.3936662845825069E-2</v>
      </c>
      <c r="AA355" s="18">
        <v>3.3958996325548121E-2</v>
      </c>
      <c r="AB355" s="18">
        <v>2.354685998562428E-2</v>
      </c>
      <c r="AD355" s="18">
        <v>2.2968972031282481E-2</v>
      </c>
      <c r="AE355" s="18">
        <v>4.2737293226081413E-2</v>
      </c>
      <c r="AF355" s="18">
        <v>2.9279831465354879E-2</v>
      </c>
      <c r="AG355" s="18">
        <v>1.9757979201920649E-2</v>
      </c>
      <c r="AH355" s="18">
        <v>4.8871751901165217E-2</v>
      </c>
      <c r="AI355" s="18">
        <v>4.5957899670080772E-2</v>
      </c>
      <c r="AJ355" s="18">
        <v>0.17861705748632431</v>
      </c>
      <c r="AL355" s="18">
        <v>2.5850000000000001E-2</v>
      </c>
      <c r="AM355" s="18">
        <v>3.4000000000000002E-2</v>
      </c>
      <c r="AN355" s="18">
        <v>4.641E-2</v>
      </c>
      <c r="AP355" s="18">
        <v>2.035379919776914E-2</v>
      </c>
      <c r="AQ355" s="18">
        <v>3.6614191260465598E-2</v>
      </c>
      <c r="AR355" s="18">
        <v>3.2297239760567691E-2</v>
      </c>
      <c r="AS355" s="18">
        <v>3.1976115579484293E-2</v>
      </c>
      <c r="AT355" s="18">
        <v>3.5148167015916061E-2</v>
      </c>
      <c r="AU355" s="18">
        <v>0</v>
      </c>
      <c r="AW355" s="18">
        <v>3.2491852663562332E-2</v>
      </c>
      <c r="AX355" s="18">
        <v>2.233690280349673E-2</v>
      </c>
      <c r="AZ355" s="18">
        <v>4.1328767641982837E-2</v>
      </c>
      <c r="BA355" s="18">
        <v>2.4705686118205089E-2</v>
      </c>
      <c r="BB355" s="18">
        <v>2.2492661940211961E-2</v>
      </c>
      <c r="BC355" s="18">
        <v>3.6741833924016552E-2</v>
      </c>
      <c r="BD355" s="18">
        <v>2.5562536303539649E-2</v>
      </c>
      <c r="BE355" s="18">
        <v>8.4105710538524198E-2</v>
      </c>
      <c r="BF355" s="18">
        <v>2.0185153045071531E-2</v>
      </c>
      <c r="BG355" s="18">
        <v>3.3193305866299427E-2</v>
      </c>
    </row>
    <row r="357" spans="2:59" ht="72.599999999999994">
      <c r="B357" s="14" t="s">
        <v>238</v>
      </c>
    </row>
    <row r="358" spans="2:59">
      <c r="B358" s="15" t="s">
        <v>20</v>
      </c>
    </row>
    <row r="359" spans="2:59">
      <c r="B359" s="11" t="s">
        <v>105</v>
      </c>
      <c r="C359" s="16">
        <v>4021</v>
      </c>
      <c r="D359" s="16">
        <v>1673</v>
      </c>
      <c r="E359" s="16">
        <v>2333</v>
      </c>
      <c r="G359" s="16">
        <v>205</v>
      </c>
      <c r="H359" s="16">
        <v>556</v>
      </c>
      <c r="I359" s="16">
        <v>395</v>
      </c>
      <c r="J359" s="16">
        <v>359</v>
      </c>
      <c r="K359" s="16">
        <v>435</v>
      </c>
      <c r="L359" s="16">
        <v>408</v>
      </c>
      <c r="M359" s="16">
        <v>651</v>
      </c>
      <c r="N359" s="16">
        <v>588</v>
      </c>
      <c r="O359" s="16">
        <v>424</v>
      </c>
      <c r="Q359" s="16">
        <v>1335</v>
      </c>
      <c r="R359" s="16">
        <v>799</v>
      </c>
      <c r="S359" s="16">
        <v>887</v>
      </c>
      <c r="T359" s="16">
        <v>955</v>
      </c>
      <c r="V359" s="16">
        <v>499</v>
      </c>
      <c r="W359" s="16">
        <v>617</v>
      </c>
      <c r="X359" s="16">
        <v>572</v>
      </c>
      <c r="Y359" s="16">
        <v>607</v>
      </c>
      <c r="Z359" s="16">
        <v>586</v>
      </c>
      <c r="AA359" s="16">
        <v>563</v>
      </c>
      <c r="AB359" s="16">
        <v>577</v>
      </c>
      <c r="AD359" s="16">
        <v>1339</v>
      </c>
      <c r="AE359" s="16">
        <v>800</v>
      </c>
      <c r="AF359" s="16">
        <v>767</v>
      </c>
      <c r="AG359" s="16">
        <v>160</v>
      </c>
      <c r="AH359" s="16">
        <v>609</v>
      </c>
      <c r="AI359" s="16">
        <v>341</v>
      </c>
      <c r="AJ359" s="16">
        <v>5</v>
      </c>
      <c r="AL359" s="16">
        <v>547</v>
      </c>
      <c r="AM359" s="16">
        <v>640</v>
      </c>
      <c r="AN359" s="16">
        <v>180</v>
      </c>
      <c r="AP359" s="16">
        <v>436</v>
      </c>
      <c r="AQ359" s="16">
        <v>418</v>
      </c>
      <c r="AR359" s="16">
        <v>128</v>
      </c>
      <c r="AS359" s="16">
        <v>889</v>
      </c>
      <c r="AT359" s="16">
        <v>140</v>
      </c>
      <c r="AU359" s="16">
        <v>21</v>
      </c>
      <c r="AW359" s="16">
        <v>3485</v>
      </c>
      <c r="AX359" s="16">
        <v>492</v>
      </c>
      <c r="AZ359" s="16">
        <v>1326</v>
      </c>
      <c r="BA359" s="16">
        <v>930</v>
      </c>
      <c r="BB359" s="16">
        <v>647</v>
      </c>
      <c r="BC359" s="16">
        <v>527</v>
      </c>
      <c r="BD359" s="16">
        <v>129</v>
      </c>
      <c r="BE359" s="16">
        <v>133</v>
      </c>
      <c r="BF359" s="16">
        <v>207</v>
      </c>
      <c r="BG359" s="16">
        <v>95</v>
      </c>
    </row>
    <row r="360" spans="2:59">
      <c r="B360" s="12" t="s">
        <v>106</v>
      </c>
      <c r="C360" s="16">
        <v>4021</v>
      </c>
      <c r="D360" s="16">
        <v>1744</v>
      </c>
      <c r="E360" s="16">
        <v>2272</v>
      </c>
      <c r="G360" s="16">
        <v>189</v>
      </c>
      <c r="H360" s="16">
        <v>543</v>
      </c>
      <c r="I360" s="16">
        <v>398</v>
      </c>
      <c r="J360" s="16">
        <v>350</v>
      </c>
      <c r="K360" s="16">
        <v>438</v>
      </c>
      <c r="L360" s="16">
        <v>422</v>
      </c>
      <c r="M360" s="16">
        <v>652</v>
      </c>
      <c r="N360" s="16">
        <v>639</v>
      </c>
      <c r="O360" s="16">
        <v>390</v>
      </c>
      <c r="Q360" s="16">
        <v>1341</v>
      </c>
      <c r="R360" s="16">
        <v>796</v>
      </c>
      <c r="S360" s="16">
        <v>896</v>
      </c>
      <c r="T360" s="16">
        <v>943</v>
      </c>
      <c r="V360" s="16">
        <v>584</v>
      </c>
      <c r="W360" s="16">
        <v>587</v>
      </c>
      <c r="X360" s="16">
        <v>583</v>
      </c>
      <c r="Y360" s="16">
        <v>558</v>
      </c>
      <c r="Z360" s="16">
        <v>563</v>
      </c>
      <c r="AA360" s="16">
        <v>563</v>
      </c>
      <c r="AB360" s="16">
        <v>583</v>
      </c>
      <c r="AD360" s="16">
        <v>1343</v>
      </c>
      <c r="AE360" s="16">
        <v>804</v>
      </c>
      <c r="AF360" s="16">
        <v>765</v>
      </c>
      <c r="AG360" s="16">
        <v>157</v>
      </c>
      <c r="AH360" s="16">
        <v>609</v>
      </c>
      <c r="AI360" s="16">
        <v>338</v>
      </c>
      <c r="AJ360" s="16">
        <v>5</v>
      </c>
      <c r="AL360" s="16">
        <v>567</v>
      </c>
      <c r="AM360" s="16">
        <v>660</v>
      </c>
      <c r="AN360" s="16">
        <v>184</v>
      </c>
      <c r="AP360" s="16">
        <v>433</v>
      </c>
      <c r="AQ360" s="16">
        <v>406</v>
      </c>
      <c r="AR360" s="16">
        <v>131</v>
      </c>
      <c r="AS360" s="16">
        <v>857</v>
      </c>
      <c r="AT360" s="16">
        <v>139</v>
      </c>
      <c r="AU360" s="16">
        <v>21</v>
      </c>
      <c r="AW360" s="16">
        <v>3486</v>
      </c>
      <c r="AX360" s="16">
        <v>490</v>
      </c>
      <c r="AZ360" s="16">
        <v>1382</v>
      </c>
      <c r="BA360" s="16">
        <v>902</v>
      </c>
      <c r="BB360" s="16">
        <v>650</v>
      </c>
      <c r="BC360" s="16">
        <v>510</v>
      </c>
      <c r="BD360" s="16">
        <v>127</v>
      </c>
      <c r="BE360" s="16">
        <v>130</v>
      </c>
      <c r="BF360" s="16">
        <v>199</v>
      </c>
      <c r="BG360" s="16">
        <v>95</v>
      </c>
    </row>
    <row r="361" spans="2:59">
      <c r="B361" s="17" t="s">
        <v>224</v>
      </c>
      <c r="C361" s="18">
        <v>0.26450730134233719</v>
      </c>
      <c r="D361" s="18">
        <v>0.30723753509960222</v>
      </c>
      <c r="E361" s="18">
        <v>0.23190007944202451</v>
      </c>
      <c r="G361" s="18">
        <v>0.210918486189413</v>
      </c>
      <c r="H361" s="18">
        <v>0.28187379035526638</v>
      </c>
      <c r="I361" s="18">
        <v>0.22125517962311189</v>
      </c>
      <c r="J361" s="18">
        <v>0.19557068037359451</v>
      </c>
      <c r="K361" s="18">
        <v>0.28096659191824352</v>
      </c>
      <c r="L361" s="18">
        <v>0.214889423319573</v>
      </c>
      <c r="M361" s="18">
        <v>0.40562324189064503</v>
      </c>
      <c r="N361" s="18">
        <v>0.25756609688255078</v>
      </c>
      <c r="O361" s="18">
        <v>0.18296334231377401</v>
      </c>
      <c r="Q361" s="18">
        <v>0.3338374824828409</v>
      </c>
      <c r="R361" s="18">
        <v>0.24436741025777381</v>
      </c>
      <c r="S361" s="18">
        <v>0.25096759107665467</v>
      </c>
      <c r="T361" s="18">
        <v>0.2006835984578868</v>
      </c>
      <c r="V361" s="18">
        <v>0.14638956037788339</v>
      </c>
      <c r="W361" s="18">
        <v>0.26312920741238321</v>
      </c>
      <c r="X361" s="18">
        <v>0.27335515556277529</v>
      </c>
      <c r="Y361" s="18">
        <v>0.30397616446198172</v>
      </c>
      <c r="Z361" s="18">
        <v>0.35206308799064229</v>
      </c>
      <c r="AA361" s="18">
        <v>0.25078975789006408</v>
      </c>
      <c r="AB361" s="18">
        <v>0.26627847306303237</v>
      </c>
      <c r="AD361" s="18">
        <v>0.34180698798175663</v>
      </c>
      <c r="AE361" s="18">
        <v>0.26011823988352523</v>
      </c>
      <c r="AF361" s="18">
        <v>0.21622789373292511</v>
      </c>
      <c r="AG361" s="18">
        <v>0.23533223429247699</v>
      </c>
      <c r="AH361" s="18">
        <v>0.23111722526416331</v>
      </c>
      <c r="AI361" s="18">
        <v>0.15456615485310099</v>
      </c>
      <c r="AJ361" s="18">
        <v>0</v>
      </c>
      <c r="AL361" s="18">
        <v>0.31589</v>
      </c>
      <c r="AM361" s="18">
        <v>0.20705999999999999</v>
      </c>
      <c r="AN361" s="18">
        <v>0.23921999999999999</v>
      </c>
      <c r="AP361" s="18">
        <v>0.35791415646161501</v>
      </c>
      <c r="AQ361" s="18">
        <v>0.20972902830973059</v>
      </c>
      <c r="AR361" s="18">
        <v>0.40269360850945929</v>
      </c>
      <c r="AS361" s="18">
        <v>0.30150207500479148</v>
      </c>
      <c r="AT361" s="18">
        <v>0.3025012984276953</v>
      </c>
      <c r="AU361" s="18">
        <v>0.61779468111233649</v>
      </c>
      <c r="AW361" s="18">
        <v>0.29381397265312392</v>
      </c>
      <c r="AX361" s="18">
        <v>6.7668686450653576E-2</v>
      </c>
      <c r="AZ361" s="18">
        <v>0.19659157100728311</v>
      </c>
      <c r="BA361" s="18">
        <v>0.33715137806512019</v>
      </c>
      <c r="BB361" s="18">
        <v>0.2463812719886595</v>
      </c>
      <c r="BC361" s="18">
        <v>0.3933692203468519</v>
      </c>
      <c r="BD361" s="18">
        <v>0.35455523247619242</v>
      </c>
      <c r="BE361" s="18">
        <v>0.28369360611512973</v>
      </c>
      <c r="BF361" s="18">
        <v>0.14250380021940631</v>
      </c>
      <c r="BG361" s="18">
        <v>0.1210039459388124</v>
      </c>
    </row>
    <row r="362" spans="2:59">
      <c r="B362" s="17" t="s">
        <v>225</v>
      </c>
      <c r="C362" s="18">
        <v>0.71476444017108631</v>
      </c>
      <c r="D362" s="18">
        <v>0.6745191244331431</v>
      </c>
      <c r="E362" s="18">
        <v>0.74541698466920336</v>
      </c>
      <c r="G362" s="18">
        <v>0.76982795700310325</v>
      </c>
      <c r="H362" s="18">
        <v>0.69848629829659814</v>
      </c>
      <c r="I362" s="18">
        <v>0.73482291512952957</v>
      </c>
      <c r="J362" s="18">
        <v>0.78139183587861227</v>
      </c>
      <c r="K362" s="18">
        <v>0.70148263417098933</v>
      </c>
      <c r="L362" s="18">
        <v>0.76915613923997761</v>
      </c>
      <c r="M362" s="18">
        <v>0.57403999346944701</v>
      </c>
      <c r="N362" s="18">
        <v>0.72656070783272697</v>
      </c>
      <c r="O362" s="18">
        <v>0.8024768069919892</v>
      </c>
      <c r="Q362" s="18">
        <v>0.65313274601324056</v>
      </c>
      <c r="R362" s="18">
        <v>0.73682679395367257</v>
      </c>
      <c r="S362" s="18">
        <v>0.73245461255604893</v>
      </c>
      <c r="T362" s="18">
        <v>0.76318767071643623</v>
      </c>
      <c r="V362" s="18">
        <v>0.8294301412395475</v>
      </c>
      <c r="W362" s="18">
        <v>0.70903799850185578</v>
      </c>
      <c r="X362" s="18">
        <v>0.70633639569886397</v>
      </c>
      <c r="Y362" s="18">
        <v>0.68168569499313858</v>
      </c>
      <c r="Z362" s="18">
        <v>0.63110046951181775</v>
      </c>
      <c r="AA362" s="18">
        <v>0.72223029742628198</v>
      </c>
      <c r="AB362" s="18">
        <v>0.7193467544920833</v>
      </c>
      <c r="AD362" s="18">
        <v>0.63870147893977125</v>
      </c>
      <c r="AE362" s="18">
        <v>0.72815284410702785</v>
      </c>
      <c r="AF362" s="18">
        <v>0.7629335528155643</v>
      </c>
      <c r="AG362" s="18">
        <v>0.7529042143782172</v>
      </c>
      <c r="AH362" s="18">
        <v>0.73818883750252795</v>
      </c>
      <c r="AI362" s="18">
        <v>0.81475389087440797</v>
      </c>
      <c r="AJ362" s="18">
        <v>0.82138294251367561</v>
      </c>
      <c r="AL362" s="18">
        <v>0.66588000000000003</v>
      </c>
      <c r="AM362" s="18">
        <v>0.76936000000000004</v>
      </c>
      <c r="AN362" s="18">
        <v>0.73751999999999995</v>
      </c>
      <c r="AP362" s="18">
        <v>0.62342016344957285</v>
      </c>
      <c r="AQ362" s="18">
        <v>0.76258044504456568</v>
      </c>
      <c r="AR362" s="18">
        <v>0.58117160538344514</v>
      </c>
      <c r="AS362" s="18">
        <v>0.68335582190542954</v>
      </c>
      <c r="AT362" s="18">
        <v>0.68930280604863403</v>
      </c>
      <c r="AU362" s="18">
        <v>0.38220531888766318</v>
      </c>
      <c r="AW362" s="18">
        <v>0.68872078143576143</v>
      </c>
      <c r="AX362" s="18">
        <v>0.90625170851737946</v>
      </c>
      <c r="AZ362" s="18">
        <v>0.77958443346583628</v>
      </c>
      <c r="BA362" s="18">
        <v>0.64388248207102139</v>
      </c>
      <c r="BB362" s="18">
        <v>0.73548132599299909</v>
      </c>
      <c r="BC362" s="18">
        <v>0.58918134951246903</v>
      </c>
      <c r="BD362" s="18">
        <v>0.63713173868724859</v>
      </c>
      <c r="BE362" s="18">
        <v>0.69181924943403417</v>
      </c>
      <c r="BF362" s="18">
        <v>0.82933896335114243</v>
      </c>
      <c r="BG362" s="18">
        <v>0.86856058765781619</v>
      </c>
    </row>
    <row r="363" spans="2:59">
      <c r="B363" s="17" t="s">
        <v>119</v>
      </c>
      <c r="C363" s="18">
        <v>2.0728258486576449E-2</v>
      </c>
      <c r="D363" s="18">
        <v>1.8243340467254839E-2</v>
      </c>
      <c r="E363" s="18">
        <v>2.268293588877213E-2</v>
      </c>
      <c r="G363" s="18">
        <v>1.9253556807483849E-2</v>
      </c>
      <c r="H363" s="18">
        <v>1.9639911348135541E-2</v>
      </c>
      <c r="I363" s="18">
        <v>4.3921905247358693E-2</v>
      </c>
      <c r="J363" s="18">
        <v>2.3037483747793332E-2</v>
      </c>
      <c r="K363" s="18">
        <v>1.75507739107672E-2</v>
      </c>
      <c r="L363" s="18">
        <v>1.59544374404493E-2</v>
      </c>
      <c r="M363" s="18">
        <v>2.0336764639907939E-2</v>
      </c>
      <c r="N363" s="18">
        <v>1.5873195284722069E-2</v>
      </c>
      <c r="O363" s="18">
        <v>1.4559850694236889E-2</v>
      </c>
      <c r="Q363" s="18">
        <v>1.3029771503918521E-2</v>
      </c>
      <c r="R363" s="18">
        <v>1.8805795788553559E-2</v>
      </c>
      <c r="S363" s="18">
        <v>1.657779636729647E-2</v>
      </c>
      <c r="T363" s="18">
        <v>3.6128730825677073E-2</v>
      </c>
      <c r="V363" s="18">
        <v>2.4180298382569208E-2</v>
      </c>
      <c r="W363" s="18">
        <v>2.783279408576099E-2</v>
      </c>
      <c r="X363" s="18">
        <v>2.0308448738360699E-2</v>
      </c>
      <c r="Y363" s="18">
        <v>1.433814054487976E-2</v>
      </c>
      <c r="Z363" s="18">
        <v>1.683644249754004E-2</v>
      </c>
      <c r="AA363" s="18">
        <v>2.697994468365382E-2</v>
      </c>
      <c r="AB363" s="18">
        <v>1.437477244488433E-2</v>
      </c>
      <c r="AD363" s="18">
        <v>1.9491533078472241E-2</v>
      </c>
      <c r="AE363" s="18">
        <v>1.172891600944696E-2</v>
      </c>
      <c r="AF363" s="18">
        <v>2.0838553451510651E-2</v>
      </c>
      <c r="AG363" s="18">
        <v>1.1763551329305681E-2</v>
      </c>
      <c r="AH363" s="18">
        <v>3.0693937233308748E-2</v>
      </c>
      <c r="AI363" s="18">
        <v>3.0679954272491049E-2</v>
      </c>
      <c r="AJ363" s="18">
        <v>0.17861705748632431</v>
      </c>
      <c r="AL363" s="18">
        <v>1.823E-2</v>
      </c>
      <c r="AM363" s="18">
        <v>2.358E-2</v>
      </c>
      <c r="AN363" s="18">
        <v>2.3259999999999999E-2</v>
      </c>
      <c r="AP363" s="18">
        <v>1.8665680088812201E-2</v>
      </c>
      <c r="AQ363" s="18">
        <v>2.7690526645703709E-2</v>
      </c>
      <c r="AR363" s="18">
        <v>1.613478610709574E-2</v>
      </c>
      <c r="AS363" s="18">
        <v>1.514210308977902E-2</v>
      </c>
      <c r="AT363" s="18">
        <v>8.195895523670671E-3</v>
      </c>
      <c r="AU363" s="18">
        <v>0</v>
      </c>
      <c r="AW363" s="18">
        <v>1.7465245911114861E-2</v>
      </c>
      <c r="AX363" s="18">
        <v>2.6079605031967028E-2</v>
      </c>
      <c r="AZ363" s="18">
        <v>2.382399552688064E-2</v>
      </c>
      <c r="BA363" s="18">
        <v>1.8966139863858419E-2</v>
      </c>
      <c r="BB363" s="18">
        <v>1.813740201834128E-2</v>
      </c>
      <c r="BC363" s="18">
        <v>1.7449430140679061E-2</v>
      </c>
      <c r="BD363" s="18">
        <v>8.3130288365590704E-3</v>
      </c>
      <c r="BE363" s="18">
        <v>2.448714445083618E-2</v>
      </c>
      <c r="BF363" s="18">
        <v>2.815723642945131E-2</v>
      </c>
      <c r="BG363" s="18">
        <v>1.0435466403371349E-2</v>
      </c>
    </row>
    <row r="365" spans="2:59" ht="72.599999999999994">
      <c r="B365" s="14" t="s">
        <v>239</v>
      </c>
    </row>
    <row r="366" spans="2:59">
      <c r="B366" s="15" t="s">
        <v>20</v>
      </c>
    </row>
    <row r="367" spans="2:59">
      <c r="B367" s="11" t="s">
        <v>105</v>
      </c>
      <c r="C367" s="16">
        <v>4021</v>
      </c>
      <c r="D367" s="16">
        <v>1673</v>
      </c>
      <c r="E367" s="16">
        <v>2333</v>
      </c>
      <c r="G367" s="16">
        <v>205</v>
      </c>
      <c r="H367" s="16">
        <v>556</v>
      </c>
      <c r="I367" s="16">
        <v>395</v>
      </c>
      <c r="J367" s="16">
        <v>359</v>
      </c>
      <c r="K367" s="16">
        <v>435</v>
      </c>
      <c r="L367" s="16">
        <v>408</v>
      </c>
      <c r="M367" s="16">
        <v>651</v>
      </c>
      <c r="N367" s="16">
        <v>588</v>
      </c>
      <c r="O367" s="16">
        <v>424</v>
      </c>
      <c r="Q367" s="16">
        <v>1335</v>
      </c>
      <c r="R367" s="16">
        <v>799</v>
      </c>
      <c r="S367" s="16">
        <v>887</v>
      </c>
      <c r="T367" s="16">
        <v>955</v>
      </c>
      <c r="V367" s="16">
        <v>499</v>
      </c>
      <c r="W367" s="16">
        <v>617</v>
      </c>
      <c r="X367" s="16">
        <v>572</v>
      </c>
      <c r="Y367" s="16">
        <v>607</v>
      </c>
      <c r="Z367" s="16">
        <v>586</v>
      </c>
      <c r="AA367" s="16">
        <v>563</v>
      </c>
      <c r="AB367" s="16">
        <v>577</v>
      </c>
      <c r="AD367" s="16">
        <v>1339</v>
      </c>
      <c r="AE367" s="16">
        <v>800</v>
      </c>
      <c r="AF367" s="16">
        <v>767</v>
      </c>
      <c r="AG367" s="16">
        <v>160</v>
      </c>
      <c r="AH367" s="16">
        <v>609</v>
      </c>
      <c r="AI367" s="16">
        <v>341</v>
      </c>
      <c r="AJ367" s="16">
        <v>5</v>
      </c>
      <c r="AL367" s="16">
        <v>547</v>
      </c>
      <c r="AM367" s="16">
        <v>640</v>
      </c>
      <c r="AN367" s="16">
        <v>180</v>
      </c>
      <c r="AP367" s="16">
        <v>436</v>
      </c>
      <c r="AQ367" s="16">
        <v>418</v>
      </c>
      <c r="AR367" s="16">
        <v>128</v>
      </c>
      <c r="AS367" s="16">
        <v>889</v>
      </c>
      <c r="AT367" s="16">
        <v>140</v>
      </c>
      <c r="AU367" s="16">
        <v>21</v>
      </c>
      <c r="AW367" s="16">
        <v>3485</v>
      </c>
      <c r="AX367" s="16">
        <v>492</v>
      </c>
      <c r="AZ367" s="16">
        <v>1326</v>
      </c>
      <c r="BA367" s="16">
        <v>930</v>
      </c>
      <c r="BB367" s="16">
        <v>647</v>
      </c>
      <c r="BC367" s="16">
        <v>527</v>
      </c>
      <c r="BD367" s="16">
        <v>129</v>
      </c>
      <c r="BE367" s="16">
        <v>133</v>
      </c>
      <c r="BF367" s="16">
        <v>207</v>
      </c>
      <c r="BG367" s="16">
        <v>95</v>
      </c>
    </row>
    <row r="368" spans="2:59">
      <c r="B368" s="12" t="s">
        <v>106</v>
      </c>
      <c r="C368" s="16">
        <v>4021</v>
      </c>
      <c r="D368" s="16">
        <v>1744</v>
      </c>
      <c r="E368" s="16">
        <v>2272</v>
      </c>
      <c r="G368" s="16">
        <v>189</v>
      </c>
      <c r="H368" s="16">
        <v>543</v>
      </c>
      <c r="I368" s="16">
        <v>398</v>
      </c>
      <c r="J368" s="16">
        <v>350</v>
      </c>
      <c r="K368" s="16">
        <v>438</v>
      </c>
      <c r="L368" s="16">
        <v>422</v>
      </c>
      <c r="M368" s="16">
        <v>652</v>
      </c>
      <c r="N368" s="16">
        <v>639</v>
      </c>
      <c r="O368" s="16">
        <v>390</v>
      </c>
      <c r="Q368" s="16">
        <v>1341</v>
      </c>
      <c r="R368" s="16">
        <v>796</v>
      </c>
      <c r="S368" s="16">
        <v>896</v>
      </c>
      <c r="T368" s="16">
        <v>943</v>
      </c>
      <c r="V368" s="16">
        <v>584</v>
      </c>
      <c r="W368" s="16">
        <v>587</v>
      </c>
      <c r="X368" s="16">
        <v>583</v>
      </c>
      <c r="Y368" s="16">
        <v>558</v>
      </c>
      <c r="Z368" s="16">
        <v>563</v>
      </c>
      <c r="AA368" s="16">
        <v>563</v>
      </c>
      <c r="AB368" s="16">
        <v>583</v>
      </c>
      <c r="AD368" s="16">
        <v>1343</v>
      </c>
      <c r="AE368" s="16">
        <v>804</v>
      </c>
      <c r="AF368" s="16">
        <v>765</v>
      </c>
      <c r="AG368" s="16">
        <v>157</v>
      </c>
      <c r="AH368" s="16">
        <v>609</v>
      </c>
      <c r="AI368" s="16">
        <v>338</v>
      </c>
      <c r="AJ368" s="16">
        <v>5</v>
      </c>
      <c r="AL368" s="16">
        <v>567</v>
      </c>
      <c r="AM368" s="16">
        <v>660</v>
      </c>
      <c r="AN368" s="16">
        <v>184</v>
      </c>
      <c r="AP368" s="16">
        <v>433</v>
      </c>
      <c r="AQ368" s="16">
        <v>406</v>
      </c>
      <c r="AR368" s="16">
        <v>131</v>
      </c>
      <c r="AS368" s="16">
        <v>857</v>
      </c>
      <c r="AT368" s="16">
        <v>139</v>
      </c>
      <c r="AU368" s="16">
        <v>21</v>
      </c>
      <c r="AW368" s="16">
        <v>3486</v>
      </c>
      <c r="AX368" s="16">
        <v>490</v>
      </c>
      <c r="AZ368" s="16">
        <v>1382</v>
      </c>
      <c r="BA368" s="16">
        <v>902</v>
      </c>
      <c r="BB368" s="16">
        <v>650</v>
      </c>
      <c r="BC368" s="16">
        <v>510</v>
      </c>
      <c r="BD368" s="16">
        <v>127</v>
      </c>
      <c r="BE368" s="16">
        <v>130</v>
      </c>
      <c r="BF368" s="16">
        <v>199</v>
      </c>
      <c r="BG368" s="16">
        <v>95</v>
      </c>
    </row>
    <row r="369" spans="2:59">
      <c r="B369" s="17" t="s">
        <v>224</v>
      </c>
      <c r="C369" s="18">
        <v>0.40158828427132842</v>
      </c>
      <c r="D369" s="18">
        <v>0.42904435402402907</v>
      </c>
      <c r="E369" s="18">
        <v>0.38055770410181328</v>
      </c>
      <c r="G369" s="18">
        <v>0.37366180701578028</v>
      </c>
      <c r="H369" s="18">
        <v>0.41964866850617072</v>
      </c>
      <c r="I369" s="18">
        <v>0.35511017270731948</v>
      </c>
      <c r="J369" s="18">
        <v>0.34223679777504967</v>
      </c>
      <c r="K369" s="18">
        <v>0.41155435039800192</v>
      </c>
      <c r="L369" s="18">
        <v>0.36828019950098068</v>
      </c>
      <c r="M369" s="18">
        <v>0.5262612079030341</v>
      </c>
      <c r="N369" s="18">
        <v>0.38715821105787379</v>
      </c>
      <c r="O369" s="18">
        <v>0.33073589868948527</v>
      </c>
      <c r="Q369" s="18">
        <v>0.43651407219396549</v>
      </c>
      <c r="R369" s="18">
        <v>0.37843873762044811</v>
      </c>
      <c r="S369" s="18">
        <v>0.40906226725268802</v>
      </c>
      <c r="T369" s="18">
        <v>0.36129491945404002</v>
      </c>
      <c r="V369" s="18">
        <v>0.24440118410782069</v>
      </c>
      <c r="W369" s="18">
        <v>0.35778974311522482</v>
      </c>
      <c r="X369" s="18">
        <v>0.33576361293899648</v>
      </c>
      <c r="Y369" s="18">
        <v>0.42800852276023671</v>
      </c>
      <c r="Z369" s="18">
        <v>0.47212831491188922</v>
      </c>
      <c r="AA369" s="18">
        <v>0.45714403657157499</v>
      </c>
      <c r="AB369" s="18">
        <v>0.52181287528537312</v>
      </c>
      <c r="AD369" s="18">
        <v>0.49647459118849402</v>
      </c>
      <c r="AE369" s="18">
        <v>0.34027201625939041</v>
      </c>
      <c r="AF369" s="18">
        <v>0.36076605606198803</v>
      </c>
      <c r="AG369" s="18">
        <v>0.39873600715079011</v>
      </c>
      <c r="AH369" s="18">
        <v>0.38183907898137021</v>
      </c>
      <c r="AI369" s="18">
        <v>0.30551268472016402</v>
      </c>
      <c r="AJ369" s="18">
        <v>0</v>
      </c>
      <c r="AL369" s="18">
        <v>0.38138</v>
      </c>
      <c r="AM369" s="18">
        <v>0.28754000000000002</v>
      </c>
      <c r="AN369" s="18">
        <v>0.34039999999999998</v>
      </c>
      <c r="AP369" s="18">
        <v>0.50332741397210834</v>
      </c>
      <c r="AQ369" s="18">
        <v>0.44384422548421859</v>
      </c>
      <c r="AR369" s="18">
        <v>0.55496978792293417</v>
      </c>
      <c r="AS369" s="18">
        <v>0.46471622049483707</v>
      </c>
      <c r="AT369" s="18">
        <v>0.54663219291687559</v>
      </c>
      <c r="AU369" s="18">
        <v>0.53376627597727899</v>
      </c>
      <c r="AW369" s="18">
        <v>0.44307064677999641</v>
      </c>
      <c r="AX369" s="18">
        <v>0.13706681850035829</v>
      </c>
      <c r="AZ369" s="18">
        <v>0.27106289500575143</v>
      </c>
      <c r="BA369" s="18">
        <v>0.46354619781009482</v>
      </c>
      <c r="BB369" s="18">
        <v>0.52280280809374458</v>
      </c>
      <c r="BC369" s="18">
        <v>0.45449020319353223</v>
      </c>
      <c r="BD369" s="18">
        <v>0.44576601193794058</v>
      </c>
      <c r="BE369" s="18">
        <v>0.49498022213219078</v>
      </c>
      <c r="BF369" s="18">
        <v>0.40995055355549731</v>
      </c>
      <c r="BG369" s="18">
        <v>0.42245370358863138</v>
      </c>
    </row>
    <row r="370" spans="2:59">
      <c r="B370" s="17" t="s">
        <v>225</v>
      </c>
      <c r="C370" s="18">
        <v>0.57723184551452011</v>
      </c>
      <c r="D370" s="18">
        <v>0.54889536859484622</v>
      </c>
      <c r="E370" s="18">
        <v>0.59889100242476145</v>
      </c>
      <c r="G370" s="18">
        <v>0.61108705222289661</v>
      </c>
      <c r="H370" s="18">
        <v>0.56100673218184749</v>
      </c>
      <c r="I370" s="18">
        <v>0.60787096546542763</v>
      </c>
      <c r="J370" s="18">
        <v>0.63200093463283469</v>
      </c>
      <c r="K370" s="18">
        <v>0.57477413450792025</v>
      </c>
      <c r="L370" s="18">
        <v>0.6087182868276485</v>
      </c>
      <c r="M370" s="18">
        <v>0.45983502125320519</v>
      </c>
      <c r="N370" s="18">
        <v>0.58245970686469195</v>
      </c>
      <c r="O370" s="18">
        <v>0.65938409357158345</v>
      </c>
      <c r="Q370" s="18">
        <v>0.54971280752757767</v>
      </c>
      <c r="R370" s="18">
        <v>0.60236675672865869</v>
      </c>
      <c r="S370" s="18">
        <v>0.56775464439868528</v>
      </c>
      <c r="T370" s="18">
        <v>0.6071517639865216</v>
      </c>
      <c r="V370" s="18">
        <v>0.73737354230943142</v>
      </c>
      <c r="W370" s="18">
        <v>0.6150758094896428</v>
      </c>
      <c r="X370" s="18">
        <v>0.65155802625210391</v>
      </c>
      <c r="Y370" s="18">
        <v>0.54513889993631603</v>
      </c>
      <c r="Z370" s="18">
        <v>0.5067021567376977</v>
      </c>
      <c r="AA370" s="18">
        <v>0.52319919675197868</v>
      </c>
      <c r="AB370" s="18">
        <v>0.45549098598308541</v>
      </c>
      <c r="AD370" s="18">
        <v>0.48270953401365613</v>
      </c>
      <c r="AE370" s="18">
        <v>0.63735659814113099</v>
      </c>
      <c r="AF370" s="18">
        <v>0.62001768166470694</v>
      </c>
      <c r="AG370" s="18">
        <v>0.55597133417077438</v>
      </c>
      <c r="AH370" s="18">
        <v>0.60089436923516892</v>
      </c>
      <c r="AI370" s="18">
        <v>0.67409112782946923</v>
      </c>
      <c r="AJ370" s="18">
        <v>1</v>
      </c>
      <c r="AL370" s="18">
        <v>0.59860999999999998</v>
      </c>
      <c r="AM370" s="18">
        <v>0.70038</v>
      </c>
      <c r="AN370" s="18">
        <v>0.61975000000000002</v>
      </c>
      <c r="AP370" s="18">
        <v>0.4759068233794076</v>
      </c>
      <c r="AQ370" s="18">
        <v>0.53156240196695481</v>
      </c>
      <c r="AR370" s="18">
        <v>0.4135515840928593</v>
      </c>
      <c r="AS370" s="18">
        <v>0.51559823461828747</v>
      </c>
      <c r="AT370" s="18">
        <v>0.43906461599535129</v>
      </c>
      <c r="AU370" s="18">
        <v>0.41997066160291358</v>
      </c>
      <c r="AW370" s="18">
        <v>0.53757848029934818</v>
      </c>
      <c r="AX370" s="18">
        <v>0.84987297022603059</v>
      </c>
      <c r="AZ370" s="18">
        <v>0.7094471259861973</v>
      </c>
      <c r="BA370" s="18">
        <v>0.51266724684773923</v>
      </c>
      <c r="BB370" s="18">
        <v>0.455882115083171</v>
      </c>
      <c r="BC370" s="18">
        <v>0.5291318331142697</v>
      </c>
      <c r="BD370" s="18">
        <v>0.51041887692186982</v>
      </c>
      <c r="BE370" s="18">
        <v>0.49003034247686661</v>
      </c>
      <c r="BF370" s="18">
        <v>0.56493372677645748</v>
      </c>
      <c r="BG370" s="18">
        <v>0.57458074011340643</v>
      </c>
    </row>
    <row r="371" spans="2:59">
      <c r="B371" s="17" t="s">
        <v>119</v>
      </c>
      <c r="C371" s="18">
        <v>2.1179870214151571E-2</v>
      </c>
      <c r="D371" s="18">
        <v>2.2060277381124711E-2</v>
      </c>
      <c r="E371" s="18">
        <v>2.055129347342528E-2</v>
      </c>
      <c r="G371" s="18">
        <v>1.5251140761323081E-2</v>
      </c>
      <c r="H371" s="18">
        <v>1.9344599311982021E-2</v>
      </c>
      <c r="I371" s="18">
        <v>3.7018861827252912E-2</v>
      </c>
      <c r="J371" s="18">
        <v>2.576226759211573E-2</v>
      </c>
      <c r="K371" s="18">
        <v>1.3671515094077911E-2</v>
      </c>
      <c r="L371" s="18">
        <v>2.3001513671370721E-2</v>
      </c>
      <c r="M371" s="18">
        <v>1.390377084376059E-2</v>
      </c>
      <c r="N371" s="18">
        <v>3.0382082077434081E-2</v>
      </c>
      <c r="O371" s="18">
        <v>9.8800077389312353E-3</v>
      </c>
      <c r="Q371" s="18">
        <v>1.377312027845687E-2</v>
      </c>
      <c r="R371" s="18">
        <v>1.9194505650893201E-2</v>
      </c>
      <c r="S371" s="18">
        <v>2.3183088348626819E-2</v>
      </c>
      <c r="T371" s="18">
        <v>3.1553316559438438E-2</v>
      </c>
      <c r="V371" s="18">
        <v>1.8225273582747829E-2</v>
      </c>
      <c r="W371" s="18">
        <v>2.7134447395132509E-2</v>
      </c>
      <c r="X371" s="18">
        <v>1.2678360808899549E-2</v>
      </c>
      <c r="Y371" s="18">
        <v>2.68525773034472E-2</v>
      </c>
      <c r="Z371" s="18">
        <v>2.1169528350413261E-2</v>
      </c>
      <c r="AA371" s="18">
        <v>1.9656766676446169E-2</v>
      </c>
      <c r="AB371" s="18">
        <v>2.2696138731541561E-2</v>
      </c>
      <c r="AD371" s="18">
        <v>2.081587479784993E-2</v>
      </c>
      <c r="AE371" s="18">
        <v>2.237138559947871E-2</v>
      </c>
      <c r="AF371" s="18">
        <v>1.9216262273304981E-2</v>
      </c>
      <c r="AG371" s="18">
        <v>4.5292658678435412E-2</v>
      </c>
      <c r="AH371" s="18">
        <v>1.7266551783460881E-2</v>
      </c>
      <c r="AI371" s="18">
        <v>2.0396187450366771E-2</v>
      </c>
      <c r="AJ371" s="18">
        <v>0</v>
      </c>
      <c r="AL371" s="18">
        <v>0.02</v>
      </c>
      <c r="AM371" s="18">
        <v>1.209E-2</v>
      </c>
      <c r="AN371" s="18">
        <v>3.9849999999999997E-2</v>
      </c>
      <c r="AP371" s="18">
        <v>2.0765762648484121E-2</v>
      </c>
      <c r="AQ371" s="18">
        <v>2.4593372548826549E-2</v>
      </c>
      <c r="AR371" s="18">
        <v>3.1478627984206788E-2</v>
      </c>
      <c r="AS371" s="18">
        <v>1.968554488687544E-2</v>
      </c>
      <c r="AT371" s="18">
        <v>1.430319108777316E-2</v>
      </c>
      <c r="AU371" s="18">
        <v>4.6263062419807148E-2</v>
      </c>
      <c r="AW371" s="18">
        <v>1.9350872920655619E-2</v>
      </c>
      <c r="AX371" s="18">
        <v>1.306021127361104E-2</v>
      </c>
      <c r="AZ371" s="18">
        <v>1.948997900805129E-2</v>
      </c>
      <c r="BA371" s="18">
        <v>2.3786555342165869E-2</v>
      </c>
      <c r="BB371" s="18">
        <v>2.1315076823084231E-2</v>
      </c>
      <c r="BC371" s="18">
        <v>1.637796369219818E-2</v>
      </c>
      <c r="BD371" s="18">
        <v>4.381511114018944E-2</v>
      </c>
      <c r="BE371" s="18">
        <v>1.498943539094272E-2</v>
      </c>
      <c r="BF371" s="18">
        <v>2.5115719668045239E-2</v>
      </c>
      <c r="BG371" s="18">
        <v>2.965556297961977E-3</v>
      </c>
    </row>
    <row r="373" spans="2:59" ht="101.45">
      <c r="B373" s="14" t="s">
        <v>240</v>
      </c>
    </row>
    <row r="374" spans="2:59">
      <c r="B374" s="15" t="s">
        <v>20</v>
      </c>
    </row>
    <row r="375" spans="2:59">
      <c r="B375" s="11" t="s">
        <v>105</v>
      </c>
      <c r="C375" s="16">
        <v>4021</v>
      </c>
      <c r="D375" s="16">
        <v>1673</v>
      </c>
      <c r="E375" s="16">
        <v>2333</v>
      </c>
      <c r="G375" s="16">
        <v>205</v>
      </c>
      <c r="H375" s="16">
        <v>556</v>
      </c>
      <c r="I375" s="16">
        <v>395</v>
      </c>
      <c r="J375" s="16">
        <v>359</v>
      </c>
      <c r="K375" s="16">
        <v>435</v>
      </c>
      <c r="L375" s="16">
        <v>408</v>
      </c>
      <c r="M375" s="16">
        <v>651</v>
      </c>
      <c r="N375" s="16">
        <v>588</v>
      </c>
      <c r="O375" s="16">
        <v>424</v>
      </c>
      <c r="Q375" s="16">
        <v>1335</v>
      </c>
      <c r="R375" s="16">
        <v>799</v>
      </c>
      <c r="S375" s="16">
        <v>887</v>
      </c>
      <c r="T375" s="16">
        <v>955</v>
      </c>
      <c r="V375" s="16">
        <v>499</v>
      </c>
      <c r="W375" s="16">
        <v>617</v>
      </c>
      <c r="X375" s="16">
        <v>572</v>
      </c>
      <c r="Y375" s="16">
        <v>607</v>
      </c>
      <c r="Z375" s="16">
        <v>586</v>
      </c>
      <c r="AA375" s="16">
        <v>563</v>
      </c>
      <c r="AB375" s="16">
        <v>577</v>
      </c>
      <c r="AD375" s="16">
        <v>1339</v>
      </c>
      <c r="AE375" s="16">
        <v>800</v>
      </c>
      <c r="AF375" s="16">
        <v>767</v>
      </c>
      <c r="AG375" s="16">
        <v>160</v>
      </c>
      <c r="AH375" s="16">
        <v>609</v>
      </c>
      <c r="AI375" s="16">
        <v>341</v>
      </c>
      <c r="AJ375" s="16">
        <v>5</v>
      </c>
      <c r="AL375" s="16">
        <v>547</v>
      </c>
      <c r="AM375" s="16">
        <v>640</v>
      </c>
      <c r="AN375" s="16">
        <v>180</v>
      </c>
      <c r="AP375" s="16">
        <v>436</v>
      </c>
      <c r="AQ375" s="16">
        <v>418</v>
      </c>
      <c r="AR375" s="16">
        <v>128</v>
      </c>
      <c r="AS375" s="16">
        <v>889</v>
      </c>
      <c r="AT375" s="16">
        <v>140</v>
      </c>
      <c r="AU375" s="16">
        <v>21</v>
      </c>
      <c r="AW375" s="16">
        <v>3485</v>
      </c>
      <c r="AX375" s="16">
        <v>492</v>
      </c>
      <c r="AZ375" s="16">
        <v>1326</v>
      </c>
      <c r="BA375" s="16">
        <v>930</v>
      </c>
      <c r="BB375" s="16">
        <v>647</v>
      </c>
      <c r="BC375" s="16">
        <v>527</v>
      </c>
      <c r="BD375" s="16">
        <v>129</v>
      </c>
      <c r="BE375" s="16">
        <v>133</v>
      </c>
      <c r="BF375" s="16">
        <v>207</v>
      </c>
      <c r="BG375" s="16">
        <v>95</v>
      </c>
    </row>
    <row r="376" spans="2:59">
      <c r="B376" s="12" t="s">
        <v>106</v>
      </c>
      <c r="C376" s="16">
        <v>4021</v>
      </c>
      <c r="D376" s="16">
        <v>1744</v>
      </c>
      <c r="E376" s="16">
        <v>2272</v>
      </c>
      <c r="G376" s="16">
        <v>189</v>
      </c>
      <c r="H376" s="16">
        <v>543</v>
      </c>
      <c r="I376" s="16">
        <v>398</v>
      </c>
      <c r="J376" s="16">
        <v>350</v>
      </c>
      <c r="K376" s="16">
        <v>438</v>
      </c>
      <c r="L376" s="16">
        <v>422</v>
      </c>
      <c r="M376" s="16">
        <v>652</v>
      </c>
      <c r="N376" s="16">
        <v>639</v>
      </c>
      <c r="O376" s="16">
        <v>390</v>
      </c>
      <c r="Q376" s="16">
        <v>1341</v>
      </c>
      <c r="R376" s="16">
        <v>796</v>
      </c>
      <c r="S376" s="16">
        <v>896</v>
      </c>
      <c r="T376" s="16">
        <v>943</v>
      </c>
      <c r="V376" s="16">
        <v>584</v>
      </c>
      <c r="W376" s="16">
        <v>587</v>
      </c>
      <c r="X376" s="16">
        <v>583</v>
      </c>
      <c r="Y376" s="16">
        <v>558</v>
      </c>
      <c r="Z376" s="16">
        <v>563</v>
      </c>
      <c r="AA376" s="16">
        <v>563</v>
      </c>
      <c r="AB376" s="16">
        <v>583</v>
      </c>
      <c r="AD376" s="16">
        <v>1343</v>
      </c>
      <c r="AE376" s="16">
        <v>804</v>
      </c>
      <c r="AF376" s="16">
        <v>765</v>
      </c>
      <c r="AG376" s="16">
        <v>157</v>
      </c>
      <c r="AH376" s="16">
        <v>609</v>
      </c>
      <c r="AI376" s="16">
        <v>338</v>
      </c>
      <c r="AJ376" s="16">
        <v>5</v>
      </c>
      <c r="AL376" s="16">
        <v>567</v>
      </c>
      <c r="AM376" s="16">
        <v>660</v>
      </c>
      <c r="AN376" s="16">
        <v>184</v>
      </c>
      <c r="AP376" s="16">
        <v>433</v>
      </c>
      <c r="AQ376" s="16">
        <v>406</v>
      </c>
      <c r="AR376" s="16">
        <v>131</v>
      </c>
      <c r="AS376" s="16">
        <v>857</v>
      </c>
      <c r="AT376" s="16">
        <v>139</v>
      </c>
      <c r="AU376" s="16">
        <v>21</v>
      </c>
      <c r="AW376" s="16">
        <v>3486</v>
      </c>
      <c r="AX376" s="16">
        <v>490</v>
      </c>
      <c r="AZ376" s="16">
        <v>1382</v>
      </c>
      <c r="BA376" s="16">
        <v>902</v>
      </c>
      <c r="BB376" s="16">
        <v>650</v>
      </c>
      <c r="BC376" s="16">
        <v>510</v>
      </c>
      <c r="BD376" s="16">
        <v>127</v>
      </c>
      <c r="BE376" s="16">
        <v>130</v>
      </c>
      <c r="BF376" s="16">
        <v>199</v>
      </c>
      <c r="BG376" s="16">
        <v>95</v>
      </c>
    </row>
    <row r="377" spans="2:59">
      <c r="B377" s="17" t="s">
        <v>224</v>
      </c>
      <c r="C377" s="18">
        <v>0.50546064188891315</v>
      </c>
      <c r="D377" s="18">
        <v>0.55070799373567059</v>
      </c>
      <c r="E377" s="18">
        <v>0.4712013540439568</v>
      </c>
      <c r="G377" s="18">
        <v>0.46572834501001947</v>
      </c>
      <c r="H377" s="18">
        <v>0.50058984094319314</v>
      </c>
      <c r="I377" s="18">
        <v>0.44746029825116501</v>
      </c>
      <c r="J377" s="18">
        <v>0.38886452412798478</v>
      </c>
      <c r="K377" s="18">
        <v>0.50716001526962395</v>
      </c>
      <c r="L377" s="18">
        <v>0.48349650041064363</v>
      </c>
      <c r="M377" s="18">
        <v>0.65823246261317325</v>
      </c>
      <c r="N377" s="18">
        <v>0.52326472698697601</v>
      </c>
      <c r="O377" s="18">
        <v>0.43260815901964228</v>
      </c>
      <c r="Q377" s="18">
        <v>0.5980015080307497</v>
      </c>
      <c r="R377" s="18">
        <v>0.4798381782065318</v>
      </c>
      <c r="S377" s="18">
        <v>0.47798814354254149</v>
      </c>
      <c r="T377" s="18">
        <v>0.42864648173253811</v>
      </c>
      <c r="V377" s="18">
        <v>0.42771050199819571</v>
      </c>
      <c r="W377" s="18">
        <v>0.56075522289488389</v>
      </c>
      <c r="X377" s="18">
        <v>0.53036210148453011</v>
      </c>
      <c r="Y377" s="18">
        <v>0.50859614259979447</v>
      </c>
      <c r="Z377" s="18">
        <v>0.54188582761403292</v>
      </c>
      <c r="AA377" s="18">
        <v>0.47902774878596022</v>
      </c>
      <c r="AB377" s="18">
        <v>0.4901355918228098</v>
      </c>
      <c r="AD377" s="18">
        <v>0.60705104300365764</v>
      </c>
      <c r="AE377" s="18">
        <v>0.47437519494092439</v>
      </c>
      <c r="AF377" s="18">
        <v>0.443450262327931</v>
      </c>
      <c r="AG377" s="18">
        <v>0.42293310386528599</v>
      </c>
      <c r="AH377" s="18">
        <v>0.49874641394768621</v>
      </c>
      <c r="AI377" s="18">
        <v>0.3711931231002305</v>
      </c>
      <c r="AJ377" s="18">
        <v>0.17861705748632431</v>
      </c>
      <c r="AL377" s="18">
        <v>0.64561999999999997</v>
      </c>
      <c r="AM377" s="18">
        <v>0.4541</v>
      </c>
      <c r="AN377" s="18">
        <v>0.41661999999999999</v>
      </c>
      <c r="AP377" s="18">
        <v>0.56683619687854792</v>
      </c>
      <c r="AQ377" s="18">
        <v>0.40293763574329361</v>
      </c>
      <c r="AR377" s="18">
        <v>0.61830823734988649</v>
      </c>
      <c r="AS377" s="18">
        <v>0.50766261325669837</v>
      </c>
      <c r="AT377" s="18">
        <v>0.52318623509485018</v>
      </c>
      <c r="AU377" s="18">
        <v>0.77293699735435739</v>
      </c>
      <c r="AW377" s="18">
        <v>0.56223615619694867</v>
      </c>
      <c r="AX377" s="18">
        <v>0.12484464433310451</v>
      </c>
      <c r="AZ377" s="18">
        <v>0.46008984564955679</v>
      </c>
      <c r="BA377" s="18">
        <v>0.57265341877722109</v>
      </c>
      <c r="BB377" s="18">
        <v>0.50471576545858876</v>
      </c>
      <c r="BC377" s="18">
        <v>0.57801359896461624</v>
      </c>
      <c r="BD377" s="18">
        <v>0.59916807422263885</v>
      </c>
      <c r="BE377" s="18">
        <v>0.5212237400320936</v>
      </c>
      <c r="BF377" s="18">
        <v>0.33490787567108049</v>
      </c>
      <c r="BG377" s="18">
        <v>0.41734984506417933</v>
      </c>
    </row>
    <row r="378" spans="2:59">
      <c r="B378" s="17" t="s">
        <v>225</v>
      </c>
      <c r="C378" s="18">
        <v>0.47719107960542662</v>
      </c>
      <c r="D378" s="18">
        <v>0.43018443359896602</v>
      </c>
      <c r="E378" s="18">
        <v>0.51276244281456707</v>
      </c>
      <c r="G378" s="18">
        <v>0.50548868181105489</v>
      </c>
      <c r="H378" s="18">
        <v>0.48276458869159222</v>
      </c>
      <c r="I378" s="18">
        <v>0.52560146747775005</v>
      </c>
      <c r="J378" s="18">
        <v>0.58387048448761636</v>
      </c>
      <c r="K378" s="18">
        <v>0.47761364037701021</v>
      </c>
      <c r="L378" s="18">
        <v>0.49833549513205883</v>
      </c>
      <c r="M378" s="18">
        <v>0.33421291685544008</v>
      </c>
      <c r="N378" s="18">
        <v>0.46238333160402628</v>
      </c>
      <c r="O378" s="18">
        <v>0.55051441238258281</v>
      </c>
      <c r="Q378" s="18">
        <v>0.39220192588333869</v>
      </c>
      <c r="R378" s="18">
        <v>0.497470888813561</v>
      </c>
      <c r="S378" s="18">
        <v>0.50456665134192014</v>
      </c>
      <c r="T378" s="18">
        <v>0.54798069561120855</v>
      </c>
      <c r="V378" s="18">
        <v>0.54807889456463355</v>
      </c>
      <c r="W378" s="18">
        <v>0.42160870010430829</v>
      </c>
      <c r="X378" s="18">
        <v>0.44912199432947392</v>
      </c>
      <c r="Y378" s="18">
        <v>0.48010954440543901</v>
      </c>
      <c r="Z378" s="18">
        <v>0.43875032902265543</v>
      </c>
      <c r="AA378" s="18">
        <v>0.50549144179982908</v>
      </c>
      <c r="AB378" s="18">
        <v>0.49719240873133952</v>
      </c>
      <c r="AD378" s="18">
        <v>0.3768728909891631</v>
      </c>
      <c r="AE378" s="18">
        <v>0.51401717292795568</v>
      </c>
      <c r="AF378" s="18">
        <v>0.5397837097135878</v>
      </c>
      <c r="AG378" s="18">
        <v>0.54177014366849463</v>
      </c>
      <c r="AH378" s="18">
        <v>0.48324571147740891</v>
      </c>
      <c r="AI378" s="18">
        <v>0.60069542376691687</v>
      </c>
      <c r="AJ378" s="18">
        <v>0.82138294251367561</v>
      </c>
      <c r="AL378" s="18">
        <v>0.33933000000000002</v>
      </c>
      <c r="AM378" s="18">
        <v>0.52634000000000003</v>
      </c>
      <c r="AN378" s="18">
        <v>0.56045</v>
      </c>
      <c r="AP378" s="18">
        <v>0.42633411262265669</v>
      </c>
      <c r="AQ378" s="18">
        <v>0.57541497689142274</v>
      </c>
      <c r="AR378" s="18">
        <v>0.35885127474435941</v>
      </c>
      <c r="AS378" s="18">
        <v>0.47818023848145957</v>
      </c>
      <c r="AT378" s="18">
        <v>0.45537845591683163</v>
      </c>
      <c r="AU378" s="18">
        <v>0.2270630026456423</v>
      </c>
      <c r="AW378" s="18">
        <v>0.42258348961448627</v>
      </c>
      <c r="AX378" s="18">
        <v>0.85566858882860874</v>
      </c>
      <c r="AZ378" s="18">
        <v>0.51732346545600438</v>
      </c>
      <c r="BA378" s="18">
        <v>0.41578480467574302</v>
      </c>
      <c r="BB378" s="18">
        <v>0.48043668370301451</v>
      </c>
      <c r="BC378" s="18">
        <v>0.41267366604273059</v>
      </c>
      <c r="BD378" s="18">
        <v>0.39182872540912361</v>
      </c>
      <c r="BE378" s="18">
        <v>0.44838831182094818</v>
      </c>
      <c r="BF378" s="18">
        <v>0.65038015509983493</v>
      </c>
      <c r="BG378" s="18">
        <v>0.56309326413953942</v>
      </c>
    </row>
    <row r="379" spans="2:59">
      <c r="B379" s="17" t="s">
        <v>119</v>
      </c>
      <c r="C379" s="18">
        <v>1.734827850566022E-2</v>
      </c>
      <c r="D379" s="18">
        <v>1.9107572665363431E-2</v>
      </c>
      <c r="E379" s="18">
        <v>1.6036203141476201E-2</v>
      </c>
      <c r="G379" s="18">
        <v>2.8782973178925818E-2</v>
      </c>
      <c r="H379" s="18">
        <v>1.6645570365214839E-2</v>
      </c>
      <c r="I379" s="18">
        <v>2.6938234271085122E-2</v>
      </c>
      <c r="J379" s="18">
        <v>2.7264991384398859E-2</v>
      </c>
      <c r="K379" s="18">
        <v>1.522634435336594E-2</v>
      </c>
      <c r="L379" s="18">
        <v>1.816800445729758E-2</v>
      </c>
      <c r="M379" s="18">
        <v>7.5546205313866913E-3</v>
      </c>
      <c r="N379" s="18">
        <v>1.4351941408997549E-2</v>
      </c>
      <c r="O379" s="18">
        <v>1.6877428597774989E-2</v>
      </c>
      <c r="Q379" s="18">
        <v>9.7965660859115952E-3</v>
      </c>
      <c r="R379" s="18">
        <v>2.2690932979907132E-2</v>
      </c>
      <c r="S379" s="18">
        <v>1.744520511553856E-2</v>
      </c>
      <c r="T379" s="18">
        <v>2.337282265625348E-2</v>
      </c>
      <c r="V379" s="18">
        <v>2.4210603437170769E-2</v>
      </c>
      <c r="W379" s="18">
        <v>1.7636077000807798E-2</v>
      </c>
      <c r="X379" s="18">
        <v>2.0515904185995991E-2</v>
      </c>
      <c r="Y379" s="18">
        <v>1.129431299476643E-2</v>
      </c>
      <c r="Z379" s="18">
        <v>1.936384336331173E-2</v>
      </c>
      <c r="AA379" s="18">
        <v>1.548080941421049E-2</v>
      </c>
      <c r="AB379" s="18">
        <v>1.2671999445850729E-2</v>
      </c>
      <c r="AD379" s="18">
        <v>1.6076066007179309E-2</v>
      </c>
      <c r="AE379" s="18">
        <v>1.1607632131119859E-2</v>
      </c>
      <c r="AF379" s="18">
        <v>1.6766027958481051E-2</v>
      </c>
      <c r="AG379" s="18">
        <v>3.5296752466219501E-2</v>
      </c>
      <c r="AH379" s="18">
        <v>1.800787457490494E-2</v>
      </c>
      <c r="AI379" s="18">
        <v>2.8111453132852581E-2</v>
      </c>
      <c r="AJ379" s="18">
        <v>0</v>
      </c>
      <c r="AL379" s="18">
        <v>1.5049999999999999E-2</v>
      </c>
      <c r="AM379" s="18">
        <v>1.9560000000000001E-2</v>
      </c>
      <c r="AN379" s="18">
        <v>2.2929999999999999E-2</v>
      </c>
      <c r="AP379" s="18">
        <v>6.8296904987953221E-3</v>
      </c>
      <c r="AQ379" s="18">
        <v>2.1647387365283741E-2</v>
      </c>
      <c r="AR379" s="18">
        <v>2.2840487905754249E-2</v>
      </c>
      <c r="AS379" s="18">
        <v>1.415714826184189E-2</v>
      </c>
      <c r="AT379" s="18">
        <v>2.1435308988318261E-2</v>
      </c>
      <c r="AU379" s="18">
        <v>0</v>
      </c>
      <c r="AW379" s="18">
        <v>1.518035418856519E-2</v>
      </c>
      <c r="AX379" s="18">
        <v>1.948676683828672E-2</v>
      </c>
      <c r="AZ379" s="18">
        <v>2.2586688894438749E-2</v>
      </c>
      <c r="BA379" s="18">
        <v>1.156177654703593E-2</v>
      </c>
      <c r="BB379" s="18">
        <v>1.484755083839669E-2</v>
      </c>
      <c r="BC379" s="18">
        <v>9.3127349926531919E-3</v>
      </c>
      <c r="BD379" s="18">
        <v>9.0032003682375926E-3</v>
      </c>
      <c r="BE379" s="18">
        <v>3.0387948146958301E-2</v>
      </c>
      <c r="BF379" s="18">
        <v>1.471196922908451E-2</v>
      </c>
      <c r="BG379" s="18">
        <v>1.9556890796280989E-2</v>
      </c>
    </row>
    <row r="381" spans="2:59" ht="72.599999999999994">
      <c r="B381" s="14" t="s">
        <v>241</v>
      </c>
    </row>
    <row r="382" spans="2:59">
      <c r="B382" s="15" t="s">
        <v>20</v>
      </c>
    </row>
    <row r="383" spans="2:59">
      <c r="B383" s="11" t="s">
        <v>105</v>
      </c>
      <c r="C383" s="16">
        <v>4021</v>
      </c>
      <c r="D383" s="16">
        <v>1673</v>
      </c>
      <c r="E383" s="16">
        <v>2333</v>
      </c>
      <c r="G383" s="16">
        <v>205</v>
      </c>
      <c r="H383" s="16">
        <v>556</v>
      </c>
      <c r="I383" s="16">
        <v>395</v>
      </c>
      <c r="J383" s="16">
        <v>359</v>
      </c>
      <c r="K383" s="16">
        <v>435</v>
      </c>
      <c r="L383" s="16">
        <v>408</v>
      </c>
      <c r="M383" s="16">
        <v>651</v>
      </c>
      <c r="N383" s="16">
        <v>588</v>
      </c>
      <c r="O383" s="16">
        <v>424</v>
      </c>
      <c r="Q383" s="16">
        <v>1335</v>
      </c>
      <c r="R383" s="16">
        <v>799</v>
      </c>
      <c r="S383" s="16">
        <v>887</v>
      </c>
      <c r="T383" s="16">
        <v>955</v>
      </c>
      <c r="V383" s="16">
        <v>499</v>
      </c>
      <c r="W383" s="16">
        <v>617</v>
      </c>
      <c r="X383" s="16">
        <v>572</v>
      </c>
      <c r="Y383" s="16">
        <v>607</v>
      </c>
      <c r="Z383" s="16">
        <v>586</v>
      </c>
      <c r="AA383" s="16">
        <v>563</v>
      </c>
      <c r="AB383" s="16">
        <v>577</v>
      </c>
      <c r="AD383" s="16">
        <v>1339</v>
      </c>
      <c r="AE383" s="16">
        <v>800</v>
      </c>
      <c r="AF383" s="16">
        <v>767</v>
      </c>
      <c r="AG383" s="16">
        <v>160</v>
      </c>
      <c r="AH383" s="16">
        <v>609</v>
      </c>
      <c r="AI383" s="16">
        <v>341</v>
      </c>
      <c r="AJ383" s="16">
        <v>5</v>
      </c>
      <c r="AL383" s="16">
        <v>547</v>
      </c>
      <c r="AM383" s="16">
        <v>640</v>
      </c>
      <c r="AN383" s="16">
        <v>180</v>
      </c>
      <c r="AP383" s="16">
        <v>436</v>
      </c>
      <c r="AQ383" s="16">
        <v>418</v>
      </c>
      <c r="AR383" s="16">
        <v>128</v>
      </c>
      <c r="AS383" s="16">
        <v>889</v>
      </c>
      <c r="AT383" s="16">
        <v>140</v>
      </c>
      <c r="AU383" s="16">
        <v>21</v>
      </c>
      <c r="AW383" s="16">
        <v>3485</v>
      </c>
      <c r="AX383" s="16">
        <v>492</v>
      </c>
      <c r="AZ383" s="16">
        <v>1326</v>
      </c>
      <c r="BA383" s="16">
        <v>930</v>
      </c>
      <c r="BB383" s="16">
        <v>647</v>
      </c>
      <c r="BC383" s="16">
        <v>527</v>
      </c>
      <c r="BD383" s="16">
        <v>129</v>
      </c>
      <c r="BE383" s="16">
        <v>133</v>
      </c>
      <c r="BF383" s="16">
        <v>207</v>
      </c>
      <c r="BG383" s="16">
        <v>95</v>
      </c>
    </row>
    <row r="384" spans="2:59">
      <c r="B384" s="12" t="s">
        <v>106</v>
      </c>
      <c r="C384" s="16">
        <v>4021</v>
      </c>
      <c r="D384" s="16">
        <v>1744</v>
      </c>
      <c r="E384" s="16">
        <v>2272</v>
      </c>
      <c r="G384" s="16">
        <v>189</v>
      </c>
      <c r="H384" s="16">
        <v>543</v>
      </c>
      <c r="I384" s="16">
        <v>398</v>
      </c>
      <c r="J384" s="16">
        <v>350</v>
      </c>
      <c r="K384" s="16">
        <v>438</v>
      </c>
      <c r="L384" s="16">
        <v>422</v>
      </c>
      <c r="M384" s="16">
        <v>652</v>
      </c>
      <c r="N384" s="16">
        <v>639</v>
      </c>
      <c r="O384" s="16">
        <v>390</v>
      </c>
      <c r="Q384" s="16">
        <v>1341</v>
      </c>
      <c r="R384" s="16">
        <v>796</v>
      </c>
      <c r="S384" s="16">
        <v>896</v>
      </c>
      <c r="T384" s="16">
        <v>943</v>
      </c>
      <c r="V384" s="16">
        <v>584</v>
      </c>
      <c r="W384" s="16">
        <v>587</v>
      </c>
      <c r="X384" s="16">
        <v>583</v>
      </c>
      <c r="Y384" s="16">
        <v>558</v>
      </c>
      <c r="Z384" s="16">
        <v>563</v>
      </c>
      <c r="AA384" s="16">
        <v>563</v>
      </c>
      <c r="AB384" s="16">
        <v>583</v>
      </c>
      <c r="AD384" s="16">
        <v>1343</v>
      </c>
      <c r="AE384" s="16">
        <v>804</v>
      </c>
      <c r="AF384" s="16">
        <v>765</v>
      </c>
      <c r="AG384" s="16">
        <v>157</v>
      </c>
      <c r="AH384" s="16">
        <v>609</v>
      </c>
      <c r="AI384" s="16">
        <v>338</v>
      </c>
      <c r="AJ384" s="16">
        <v>5</v>
      </c>
      <c r="AL384" s="16">
        <v>567</v>
      </c>
      <c r="AM384" s="16">
        <v>660</v>
      </c>
      <c r="AN384" s="16">
        <v>184</v>
      </c>
      <c r="AP384" s="16">
        <v>433</v>
      </c>
      <c r="AQ384" s="16">
        <v>406</v>
      </c>
      <c r="AR384" s="16">
        <v>131</v>
      </c>
      <c r="AS384" s="16">
        <v>857</v>
      </c>
      <c r="AT384" s="16">
        <v>139</v>
      </c>
      <c r="AU384" s="16">
        <v>21</v>
      </c>
      <c r="AW384" s="16">
        <v>3486</v>
      </c>
      <c r="AX384" s="16">
        <v>490</v>
      </c>
      <c r="AZ384" s="16">
        <v>1382</v>
      </c>
      <c r="BA384" s="16">
        <v>902</v>
      </c>
      <c r="BB384" s="16">
        <v>650</v>
      </c>
      <c r="BC384" s="16">
        <v>510</v>
      </c>
      <c r="BD384" s="16">
        <v>127</v>
      </c>
      <c r="BE384" s="16">
        <v>130</v>
      </c>
      <c r="BF384" s="16">
        <v>199</v>
      </c>
      <c r="BG384" s="16">
        <v>95</v>
      </c>
    </row>
    <row r="385" spans="2:59">
      <c r="B385" s="17" t="s">
        <v>224</v>
      </c>
      <c r="C385" s="18">
        <v>0.51082794967511636</v>
      </c>
      <c r="D385" s="18">
        <v>0.58091878421998056</v>
      </c>
      <c r="E385" s="18">
        <v>0.45763526780066899</v>
      </c>
      <c r="G385" s="18">
        <v>0.41364978879897107</v>
      </c>
      <c r="H385" s="18">
        <v>0.52429727856148922</v>
      </c>
      <c r="I385" s="18">
        <v>0.46284019852999869</v>
      </c>
      <c r="J385" s="18">
        <v>0.43443705364414259</v>
      </c>
      <c r="K385" s="18">
        <v>0.51451938061982672</v>
      </c>
      <c r="L385" s="18">
        <v>0.50782866489019995</v>
      </c>
      <c r="M385" s="18">
        <v>0.64567291517412717</v>
      </c>
      <c r="N385" s="18">
        <v>0.50599144978553434</v>
      </c>
      <c r="O385" s="18">
        <v>0.43828749515313781</v>
      </c>
      <c r="Q385" s="18">
        <v>0.59327927355229126</v>
      </c>
      <c r="R385" s="18">
        <v>0.47013505192851368</v>
      </c>
      <c r="S385" s="18">
        <v>0.50106650080001336</v>
      </c>
      <c r="T385" s="18">
        <v>0.43642473857710601</v>
      </c>
      <c r="V385" s="18">
        <v>0.43636910231053999</v>
      </c>
      <c r="W385" s="18">
        <v>0.56348417842930976</v>
      </c>
      <c r="X385" s="18">
        <v>0.51979786731089661</v>
      </c>
      <c r="Y385" s="18">
        <v>0.51752614793524432</v>
      </c>
      <c r="Z385" s="18">
        <v>0.51489832568420091</v>
      </c>
      <c r="AA385" s="18">
        <v>0.47050377300171631</v>
      </c>
      <c r="AB385" s="18">
        <v>0.5520270212655376</v>
      </c>
      <c r="AD385" s="18">
        <v>0.57919157413242084</v>
      </c>
      <c r="AE385" s="18">
        <v>0.51626560220000539</v>
      </c>
      <c r="AF385" s="18">
        <v>0.45356503041132362</v>
      </c>
      <c r="AG385" s="18">
        <v>0.49536605523324417</v>
      </c>
      <c r="AH385" s="18">
        <v>0.49775409404473592</v>
      </c>
      <c r="AI385" s="18">
        <v>0.39402248362205461</v>
      </c>
      <c r="AJ385" s="18">
        <v>0</v>
      </c>
      <c r="AL385" s="18">
        <v>0.60975000000000001</v>
      </c>
      <c r="AM385" s="18">
        <v>0.45976</v>
      </c>
      <c r="AN385" s="18">
        <v>0.48365000000000002</v>
      </c>
      <c r="AP385" s="18">
        <v>0.54758372495062091</v>
      </c>
      <c r="AQ385" s="18">
        <v>0.462726406455853</v>
      </c>
      <c r="AR385" s="18">
        <v>0.65562313425665153</v>
      </c>
      <c r="AS385" s="18">
        <v>0.48445290745994068</v>
      </c>
      <c r="AT385" s="18">
        <v>0.54533728497007206</v>
      </c>
      <c r="AU385" s="18">
        <v>0.7100143790436878</v>
      </c>
      <c r="AW385" s="18">
        <v>0.56166973805214293</v>
      </c>
      <c r="AX385" s="18">
        <v>0.1652471015827307</v>
      </c>
      <c r="AZ385" s="18">
        <v>0.47432589418564108</v>
      </c>
      <c r="BA385" s="18">
        <v>0.57463719212042452</v>
      </c>
      <c r="BB385" s="18">
        <v>0.5481683762854348</v>
      </c>
      <c r="BC385" s="18">
        <v>0.50236022845334671</v>
      </c>
      <c r="BD385" s="18">
        <v>0.57869777520301746</v>
      </c>
      <c r="BE385" s="18">
        <v>0.55484674129851774</v>
      </c>
      <c r="BF385" s="18">
        <v>0.36750963947753901</v>
      </c>
      <c r="BG385" s="18">
        <v>0.38057390739117619</v>
      </c>
    </row>
    <row r="386" spans="2:59">
      <c r="B386" s="17" t="s">
        <v>225</v>
      </c>
      <c r="C386" s="18">
        <v>0.47013572005124948</v>
      </c>
      <c r="D386" s="18">
        <v>0.39840938499300332</v>
      </c>
      <c r="E386" s="18">
        <v>0.52465815024327533</v>
      </c>
      <c r="G386" s="18">
        <v>0.55705425401214581</v>
      </c>
      <c r="H386" s="18">
        <v>0.46869519565127188</v>
      </c>
      <c r="I386" s="18">
        <v>0.50488321502072842</v>
      </c>
      <c r="J386" s="18">
        <v>0.53704409028656119</v>
      </c>
      <c r="K386" s="18">
        <v>0.46220221572649872</v>
      </c>
      <c r="L386" s="18">
        <v>0.46825760068984468</v>
      </c>
      <c r="M386" s="18">
        <v>0.3407939685805178</v>
      </c>
      <c r="N386" s="18">
        <v>0.47488868642318571</v>
      </c>
      <c r="O386" s="18">
        <v>0.55390055841630204</v>
      </c>
      <c r="Q386" s="18">
        <v>0.39817050411649879</v>
      </c>
      <c r="R386" s="18">
        <v>0.51985616141818125</v>
      </c>
      <c r="S386" s="18">
        <v>0.47408151503302459</v>
      </c>
      <c r="T386" s="18">
        <v>0.52756577290580475</v>
      </c>
      <c r="V386" s="18">
        <v>0.54122288115057859</v>
      </c>
      <c r="W386" s="18">
        <v>0.42178806940822738</v>
      </c>
      <c r="X386" s="18">
        <v>0.46401313622428619</v>
      </c>
      <c r="Y386" s="18">
        <v>0.46912681528416211</v>
      </c>
      <c r="Z386" s="18">
        <v>0.46507425118344131</v>
      </c>
      <c r="AA386" s="18">
        <v>0.50061340414231215</v>
      </c>
      <c r="AB386" s="18">
        <v>0.43015326060559372</v>
      </c>
      <c r="AD386" s="18">
        <v>0.4047293466838266</v>
      </c>
      <c r="AE386" s="18">
        <v>0.46254353397239051</v>
      </c>
      <c r="AF386" s="18">
        <v>0.52959422828795599</v>
      </c>
      <c r="AG386" s="18">
        <v>0.47824329527148868</v>
      </c>
      <c r="AH386" s="18">
        <v>0.48151734724974171</v>
      </c>
      <c r="AI386" s="18">
        <v>0.58416886876998575</v>
      </c>
      <c r="AJ386" s="18">
        <v>0.82138294251367561</v>
      </c>
      <c r="AL386" s="18">
        <v>0.36956</v>
      </c>
      <c r="AM386" s="18">
        <v>0.52798</v>
      </c>
      <c r="AN386" s="18">
        <v>0.49948999999999999</v>
      </c>
      <c r="AP386" s="18">
        <v>0.44010020224275148</v>
      </c>
      <c r="AQ386" s="18">
        <v>0.49808708318176648</v>
      </c>
      <c r="AR386" s="18">
        <v>0.32081790532179411</v>
      </c>
      <c r="AS386" s="18">
        <v>0.50266364579997225</v>
      </c>
      <c r="AT386" s="18">
        <v>0.43211102568378901</v>
      </c>
      <c r="AU386" s="18">
        <v>0.24372255853650471</v>
      </c>
      <c r="AW386" s="18">
        <v>0.42144743584837691</v>
      </c>
      <c r="AX386" s="18">
        <v>0.81402752907852727</v>
      </c>
      <c r="AZ386" s="18">
        <v>0.50591448654551552</v>
      </c>
      <c r="BA386" s="18">
        <v>0.40771663660381091</v>
      </c>
      <c r="BB386" s="18">
        <v>0.43195498828937551</v>
      </c>
      <c r="BC386" s="18">
        <v>0.48919154613682497</v>
      </c>
      <c r="BD386" s="18">
        <v>0.38930122386180438</v>
      </c>
      <c r="BE386" s="18">
        <v>0.4127758431985441</v>
      </c>
      <c r="BF386" s="18">
        <v>0.61174403966412783</v>
      </c>
      <c r="BG386" s="18">
        <v>0.60861325005159894</v>
      </c>
    </row>
    <row r="387" spans="2:59">
      <c r="B387" s="17" t="s">
        <v>119</v>
      </c>
      <c r="C387" s="18">
        <v>1.903633027363404E-2</v>
      </c>
      <c r="D387" s="18">
        <v>2.0671830787016138E-2</v>
      </c>
      <c r="E387" s="18">
        <v>1.7706581956055529E-2</v>
      </c>
      <c r="G387" s="18">
        <v>2.9295957188883E-2</v>
      </c>
      <c r="H387" s="18">
        <v>7.0075257872391277E-3</v>
      </c>
      <c r="I387" s="18">
        <v>3.2276586449272851E-2</v>
      </c>
      <c r="J387" s="18">
        <v>2.8518856069296172E-2</v>
      </c>
      <c r="K387" s="18">
        <v>2.327840365367459E-2</v>
      </c>
      <c r="L387" s="18">
        <v>2.3913734419955431E-2</v>
      </c>
      <c r="M387" s="18">
        <v>1.353311624535505E-2</v>
      </c>
      <c r="N387" s="18">
        <v>1.9119863791279879E-2</v>
      </c>
      <c r="O387" s="18">
        <v>7.8119464305602109E-3</v>
      </c>
      <c r="Q387" s="18">
        <v>8.5502223312098214E-3</v>
      </c>
      <c r="R387" s="18">
        <v>1.0008786653305049E-2</v>
      </c>
      <c r="S387" s="18">
        <v>2.4851984166962118E-2</v>
      </c>
      <c r="T387" s="18">
        <v>3.6009488517089253E-2</v>
      </c>
      <c r="V387" s="18">
        <v>2.2408016538881421E-2</v>
      </c>
      <c r="W387" s="18">
        <v>1.4727752162462859E-2</v>
      </c>
      <c r="X387" s="18">
        <v>1.618899646481706E-2</v>
      </c>
      <c r="Y387" s="18">
        <v>1.334703678059368E-2</v>
      </c>
      <c r="Z387" s="18">
        <v>2.002742313235777E-2</v>
      </c>
      <c r="AA387" s="18">
        <v>2.8882822855971348E-2</v>
      </c>
      <c r="AB387" s="18">
        <v>1.7819718128868772E-2</v>
      </c>
      <c r="AD387" s="18">
        <v>1.60790791837526E-2</v>
      </c>
      <c r="AE387" s="18">
        <v>2.119086382760416E-2</v>
      </c>
      <c r="AF387" s="18">
        <v>1.6840741300720389E-2</v>
      </c>
      <c r="AG387" s="18">
        <v>2.6390649495267222E-2</v>
      </c>
      <c r="AH387" s="18">
        <v>2.072855870552243E-2</v>
      </c>
      <c r="AI387" s="18">
        <v>2.180864760795968E-2</v>
      </c>
      <c r="AJ387" s="18">
        <v>0.17861705748632431</v>
      </c>
      <c r="AL387" s="18">
        <v>2.069E-2</v>
      </c>
      <c r="AM387" s="18">
        <v>1.226E-2</v>
      </c>
      <c r="AN387" s="18">
        <v>1.686E-2</v>
      </c>
      <c r="AP387" s="18">
        <v>1.2316072806627641E-2</v>
      </c>
      <c r="AQ387" s="18">
        <v>3.9186510362380522E-2</v>
      </c>
      <c r="AR387" s="18">
        <v>2.355896042155449E-2</v>
      </c>
      <c r="AS387" s="18">
        <v>1.2883446740087019E-2</v>
      </c>
      <c r="AT387" s="18">
        <v>2.255168934613903E-2</v>
      </c>
      <c r="AU387" s="18">
        <v>4.6263062419807148E-2</v>
      </c>
      <c r="AW387" s="18">
        <v>1.688282609948033E-2</v>
      </c>
      <c r="AX387" s="18">
        <v>2.0725369338742E-2</v>
      </c>
      <c r="AZ387" s="18">
        <v>1.9759619268843349E-2</v>
      </c>
      <c r="BA387" s="18">
        <v>1.7646171275764452E-2</v>
      </c>
      <c r="BB387" s="18">
        <v>1.987663542518963E-2</v>
      </c>
      <c r="BC387" s="18">
        <v>8.4482254098283971E-3</v>
      </c>
      <c r="BD387" s="18">
        <v>3.2001000935178062E-2</v>
      </c>
      <c r="BE387" s="18">
        <v>3.2377415502938191E-2</v>
      </c>
      <c r="BF387" s="18">
        <v>2.0746320858333171E-2</v>
      </c>
      <c r="BG387" s="18">
        <v>1.0812842557224599E-2</v>
      </c>
    </row>
    <row r="389" spans="2:59" ht="101.45">
      <c r="B389" s="14" t="s">
        <v>242</v>
      </c>
    </row>
    <row r="390" spans="2:59">
      <c r="B390" s="15" t="s">
        <v>20</v>
      </c>
    </row>
    <row r="391" spans="2:59">
      <c r="B391" s="11" t="s">
        <v>105</v>
      </c>
      <c r="C391" s="16">
        <v>4021</v>
      </c>
      <c r="D391" s="16">
        <v>1673</v>
      </c>
      <c r="E391" s="16">
        <v>2333</v>
      </c>
      <c r="G391" s="16">
        <v>205</v>
      </c>
      <c r="H391" s="16">
        <v>556</v>
      </c>
      <c r="I391" s="16">
        <v>395</v>
      </c>
      <c r="J391" s="16">
        <v>359</v>
      </c>
      <c r="K391" s="16">
        <v>435</v>
      </c>
      <c r="L391" s="16">
        <v>408</v>
      </c>
      <c r="M391" s="16">
        <v>651</v>
      </c>
      <c r="N391" s="16">
        <v>588</v>
      </c>
      <c r="O391" s="16">
        <v>424</v>
      </c>
      <c r="Q391" s="16">
        <v>1335</v>
      </c>
      <c r="R391" s="16">
        <v>799</v>
      </c>
      <c r="S391" s="16">
        <v>887</v>
      </c>
      <c r="T391" s="16">
        <v>955</v>
      </c>
      <c r="V391" s="16">
        <v>499</v>
      </c>
      <c r="W391" s="16">
        <v>617</v>
      </c>
      <c r="X391" s="16">
        <v>572</v>
      </c>
      <c r="Y391" s="16">
        <v>607</v>
      </c>
      <c r="Z391" s="16">
        <v>586</v>
      </c>
      <c r="AA391" s="16">
        <v>563</v>
      </c>
      <c r="AB391" s="16">
        <v>577</v>
      </c>
      <c r="AD391" s="16">
        <v>1339</v>
      </c>
      <c r="AE391" s="16">
        <v>800</v>
      </c>
      <c r="AF391" s="16">
        <v>767</v>
      </c>
      <c r="AG391" s="16">
        <v>160</v>
      </c>
      <c r="AH391" s="16">
        <v>609</v>
      </c>
      <c r="AI391" s="16">
        <v>341</v>
      </c>
      <c r="AJ391" s="16">
        <v>5</v>
      </c>
      <c r="AL391" s="16">
        <v>547</v>
      </c>
      <c r="AM391" s="16">
        <v>640</v>
      </c>
      <c r="AN391" s="16">
        <v>180</v>
      </c>
      <c r="AP391" s="16">
        <v>436</v>
      </c>
      <c r="AQ391" s="16">
        <v>418</v>
      </c>
      <c r="AR391" s="16">
        <v>128</v>
      </c>
      <c r="AS391" s="16">
        <v>889</v>
      </c>
      <c r="AT391" s="16">
        <v>140</v>
      </c>
      <c r="AU391" s="16">
        <v>21</v>
      </c>
      <c r="AW391" s="16">
        <v>3485</v>
      </c>
      <c r="AX391" s="16">
        <v>492</v>
      </c>
      <c r="AZ391" s="16">
        <v>1326</v>
      </c>
      <c r="BA391" s="16">
        <v>930</v>
      </c>
      <c r="BB391" s="16">
        <v>647</v>
      </c>
      <c r="BC391" s="16">
        <v>527</v>
      </c>
      <c r="BD391" s="16">
        <v>129</v>
      </c>
      <c r="BE391" s="16">
        <v>133</v>
      </c>
      <c r="BF391" s="16">
        <v>207</v>
      </c>
      <c r="BG391" s="16">
        <v>95</v>
      </c>
    </row>
    <row r="392" spans="2:59">
      <c r="B392" s="12" t="s">
        <v>106</v>
      </c>
      <c r="C392" s="16">
        <v>4021</v>
      </c>
      <c r="D392" s="16">
        <v>1744</v>
      </c>
      <c r="E392" s="16">
        <v>2272</v>
      </c>
      <c r="G392" s="16">
        <v>189</v>
      </c>
      <c r="H392" s="16">
        <v>543</v>
      </c>
      <c r="I392" s="16">
        <v>398</v>
      </c>
      <c r="J392" s="16">
        <v>350</v>
      </c>
      <c r="K392" s="16">
        <v>438</v>
      </c>
      <c r="L392" s="16">
        <v>422</v>
      </c>
      <c r="M392" s="16">
        <v>652</v>
      </c>
      <c r="N392" s="16">
        <v>639</v>
      </c>
      <c r="O392" s="16">
        <v>390</v>
      </c>
      <c r="Q392" s="16">
        <v>1341</v>
      </c>
      <c r="R392" s="16">
        <v>796</v>
      </c>
      <c r="S392" s="16">
        <v>896</v>
      </c>
      <c r="T392" s="16">
        <v>943</v>
      </c>
      <c r="V392" s="16">
        <v>584</v>
      </c>
      <c r="W392" s="16">
        <v>587</v>
      </c>
      <c r="X392" s="16">
        <v>583</v>
      </c>
      <c r="Y392" s="16">
        <v>558</v>
      </c>
      <c r="Z392" s="16">
        <v>563</v>
      </c>
      <c r="AA392" s="16">
        <v>563</v>
      </c>
      <c r="AB392" s="16">
        <v>583</v>
      </c>
      <c r="AD392" s="16">
        <v>1343</v>
      </c>
      <c r="AE392" s="16">
        <v>804</v>
      </c>
      <c r="AF392" s="16">
        <v>765</v>
      </c>
      <c r="AG392" s="16">
        <v>157</v>
      </c>
      <c r="AH392" s="16">
        <v>609</v>
      </c>
      <c r="AI392" s="16">
        <v>338</v>
      </c>
      <c r="AJ392" s="16">
        <v>5</v>
      </c>
      <c r="AL392" s="16">
        <v>567</v>
      </c>
      <c r="AM392" s="16">
        <v>660</v>
      </c>
      <c r="AN392" s="16">
        <v>184</v>
      </c>
      <c r="AP392" s="16">
        <v>433</v>
      </c>
      <c r="AQ392" s="16">
        <v>406</v>
      </c>
      <c r="AR392" s="16">
        <v>131</v>
      </c>
      <c r="AS392" s="16">
        <v>857</v>
      </c>
      <c r="AT392" s="16">
        <v>139</v>
      </c>
      <c r="AU392" s="16">
        <v>21</v>
      </c>
      <c r="AW392" s="16">
        <v>3486</v>
      </c>
      <c r="AX392" s="16">
        <v>490</v>
      </c>
      <c r="AZ392" s="16">
        <v>1382</v>
      </c>
      <c r="BA392" s="16">
        <v>902</v>
      </c>
      <c r="BB392" s="16">
        <v>650</v>
      </c>
      <c r="BC392" s="16">
        <v>510</v>
      </c>
      <c r="BD392" s="16">
        <v>127</v>
      </c>
      <c r="BE392" s="16">
        <v>130</v>
      </c>
      <c r="BF392" s="16">
        <v>199</v>
      </c>
      <c r="BG392" s="16">
        <v>95</v>
      </c>
    </row>
    <row r="393" spans="2:59">
      <c r="B393" s="17" t="s">
        <v>224</v>
      </c>
      <c r="C393" s="18">
        <v>0.39530962014262822</v>
      </c>
      <c r="D393" s="18">
        <v>0.41673034560215227</v>
      </c>
      <c r="E393" s="18">
        <v>0.37909204539399138</v>
      </c>
      <c r="G393" s="18">
        <v>0.37938173492862293</v>
      </c>
      <c r="H393" s="18">
        <v>0.41999286433324567</v>
      </c>
      <c r="I393" s="18">
        <v>0.37510366184590738</v>
      </c>
      <c r="J393" s="18">
        <v>0.37698634091429739</v>
      </c>
      <c r="K393" s="18">
        <v>0.41637378896765459</v>
      </c>
      <c r="L393" s="18">
        <v>0.3783998833767051</v>
      </c>
      <c r="M393" s="18">
        <v>0.42001767639015941</v>
      </c>
      <c r="N393" s="18">
        <v>0.38735379111862078</v>
      </c>
      <c r="O393" s="18">
        <v>0.37209529420611681</v>
      </c>
      <c r="Q393" s="18">
        <v>0.39663436669405983</v>
      </c>
      <c r="R393" s="18">
        <v>0.40663682813911278</v>
      </c>
      <c r="S393" s="18">
        <v>0.41378639420112889</v>
      </c>
      <c r="T393" s="18">
        <v>0.36702303517804902</v>
      </c>
      <c r="V393" s="18">
        <v>0.254061050756206</v>
      </c>
      <c r="W393" s="18">
        <v>0.26680518785340662</v>
      </c>
      <c r="X393" s="18">
        <v>0.35365690854969761</v>
      </c>
      <c r="Y393" s="18">
        <v>0.44762070132374371</v>
      </c>
      <c r="Z393" s="18">
        <v>0.47701462080797552</v>
      </c>
      <c r="AA393" s="18">
        <v>0.47924074504842329</v>
      </c>
      <c r="AB393" s="18">
        <v>0.4977087756591147</v>
      </c>
      <c r="AD393" s="18">
        <v>0.41656001555903682</v>
      </c>
      <c r="AE393" s="18">
        <v>0.40320969155145242</v>
      </c>
      <c r="AF393" s="18">
        <v>0.38309229943392731</v>
      </c>
      <c r="AG393" s="18">
        <v>0.37176293938026589</v>
      </c>
      <c r="AH393" s="18">
        <v>0.39286557408845202</v>
      </c>
      <c r="AI393" s="18">
        <v>0.34087435155896628</v>
      </c>
      <c r="AJ393" s="18">
        <v>0</v>
      </c>
      <c r="AL393" s="18">
        <v>0.30253999999999998</v>
      </c>
      <c r="AM393" s="18">
        <v>0.2954</v>
      </c>
      <c r="AN393" s="18">
        <v>0.26005</v>
      </c>
      <c r="AP393" s="18">
        <v>0.54604978891390576</v>
      </c>
      <c r="AQ393" s="18">
        <v>0.45357736652007669</v>
      </c>
      <c r="AR393" s="18">
        <v>0.53453716090187353</v>
      </c>
      <c r="AS393" s="18">
        <v>0.46884926028369373</v>
      </c>
      <c r="AT393" s="18">
        <v>0.42730375083203259</v>
      </c>
      <c r="AU393" s="18">
        <v>0.4866453705729763</v>
      </c>
      <c r="AW393" s="18">
        <v>0.40848466067982842</v>
      </c>
      <c r="AX393" s="18">
        <v>0.31352937797279851</v>
      </c>
      <c r="AZ393" s="18">
        <v>0.26798404704085399</v>
      </c>
      <c r="BA393" s="18">
        <v>0.41799591488127219</v>
      </c>
      <c r="BB393" s="18">
        <v>0.51299102212815373</v>
      </c>
      <c r="BC393" s="18">
        <v>0.52081258405305708</v>
      </c>
      <c r="BD393" s="18">
        <v>0.47381745925927998</v>
      </c>
      <c r="BE393" s="18">
        <v>0.47629844621297029</v>
      </c>
      <c r="BF393" s="18">
        <v>0.42039139196357161</v>
      </c>
      <c r="BG393" s="18">
        <v>0.3213079849529249</v>
      </c>
    </row>
    <row r="394" spans="2:59">
      <c r="B394" s="17" t="s">
        <v>225</v>
      </c>
      <c r="C394" s="18">
        <v>0.58644549991149963</v>
      </c>
      <c r="D394" s="18">
        <v>0.56609344023701968</v>
      </c>
      <c r="E394" s="18">
        <v>0.6018015206060694</v>
      </c>
      <c r="G394" s="18">
        <v>0.61121246797170337</v>
      </c>
      <c r="H394" s="18">
        <v>0.56769215266058382</v>
      </c>
      <c r="I394" s="18">
        <v>0.57573898833398973</v>
      </c>
      <c r="J394" s="18">
        <v>0.59718950562308037</v>
      </c>
      <c r="K394" s="18">
        <v>0.56826550773253826</v>
      </c>
      <c r="L394" s="18">
        <v>0.61608523829280426</v>
      </c>
      <c r="M394" s="18">
        <v>0.56207052016906911</v>
      </c>
      <c r="N394" s="18">
        <v>0.59824941794987663</v>
      </c>
      <c r="O394" s="18">
        <v>0.61159306490042531</v>
      </c>
      <c r="Q394" s="18">
        <v>0.59235115227435575</v>
      </c>
      <c r="R394" s="18">
        <v>0.57163932551013585</v>
      </c>
      <c r="S394" s="18">
        <v>0.56655628057814389</v>
      </c>
      <c r="T394" s="18">
        <v>0.60879819192007245</v>
      </c>
      <c r="V394" s="18">
        <v>0.71569991589871584</v>
      </c>
      <c r="W394" s="18">
        <v>0.71545353455024319</v>
      </c>
      <c r="X394" s="18">
        <v>0.62427832166224206</v>
      </c>
      <c r="Y394" s="18">
        <v>0.53933130485048397</v>
      </c>
      <c r="Z394" s="18">
        <v>0.50700336564754012</v>
      </c>
      <c r="AA394" s="18">
        <v>0.50058337251566909</v>
      </c>
      <c r="AB394" s="18">
        <v>0.49407470696448041</v>
      </c>
      <c r="AD394" s="18">
        <v>0.56270974601592516</v>
      </c>
      <c r="AE394" s="18">
        <v>0.58282906329919693</v>
      </c>
      <c r="AF394" s="18">
        <v>0.59995672174372416</v>
      </c>
      <c r="AG394" s="18">
        <v>0.604283168381893</v>
      </c>
      <c r="AH394" s="18">
        <v>0.58546334071315753</v>
      </c>
      <c r="AI394" s="18">
        <v>0.64619935244632587</v>
      </c>
      <c r="AJ394" s="18">
        <v>1</v>
      </c>
      <c r="AL394" s="18">
        <v>0.68237000000000003</v>
      </c>
      <c r="AM394" s="18">
        <v>0.67776999999999998</v>
      </c>
      <c r="AN394" s="18">
        <v>0.70152000000000003</v>
      </c>
      <c r="AP394" s="18">
        <v>0.43615562135097852</v>
      </c>
      <c r="AQ394" s="18">
        <v>0.52719628260614804</v>
      </c>
      <c r="AR394" s="18">
        <v>0.44901215619479451</v>
      </c>
      <c r="AS394" s="18">
        <v>0.51914793440774554</v>
      </c>
      <c r="AT394" s="18">
        <v>0.55934232239550319</v>
      </c>
      <c r="AU394" s="18">
        <v>0.51335462942702348</v>
      </c>
      <c r="AW394" s="18">
        <v>0.57588809458330747</v>
      </c>
      <c r="AX394" s="18">
        <v>0.66441324837919014</v>
      </c>
      <c r="AZ394" s="18">
        <v>0.70939605995225952</v>
      </c>
      <c r="BA394" s="18">
        <v>0.56226313803787176</v>
      </c>
      <c r="BB394" s="18">
        <v>0.47884291578287519</v>
      </c>
      <c r="BC394" s="18">
        <v>0.46617484706470991</v>
      </c>
      <c r="BD394" s="18">
        <v>0.49984780922683247</v>
      </c>
      <c r="BE394" s="18">
        <v>0.52370155378702976</v>
      </c>
      <c r="BF394" s="18">
        <v>0.56503085367058781</v>
      </c>
      <c r="BG394" s="18">
        <v>0.65562606435120419</v>
      </c>
    </row>
    <row r="395" spans="2:59">
      <c r="B395" s="17" t="s">
        <v>119</v>
      </c>
      <c r="C395" s="18">
        <v>1.8244879945872171E-2</v>
      </c>
      <c r="D395" s="18">
        <v>1.7176214160828051E-2</v>
      </c>
      <c r="E395" s="18">
        <v>1.910643399993928E-2</v>
      </c>
      <c r="G395" s="18">
        <v>9.4057970996736916E-3</v>
      </c>
      <c r="H395" s="18">
        <v>1.23149830061706E-2</v>
      </c>
      <c r="I395" s="18">
        <v>4.9157349820102877E-2</v>
      </c>
      <c r="J395" s="18">
        <v>2.5824153462622231E-2</v>
      </c>
      <c r="K395" s="18">
        <v>1.5360703299807019E-2</v>
      </c>
      <c r="L395" s="18">
        <v>5.5148783304905984E-3</v>
      </c>
      <c r="M395" s="18">
        <v>1.791180344077152E-2</v>
      </c>
      <c r="N395" s="18">
        <v>1.439679093150259E-2</v>
      </c>
      <c r="O395" s="18">
        <v>1.631164089345798E-2</v>
      </c>
      <c r="Q395" s="18">
        <v>1.1014481031584471E-2</v>
      </c>
      <c r="R395" s="18">
        <v>2.172384635075136E-2</v>
      </c>
      <c r="S395" s="18">
        <v>1.9657325220727339E-2</v>
      </c>
      <c r="T395" s="18">
        <v>2.4178772901878819E-2</v>
      </c>
      <c r="V395" s="18">
        <v>3.0239033345078228E-2</v>
      </c>
      <c r="W395" s="18">
        <v>1.774127759635015E-2</v>
      </c>
      <c r="X395" s="18">
        <v>2.2064769788060289E-2</v>
      </c>
      <c r="Y395" s="18">
        <v>1.3047993825772149E-2</v>
      </c>
      <c r="Z395" s="18">
        <v>1.5982013544484381E-2</v>
      </c>
      <c r="AA395" s="18">
        <v>2.0175882435907389E-2</v>
      </c>
      <c r="AB395" s="18">
        <v>8.2165173764048426E-3</v>
      </c>
      <c r="AD395" s="18">
        <v>2.073023842503802E-2</v>
      </c>
      <c r="AE395" s="18">
        <v>1.3961245149350741E-2</v>
      </c>
      <c r="AF395" s="18">
        <v>1.6950978822348511E-2</v>
      </c>
      <c r="AG395" s="18">
        <v>2.395389223784096E-2</v>
      </c>
      <c r="AH395" s="18">
        <v>2.1671085198390332E-2</v>
      </c>
      <c r="AI395" s="18">
        <v>1.292629599470782E-2</v>
      </c>
      <c r="AJ395" s="18">
        <v>0</v>
      </c>
      <c r="AL395" s="18">
        <v>1.5089999999999999E-2</v>
      </c>
      <c r="AM395" s="18">
        <v>2.683E-2</v>
      </c>
      <c r="AN395" s="18">
        <v>3.8429999999999999E-2</v>
      </c>
      <c r="AP395" s="18">
        <v>1.7794589735115711E-2</v>
      </c>
      <c r="AQ395" s="18">
        <v>1.9226350873775201E-2</v>
      </c>
      <c r="AR395" s="18">
        <v>1.6450682903332181E-2</v>
      </c>
      <c r="AS395" s="18">
        <v>1.2002805308560731E-2</v>
      </c>
      <c r="AT395" s="18">
        <v>1.3353926772464339E-2</v>
      </c>
      <c r="AU395" s="18">
        <v>0</v>
      </c>
      <c r="AW395" s="18">
        <v>1.562724473686429E-2</v>
      </c>
      <c r="AX395" s="18">
        <v>2.205737364801123E-2</v>
      </c>
      <c r="AZ395" s="18">
        <v>2.2619893006886389E-2</v>
      </c>
      <c r="BA395" s="18">
        <v>1.9740947080856039E-2</v>
      </c>
      <c r="BB395" s="18">
        <v>8.1660620889710163E-3</v>
      </c>
      <c r="BC395" s="18">
        <v>1.301256888223306E-2</v>
      </c>
      <c r="BD395" s="18">
        <v>2.6334731513887349E-2</v>
      </c>
      <c r="BE395" s="18">
        <v>0</v>
      </c>
      <c r="BF395" s="18">
        <v>1.457775436584065E-2</v>
      </c>
      <c r="BG395" s="18">
        <v>2.306595069587072E-2</v>
      </c>
    </row>
    <row r="397" spans="2:59" ht="87">
      <c r="B397" s="14" t="s">
        <v>243</v>
      </c>
    </row>
    <row r="398" spans="2:59">
      <c r="B398" s="15" t="s">
        <v>20</v>
      </c>
    </row>
    <row r="399" spans="2:59">
      <c r="B399" s="11" t="s">
        <v>105</v>
      </c>
      <c r="C399" s="16">
        <v>4021</v>
      </c>
      <c r="D399" s="16">
        <v>1673</v>
      </c>
      <c r="E399" s="16">
        <v>2333</v>
      </c>
      <c r="G399" s="16">
        <v>205</v>
      </c>
      <c r="H399" s="16">
        <v>556</v>
      </c>
      <c r="I399" s="16">
        <v>395</v>
      </c>
      <c r="J399" s="16">
        <v>359</v>
      </c>
      <c r="K399" s="16">
        <v>435</v>
      </c>
      <c r="L399" s="16">
        <v>408</v>
      </c>
      <c r="M399" s="16">
        <v>651</v>
      </c>
      <c r="N399" s="16">
        <v>588</v>
      </c>
      <c r="O399" s="16">
        <v>424</v>
      </c>
      <c r="Q399" s="16">
        <v>1335</v>
      </c>
      <c r="R399" s="16">
        <v>799</v>
      </c>
      <c r="S399" s="16">
        <v>887</v>
      </c>
      <c r="T399" s="16">
        <v>955</v>
      </c>
      <c r="V399" s="16">
        <v>499</v>
      </c>
      <c r="W399" s="16">
        <v>617</v>
      </c>
      <c r="X399" s="16">
        <v>572</v>
      </c>
      <c r="Y399" s="16">
        <v>607</v>
      </c>
      <c r="Z399" s="16">
        <v>586</v>
      </c>
      <c r="AA399" s="16">
        <v>563</v>
      </c>
      <c r="AB399" s="16">
        <v>577</v>
      </c>
      <c r="AD399" s="16">
        <v>1339</v>
      </c>
      <c r="AE399" s="16">
        <v>800</v>
      </c>
      <c r="AF399" s="16">
        <v>767</v>
      </c>
      <c r="AG399" s="16">
        <v>160</v>
      </c>
      <c r="AH399" s="16">
        <v>609</v>
      </c>
      <c r="AI399" s="16">
        <v>341</v>
      </c>
      <c r="AJ399" s="16">
        <v>5</v>
      </c>
      <c r="AL399" s="16">
        <v>547</v>
      </c>
      <c r="AM399" s="16">
        <v>640</v>
      </c>
      <c r="AN399" s="16">
        <v>180</v>
      </c>
      <c r="AP399" s="16">
        <v>436</v>
      </c>
      <c r="AQ399" s="16">
        <v>418</v>
      </c>
      <c r="AR399" s="16">
        <v>128</v>
      </c>
      <c r="AS399" s="16">
        <v>889</v>
      </c>
      <c r="AT399" s="16">
        <v>140</v>
      </c>
      <c r="AU399" s="16">
        <v>21</v>
      </c>
      <c r="AW399" s="16">
        <v>3485</v>
      </c>
      <c r="AX399" s="16">
        <v>492</v>
      </c>
      <c r="AZ399" s="16">
        <v>1326</v>
      </c>
      <c r="BA399" s="16">
        <v>930</v>
      </c>
      <c r="BB399" s="16">
        <v>647</v>
      </c>
      <c r="BC399" s="16">
        <v>527</v>
      </c>
      <c r="BD399" s="16">
        <v>129</v>
      </c>
      <c r="BE399" s="16">
        <v>133</v>
      </c>
      <c r="BF399" s="16">
        <v>207</v>
      </c>
      <c r="BG399" s="16">
        <v>95</v>
      </c>
    </row>
    <row r="400" spans="2:59">
      <c r="B400" s="12" t="s">
        <v>106</v>
      </c>
      <c r="C400" s="16">
        <v>4021</v>
      </c>
      <c r="D400" s="16">
        <v>1744</v>
      </c>
      <c r="E400" s="16">
        <v>2272</v>
      </c>
      <c r="G400" s="16">
        <v>189</v>
      </c>
      <c r="H400" s="16">
        <v>543</v>
      </c>
      <c r="I400" s="16">
        <v>398</v>
      </c>
      <c r="J400" s="16">
        <v>350</v>
      </c>
      <c r="K400" s="16">
        <v>438</v>
      </c>
      <c r="L400" s="16">
        <v>422</v>
      </c>
      <c r="M400" s="16">
        <v>652</v>
      </c>
      <c r="N400" s="16">
        <v>639</v>
      </c>
      <c r="O400" s="16">
        <v>390</v>
      </c>
      <c r="Q400" s="16">
        <v>1341</v>
      </c>
      <c r="R400" s="16">
        <v>796</v>
      </c>
      <c r="S400" s="16">
        <v>896</v>
      </c>
      <c r="T400" s="16">
        <v>943</v>
      </c>
      <c r="V400" s="16">
        <v>584</v>
      </c>
      <c r="W400" s="16">
        <v>587</v>
      </c>
      <c r="X400" s="16">
        <v>583</v>
      </c>
      <c r="Y400" s="16">
        <v>558</v>
      </c>
      <c r="Z400" s="16">
        <v>563</v>
      </c>
      <c r="AA400" s="16">
        <v>563</v>
      </c>
      <c r="AB400" s="16">
        <v>583</v>
      </c>
      <c r="AD400" s="16">
        <v>1343</v>
      </c>
      <c r="AE400" s="16">
        <v>804</v>
      </c>
      <c r="AF400" s="16">
        <v>765</v>
      </c>
      <c r="AG400" s="16">
        <v>157</v>
      </c>
      <c r="AH400" s="16">
        <v>609</v>
      </c>
      <c r="AI400" s="16">
        <v>338</v>
      </c>
      <c r="AJ400" s="16">
        <v>5</v>
      </c>
      <c r="AL400" s="16">
        <v>567</v>
      </c>
      <c r="AM400" s="16">
        <v>660</v>
      </c>
      <c r="AN400" s="16">
        <v>184</v>
      </c>
      <c r="AP400" s="16">
        <v>433</v>
      </c>
      <c r="AQ400" s="16">
        <v>406</v>
      </c>
      <c r="AR400" s="16">
        <v>131</v>
      </c>
      <c r="AS400" s="16">
        <v>857</v>
      </c>
      <c r="AT400" s="16">
        <v>139</v>
      </c>
      <c r="AU400" s="16">
        <v>21</v>
      </c>
      <c r="AW400" s="16">
        <v>3486</v>
      </c>
      <c r="AX400" s="16">
        <v>490</v>
      </c>
      <c r="AZ400" s="16">
        <v>1382</v>
      </c>
      <c r="BA400" s="16">
        <v>902</v>
      </c>
      <c r="BB400" s="16">
        <v>650</v>
      </c>
      <c r="BC400" s="16">
        <v>510</v>
      </c>
      <c r="BD400" s="16">
        <v>127</v>
      </c>
      <c r="BE400" s="16">
        <v>130</v>
      </c>
      <c r="BF400" s="16">
        <v>199</v>
      </c>
      <c r="BG400" s="16">
        <v>95</v>
      </c>
    </row>
    <row r="401" spans="2:59">
      <c r="B401" s="17" t="s">
        <v>224</v>
      </c>
      <c r="C401" s="18">
        <v>0.2731832192224431</v>
      </c>
      <c r="D401" s="18">
        <v>0.30061424468645298</v>
      </c>
      <c r="E401" s="18">
        <v>0.25233235388804742</v>
      </c>
      <c r="G401" s="18">
        <v>0.26357055374251981</v>
      </c>
      <c r="H401" s="18">
        <v>0.25403967632995239</v>
      </c>
      <c r="I401" s="18">
        <v>0.2873843055317632</v>
      </c>
      <c r="J401" s="18">
        <v>0.26487818133647262</v>
      </c>
      <c r="K401" s="18">
        <v>0.26647864639910818</v>
      </c>
      <c r="L401" s="18">
        <v>0.25757340600730649</v>
      </c>
      <c r="M401" s="18">
        <v>0.30470883256351777</v>
      </c>
      <c r="N401" s="18">
        <v>0.27247536371476572</v>
      </c>
      <c r="O401" s="18">
        <v>0.27033202004229412</v>
      </c>
      <c r="Q401" s="18">
        <v>0.28629244508372381</v>
      </c>
      <c r="R401" s="18">
        <v>0.25912568867087882</v>
      </c>
      <c r="S401" s="18">
        <v>0.28532970418948028</v>
      </c>
      <c r="T401" s="18">
        <v>0.25584259889457378</v>
      </c>
      <c r="V401" s="18">
        <v>0.2315489990308609</v>
      </c>
      <c r="W401" s="18">
        <v>0.28886422840266029</v>
      </c>
      <c r="X401" s="18">
        <v>0.25672813644009512</v>
      </c>
      <c r="Y401" s="18">
        <v>0.26686580692352407</v>
      </c>
      <c r="Z401" s="18">
        <v>0.26924607748047152</v>
      </c>
      <c r="AA401" s="18">
        <v>0.27996393673865838</v>
      </c>
      <c r="AB401" s="18">
        <v>0.31883131325575459</v>
      </c>
      <c r="AD401" s="18">
        <v>0.28273099445550098</v>
      </c>
      <c r="AE401" s="18">
        <v>0.27705043815048502</v>
      </c>
      <c r="AF401" s="18">
        <v>0.27021884759856529</v>
      </c>
      <c r="AG401" s="18">
        <v>0.2464573948976837</v>
      </c>
      <c r="AH401" s="18">
        <v>0.2698462150721373</v>
      </c>
      <c r="AI401" s="18">
        <v>0.25243977666301631</v>
      </c>
      <c r="AJ401" s="18">
        <v>0.18709804329547289</v>
      </c>
      <c r="AL401" s="18">
        <v>0.24356</v>
      </c>
      <c r="AM401" s="18">
        <v>0.28355999999999998</v>
      </c>
      <c r="AN401" s="18">
        <v>0.25244</v>
      </c>
      <c r="AP401" s="18">
        <v>0.31838174097636168</v>
      </c>
      <c r="AQ401" s="18">
        <v>0.2348191604356212</v>
      </c>
      <c r="AR401" s="18">
        <v>0.32650165881367832</v>
      </c>
      <c r="AS401" s="18">
        <v>0.28670008653785128</v>
      </c>
      <c r="AT401" s="18">
        <v>0.28595257584453149</v>
      </c>
      <c r="AU401" s="18">
        <v>0.42785094131363799</v>
      </c>
      <c r="AW401" s="18">
        <v>0.27290204609397561</v>
      </c>
      <c r="AX401" s="18">
        <v>0.28791578708128007</v>
      </c>
      <c r="AZ401" s="18">
        <v>0.25076414156990767</v>
      </c>
      <c r="BA401" s="18">
        <v>0.28808421846534532</v>
      </c>
      <c r="BB401" s="18">
        <v>0.29276689455021587</v>
      </c>
      <c r="BC401" s="18">
        <v>0.32175784211761133</v>
      </c>
      <c r="BD401" s="18">
        <v>0.22834898504857101</v>
      </c>
      <c r="BE401" s="18">
        <v>0.26343291733434698</v>
      </c>
      <c r="BF401" s="18">
        <v>0.26494758602248158</v>
      </c>
      <c r="BG401" s="18">
        <v>0.18704935645908949</v>
      </c>
    </row>
    <row r="402" spans="2:59">
      <c r="B402" s="17" t="s">
        <v>225</v>
      </c>
      <c r="C402" s="18">
        <v>0.70311145387662377</v>
      </c>
      <c r="D402" s="18">
        <v>0.67274409777050426</v>
      </c>
      <c r="E402" s="18">
        <v>0.72616399672895282</v>
      </c>
      <c r="G402" s="18">
        <v>0.71290651037152042</v>
      </c>
      <c r="H402" s="18">
        <v>0.72152111049939915</v>
      </c>
      <c r="I402" s="18">
        <v>0.68065903212470791</v>
      </c>
      <c r="J402" s="18">
        <v>0.71607620861318844</v>
      </c>
      <c r="K402" s="18">
        <v>0.70816948392072165</v>
      </c>
      <c r="L402" s="18">
        <v>0.71705153996406379</v>
      </c>
      <c r="M402" s="18">
        <v>0.67047054529662853</v>
      </c>
      <c r="N402" s="18">
        <v>0.70319271812592332</v>
      </c>
      <c r="O402" s="18">
        <v>0.71768197061098915</v>
      </c>
      <c r="Q402" s="18">
        <v>0.69837370809460941</v>
      </c>
      <c r="R402" s="18">
        <v>0.72069934797896706</v>
      </c>
      <c r="S402" s="18">
        <v>0.68715189841880664</v>
      </c>
      <c r="T402" s="18">
        <v>0.71013960912442264</v>
      </c>
      <c r="V402" s="18">
        <v>0.7420823679824663</v>
      </c>
      <c r="W402" s="18">
        <v>0.69800477212397505</v>
      </c>
      <c r="X402" s="18">
        <v>0.72317365485807561</v>
      </c>
      <c r="Y402" s="18">
        <v>0.702640735969704</v>
      </c>
      <c r="Z402" s="18">
        <v>0.71531015099472683</v>
      </c>
      <c r="AA402" s="18">
        <v>0.69848618464394241</v>
      </c>
      <c r="AB402" s="18">
        <v>0.64232063064771394</v>
      </c>
      <c r="AD402" s="18">
        <v>0.68998195341206048</v>
      </c>
      <c r="AE402" s="18">
        <v>0.70095601017232811</v>
      </c>
      <c r="AF402" s="18">
        <v>0.70544664829632453</v>
      </c>
      <c r="AG402" s="18">
        <v>0.72855275559237631</v>
      </c>
      <c r="AH402" s="18">
        <v>0.70777839640745766</v>
      </c>
      <c r="AI402" s="18">
        <v>0.73329694940522705</v>
      </c>
      <c r="AJ402" s="18">
        <v>0.81290195670452703</v>
      </c>
      <c r="AL402" s="18">
        <v>0.73777000000000004</v>
      </c>
      <c r="AM402" s="18">
        <v>0.69162000000000001</v>
      </c>
      <c r="AN402" s="18">
        <v>0.71948000000000001</v>
      </c>
      <c r="AP402" s="18">
        <v>0.66402131215109061</v>
      </c>
      <c r="AQ402" s="18">
        <v>0.72751124251112786</v>
      </c>
      <c r="AR402" s="18">
        <v>0.65908724035739141</v>
      </c>
      <c r="AS402" s="18">
        <v>0.68628384328016201</v>
      </c>
      <c r="AT402" s="18">
        <v>0.65746802854888131</v>
      </c>
      <c r="AU402" s="18">
        <v>0.57214905868636168</v>
      </c>
      <c r="AW402" s="18">
        <v>0.70633366062086544</v>
      </c>
      <c r="AX402" s="18">
        <v>0.68628368240014859</v>
      </c>
      <c r="AZ402" s="18">
        <v>0.7295636823024757</v>
      </c>
      <c r="BA402" s="18">
        <v>0.68692015305733589</v>
      </c>
      <c r="BB402" s="18">
        <v>0.67842920763573167</v>
      </c>
      <c r="BC402" s="18">
        <v>0.65591275269988414</v>
      </c>
      <c r="BD402" s="18">
        <v>0.74891084792903118</v>
      </c>
      <c r="BE402" s="18">
        <v>0.70845448780996312</v>
      </c>
      <c r="BF402" s="18">
        <v>0.71355446527600475</v>
      </c>
      <c r="BG402" s="18">
        <v>0.80213780098368592</v>
      </c>
    </row>
    <row r="403" spans="2:59">
      <c r="B403" s="17" t="s">
        <v>119</v>
      </c>
      <c r="C403" s="18">
        <v>2.370532690093308E-2</v>
      </c>
      <c r="D403" s="18">
        <v>2.6641657543042731E-2</v>
      </c>
      <c r="E403" s="18">
        <v>2.1503649382999888E-2</v>
      </c>
      <c r="G403" s="18">
        <v>2.3522935885959748E-2</v>
      </c>
      <c r="H403" s="18">
        <v>2.4439213170648649E-2</v>
      </c>
      <c r="I403" s="18">
        <v>3.1956662343528987E-2</v>
      </c>
      <c r="J403" s="18">
        <v>1.904561005033887E-2</v>
      </c>
      <c r="K403" s="18">
        <v>2.5351869680170221E-2</v>
      </c>
      <c r="L403" s="18">
        <v>2.5375054028629829E-2</v>
      </c>
      <c r="M403" s="18">
        <v>2.4820622139853692E-2</v>
      </c>
      <c r="N403" s="18">
        <v>2.4331918159310909E-2</v>
      </c>
      <c r="O403" s="18">
        <v>1.198600934671684E-2</v>
      </c>
      <c r="Q403" s="18">
        <v>1.5333846821666851E-2</v>
      </c>
      <c r="R403" s="18">
        <v>2.0174963350154191E-2</v>
      </c>
      <c r="S403" s="18">
        <v>2.751839739171329E-2</v>
      </c>
      <c r="T403" s="18">
        <v>3.4017791981003589E-2</v>
      </c>
      <c r="V403" s="18">
        <v>2.6368632986672792E-2</v>
      </c>
      <c r="W403" s="18">
        <v>1.313099947336473E-2</v>
      </c>
      <c r="X403" s="18">
        <v>2.009820870182925E-2</v>
      </c>
      <c r="Y403" s="18">
        <v>3.0493457106771801E-2</v>
      </c>
      <c r="Z403" s="18">
        <v>1.544377152480185E-2</v>
      </c>
      <c r="AA403" s="18">
        <v>2.154987861739906E-2</v>
      </c>
      <c r="AB403" s="18">
        <v>3.8848056096531421E-2</v>
      </c>
      <c r="AD403" s="18">
        <v>2.7287052132438601E-2</v>
      </c>
      <c r="AE403" s="18">
        <v>2.1993551677186848E-2</v>
      </c>
      <c r="AF403" s="18">
        <v>2.4334504105110049E-2</v>
      </c>
      <c r="AG403" s="18">
        <v>2.498984950994004E-2</v>
      </c>
      <c r="AH403" s="18">
        <v>2.2375388520405021E-2</v>
      </c>
      <c r="AI403" s="18">
        <v>1.4263273931756569E-2</v>
      </c>
      <c r="AJ403" s="18">
        <v>0</v>
      </c>
      <c r="AL403" s="18">
        <v>1.8669999999999999E-2</v>
      </c>
      <c r="AM403" s="18">
        <v>2.4819999999999998E-2</v>
      </c>
      <c r="AN403" s="18">
        <v>2.8080000000000001E-2</v>
      </c>
      <c r="AP403" s="18">
        <v>1.7596946872547769E-2</v>
      </c>
      <c r="AQ403" s="18">
        <v>3.7669597053250972E-2</v>
      </c>
      <c r="AR403" s="18">
        <v>1.4411100828930519E-2</v>
      </c>
      <c r="AS403" s="18">
        <v>2.7016070181986651E-2</v>
      </c>
      <c r="AT403" s="18">
        <v>5.6579395606587139E-2</v>
      </c>
      <c r="AU403" s="18">
        <v>0</v>
      </c>
      <c r="AW403" s="18">
        <v>2.076429328515909E-2</v>
      </c>
      <c r="AX403" s="18">
        <v>2.5800530518571251E-2</v>
      </c>
      <c r="AZ403" s="18">
        <v>1.9672176127616611E-2</v>
      </c>
      <c r="BA403" s="18">
        <v>2.499562847731877E-2</v>
      </c>
      <c r="BB403" s="18">
        <v>2.880389781405239E-2</v>
      </c>
      <c r="BC403" s="18">
        <v>2.2329405182504609E-2</v>
      </c>
      <c r="BD403" s="18">
        <v>2.2740167022397801E-2</v>
      </c>
      <c r="BE403" s="18">
        <v>2.8112594855689999E-2</v>
      </c>
      <c r="BF403" s="18">
        <v>2.1497948701513801E-2</v>
      </c>
      <c r="BG403" s="18">
        <v>1.0812842557224599E-2</v>
      </c>
    </row>
    <row r="405" spans="2:59" ht="87">
      <c r="B405" s="14" t="s">
        <v>244</v>
      </c>
    </row>
    <row r="406" spans="2:59">
      <c r="B406" s="15" t="s">
        <v>20</v>
      </c>
    </row>
    <row r="407" spans="2:59">
      <c r="B407" s="11" t="s">
        <v>105</v>
      </c>
      <c r="C407" s="16">
        <v>4021</v>
      </c>
      <c r="D407" s="16">
        <v>1673</v>
      </c>
      <c r="E407" s="16">
        <v>2333</v>
      </c>
      <c r="G407" s="16">
        <v>205</v>
      </c>
      <c r="H407" s="16">
        <v>556</v>
      </c>
      <c r="I407" s="16">
        <v>395</v>
      </c>
      <c r="J407" s="16">
        <v>359</v>
      </c>
      <c r="K407" s="16">
        <v>435</v>
      </c>
      <c r="L407" s="16">
        <v>408</v>
      </c>
      <c r="M407" s="16">
        <v>651</v>
      </c>
      <c r="N407" s="16">
        <v>588</v>
      </c>
      <c r="O407" s="16">
        <v>424</v>
      </c>
      <c r="Q407" s="16">
        <v>1335</v>
      </c>
      <c r="R407" s="16">
        <v>799</v>
      </c>
      <c r="S407" s="16">
        <v>887</v>
      </c>
      <c r="T407" s="16">
        <v>955</v>
      </c>
      <c r="V407" s="16">
        <v>499</v>
      </c>
      <c r="W407" s="16">
        <v>617</v>
      </c>
      <c r="X407" s="16">
        <v>572</v>
      </c>
      <c r="Y407" s="16">
        <v>607</v>
      </c>
      <c r="Z407" s="16">
        <v>586</v>
      </c>
      <c r="AA407" s="16">
        <v>563</v>
      </c>
      <c r="AB407" s="16">
        <v>577</v>
      </c>
      <c r="AD407" s="16">
        <v>1339</v>
      </c>
      <c r="AE407" s="16">
        <v>800</v>
      </c>
      <c r="AF407" s="16">
        <v>767</v>
      </c>
      <c r="AG407" s="16">
        <v>160</v>
      </c>
      <c r="AH407" s="16">
        <v>609</v>
      </c>
      <c r="AI407" s="16">
        <v>341</v>
      </c>
      <c r="AJ407" s="16">
        <v>5</v>
      </c>
      <c r="AL407" s="16">
        <v>547</v>
      </c>
      <c r="AM407" s="16">
        <v>640</v>
      </c>
      <c r="AN407" s="16">
        <v>180</v>
      </c>
      <c r="AP407" s="16">
        <v>436</v>
      </c>
      <c r="AQ407" s="16">
        <v>418</v>
      </c>
      <c r="AR407" s="16">
        <v>128</v>
      </c>
      <c r="AS407" s="16">
        <v>889</v>
      </c>
      <c r="AT407" s="16">
        <v>140</v>
      </c>
      <c r="AU407" s="16">
        <v>21</v>
      </c>
      <c r="AW407" s="16">
        <v>3485</v>
      </c>
      <c r="AX407" s="16">
        <v>492</v>
      </c>
      <c r="AZ407" s="16">
        <v>1326</v>
      </c>
      <c r="BA407" s="16">
        <v>930</v>
      </c>
      <c r="BB407" s="16">
        <v>647</v>
      </c>
      <c r="BC407" s="16">
        <v>527</v>
      </c>
      <c r="BD407" s="16">
        <v>129</v>
      </c>
      <c r="BE407" s="16">
        <v>133</v>
      </c>
      <c r="BF407" s="16">
        <v>207</v>
      </c>
      <c r="BG407" s="16">
        <v>95</v>
      </c>
    </row>
    <row r="408" spans="2:59">
      <c r="B408" s="12" t="s">
        <v>106</v>
      </c>
      <c r="C408" s="16">
        <v>4021</v>
      </c>
      <c r="D408" s="16">
        <v>1744</v>
      </c>
      <c r="E408" s="16">
        <v>2272</v>
      </c>
      <c r="G408" s="16">
        <v>189</v>
      </c>
      <c r="H408" s="16">
        <v>543</v>
      </c>
      <c r="I408" s="16">
        <v>398</v>
      </c>
      <c r="J408" s="16">
        <v>350</v>
      </c>
      <c r="K408" s="16">
        <v>438</v>
      </c>
      <c r="L408" s="16">
        <v>422</v>
      </c>
      <c r="M408" s="16">
        <v>652</v>
      </c>
      <c r="N408" s="16">
        <v>639</v>
      </c>
      <c r="O408" s="16">
        <v>390</v>
      </c>
      <c r="Q408" s="16">
        <v>1341</v>
      </c>
      <c r="R408" s="16">
        <v>796</v>
      </c>
      <c r="S408" s="16">
        <v>896</v>
      </c>
      <c r="T408" s="16">
        <v>943</v>
      </c>
      <c r="V408" s="16">
        <v>584</v>
      </c>
      <c r="W408" s="16">
        <v>587</v>
      </c>
      <c r="X408" s="16">
        <v>583</v>
      </c>
      <c r="Y408" s="16">
        <v>558</v>
      </c>
      <c r="Z408" s="16">
        <v>563</v>
      </c>
      <c r="AA408" s="16">
        <v>563</v>
      </c>
      <c r="AB408" s="16">
        <v>583</v>
      </c>
      <c r="AD408" s="16">
        <v>1343</v>
      </c>
      <c r="AE408" s="16">
        <v>804</v>
      </c>
      <c r="AF408" s="16">
        <v>765</v>
      </c>
      <c r="AG408" s="16">
        <v>157</v>
      </c>
      <c r="AH408" s="16">
        <v>609</v>
      </c>
      <c r="AI408" s="16">
        <v>338</v>
      </c>
      <c r="AJ408" s="16">
        <v>5</v>
      </c>
      <c r="AL408" s="16">
        <v>567</v>
      </c>
      <c r="AM408" s="16">
        <v>660</v>
      </c>
      <c r="AN408" s="16">
        <v>184</v>
      </c>
      <c r="AP408" s="16">
        <v>433</v>
      </c>
      <c r="AQ408" s="16">
        <v>406</v>
      </c>
      <c r="AR408" s="16">
        <v>131</v>
      </c>
      <c r="AS408" s="16">
        <v>857</v>
      </c>
      <c r="AT408" s="16">
        <v>139</v>
      </c>
      <c r="AU408" s="16">
        <v>21</v>
      </c>
      <c r="AW408" s="16">
        <v>3486</v>
      </c>
      <c r="AX408" s="16">
        <v>490</v>
      </c>
      <c r="AZ408" s="16">
        <v>1382</v>
      </c>
      <c r="BA408" s="16">
        <v>902</v>
      </c>
      <c r="BB408" s="16">
        <v>650</v>
      </c>
      <c r="BC408" s="16">
        <v>510</v>
      </c>
      <c r="BD408" s="16">
        <v>127</v>
      </c>
      <c r="BE408" s="16">
        <v>130</v>
      </c>
      <c r="BF408" s="16">
        <v>199</v>
      </c>
      <c r="BG408" s="16">
        <v>95</v>
      </c>
    </row>
    <row r="409" spans="2:59">
      <c r="B409" s="17" t="s">
        <v>224</v>
      </c>
      <c r="C409" s="18">
        <v>0.28133400703527223</v>
      </c>
      <c r="D409" s="18">
        <v>0.30143187608005029</v>
      </c>
      <c r="E409" s="18">
        <v>0.26601677417370923</v>
      </c>
      <c r="G409" s="18">
        <v>0.25810888116365949</v>
      </c>
      <c r="H409" s="18">
        <v>0.25754722063476782</v>
      </c>
      <c r="I409" s="18">
        <v>0.31097831144314592</v>
      </c>
      <c r="J409" s="18">
        <v>0.29725947472242459</v>
      </c>
      <c r="K409" s="18">
        <v>0.28135583382329898</v>
      </c>
      <c r="L409" s="18">
        <v>0.25650563416713101</v>
      </c>
      <c r="M409" s="18">
        <v>0.33223097883604008</v>
      </c>
      <c r="N409" s="18">
        <v>0.25566404010199711</v>
      </c>
      <c r="O409" s="18">
        <v>0.26497432353228112</v>
      </c>
      <c r="Q409" s="18">
        <v>0.28435022484251332</v>
      </c>
      <c r="R409" s="18">
        <v>0.26771549947230661</v>
      </c>
      <c r="S409" s="18">
        <v>0.30914020677076531</v>
      </c>
      <c r="T409" s="18">
        <v>0.2612209216064722</v>
      </c>
      <c r="V409" s="18">
        <v>0.22101125702060881</v>
      </c>
      <c r="W409" s="18">
        <v>0.2430660898945492</v>
      </c>
      <c r="X409" s="18">
        <v>0.26838391853606658</v>
      </c>
      <c r="Y409" s="18">
        <v>0.31100710548219312</v>
      </c>
      <c r="Z409" s="18">
        <v>0.30238134896996333</v>
      </c>
      <c r="AA409" s="18">
        <v>0.31436777786551101</v>
      </c>
      <c r="AB409" s="18">
        <v>0.3125756792695773</v>
      </c>
      <c r="AD409" s="18">
        <v>0.30404860098368769</v>
      </c>
      <c r="AE409" s="18">
        <v>0.26543545495433801</v>
      </c>
      <c r="AF409" s="18">
        <v>0.30525982028339621</v>
      </c>
      <c r="AG409" s="18">
        <v>0.25890334059486869</v>
      </c>
      <c r="AH409" s="18">
        <v>0.25004443214410899</v>
      </c>
      <c r="AI409" s="18">
        <v>0.2428992424530835</v>
      </c>
      <c r="AJ409" s="18">
        <v>0.18709804329547289</v>
      </c>
      <c r="AL409" s="18">
        <v>0.24518000000000001</v>
      </c>
      <c r="AM409" s="18">
        <v>0.25359999999999999</v>
      </c>
      <c r="AN409" s="18">
        <v>0.31141999999999997</v>
      </c>
      <c r="AP409" s="18">
        <v>0.32732016259988572</v>
      </c>
      <c r="AQ409" s="18">
        <v>0.28079181274117992</v>
      </c>
      <c r="AR409" s="18">
        <v>0.30726784883763048</v>
      </c>
      <c r="AS409" s="18">
        <v>0.31062385897927691</v>
      </c>
      <c r="AT409" s="18">
        <v>0.3461971968398494</v>
      </c>
      <c r="AU409" s="18">
        <v>0.55988042813881356</v>
      </c>
      <c r="AW409" s="18">
        <v>0.28127384780956077</v>
      </c>
      <c r="AX409" s="18">
        <v>0.29411268229331672</v>
      </c>
      <c r="AZ409" s="18">
        <v>0.23615617615517831</v>
      </c>
      <c r="BA409" s="18">
        <v>0.29399275528295099</v>
      </c>
      <c r="BB409" s="18">
        <v>0.29816268963516918</v>
      </c>
      <c r="BC409" s="18">
        <v>0.35641249450670159</v>
      </c>
      <c r="BD409" s="18">
        <v>0.24009403923893319</v>
      </c>
      <c r="BE409" s="18">
        <v>0.38247767104385771</v>
      </c>
      <c r="BF409" s="18">
        <v>0.30147340538658618</v>
      </c>
      <c r="BG409" s="18">
        <v>0.19912060658491981</v>
      </c>
    </row>
    <row r="410" spans="2:59">
      <c r="B410" s="17" t="s">
        <v>225</v>
      </c>
      <c r="C410" s="18">
        <v>0.69873161161903352</v>
      </c>
      <c r="D410" s="18">
        <v>0.67899034276942216</v>
      </c>
      <c r="E410" s="18">
        <v>0.71373030394461157</v>
      </c>
      <c r="G410" s="18">
        <v>0.71490727200189064</v>
      </c>
      <c r="H410" s="18">
        <v>0.72334371009331366</v>
      </c>
      <c r="I410" s="18">
        <v>0.6677207967678167</v>
      </c>
      <c r="J410" s="18">
        <v>0.6805986288607736</v>
      </c>
      <c r="K410" s="18">
        <v>0.69846279509284304</v>
      </c>
      <c r="L410" s="18">
        <v>0.72497980146883501</v>
      </c>
      <c r="M410" s="18">
        <v>0.64147067837113536</v>
      </c>
      <c r="N410" s="18">
        <v>0.72879804557226313</v>
      </c>
      <c r="O410" s="18">
        <v>0.72291100058224478</v>
      </c>
      <c r="Q410" s="18">
        <v>0.70257926013318628</v>
      </c>
      <c r="R410" s="18">
        <v>0.71028165354184825</v>
      </c>
      <c r="S410" s="18">
        <v>0.66976952244998167</v>
      </c>
      <c r="T410" s="18">
        <v>0.71191828142617819</v>
      </c>
      <c r="V410" s="18">
        <v>0.74875755159515356</v>
      </c>
      <c r="W410" s="18">
        <v>0.73774375191227459</v>
      </c>
      <c r="X410" s="18">
        <v>0.71792282268188112</v>
      </c>
      <c r="Y410" s="18">
        <v>0.67725638716189407</v>
      </c>
      <c r="Z410" s="18">
        <v>0.68224576844955576</v>
      </c>
      <c r="AA410" s="18">
        <v>0.66865173048258419</v>
      </c>
      <c r="AB410" s="18">
        <v>0.65571259675354909</v>
      </c>
      <c r="AD410" s="18">
        <v>0.6742013080402246</v>
      </c>
      <c r="AE410" s="18">
        <v>0.71200269415036899</v>
      </c>
      <c r="AF410" s="18">
        <v>0.6770244123518665</v>
      </c>
      <c r="AG410" s="18">
        <v>0.70362912717033077</v>
      </c>
      <c r="AH410" s="18">
        <v>0.7346895188009519</v>
      </c>
      <c r="AI410" s="18">
        <v>0.74505609148163865</v>
      </c>
      <c r="AJ410" s="18">
        <v>0.81290195670452703</v>
      </c>
      <c r="AL410" s="18">
        <v>0.73512999999999995</v>
      </c>
      <c r="AM410" s="18">
        <v>0.72694000000000003</v>
      </c>
      <c r="AN410" s="18">
        <v>0.65712999999999999</v>
      </c>
      <c r="AP410" s="18">
        <v>0.64513902190192884</v>
      </c>
      <c r="AQ410" s="18">
        <v>0.69219010115061086</v>
      </c>
      <c r="AR410" s="18">
        <v>0.66304999704990508</v>
      </c>
      <c r="AS410" s="18">
        <v>0.67445522942621505</v>
      </c>
      <c r="AT410" s="18">
        <v>0.64022232433428494</v>
      </c>
      <c r="AU410" s="18">
        <v>0.44011957186118622</v>
      </c>
      <c r="AW410" s="18">
        <v>0.70008248033992893</v>
      </c>
      <c r="AX410" s="18">
        <v>0.68842395175316562</v>
      </c>
      <c r="AZ410" s="18">
        <v>0.74234671281447107</v>
      </c>
      <c r="BA410" s="18">
        <v>0.69114185784995719</v>
      </c>
      <c r="BB410" s="18">
        <v>0.67806261871679374</v>
      </c>
      <c r="BC410" s="18">
        <v>0.63081095316508684</v>
      </c>
      <c r="BD410" s="18">
        <v>0.71211513259132564</v>
      </c>
      <c r="BE410" s="18">
        <v>0.6018165696749147</v>
      </c>
      <c r="BF410" s="18">
        <v>0.6881108575195134</v>
      </c>
      <c r="BG410" s="18">
        <v>0.77932647413822753</v>
      </c>
    </row>
    <row r="411" spans="2:59">
      <c r="B411" s="17" t="s">
        <v>119</v>
      </c>
      <c r="C411" s="18">
        <v>1.9934381345694269E-2</v>
      </c>
      <c r="D411" s="18">
        <v>1.9577781150527541E-2</v>
      </c>
      <c r="E411" s="18">
        <v>2.0252921881679289E-2</v>
      </c>
      <c r="G411" s="18">
        <v>2.6983846834449581E-2</v>
      </c>
      <c r="H411" s="18">
        <v>1.9109069271918869E-2</v>
      </c>
      <c r="I411" s="18">
        <v>2.1300891789037431E-2</v>
      </c>
      <c r="J411" s="18">
        <v>2.2141896416801709E-2</v>
      </c>
      <c r="K411" s="18">
        <v>2.0181371083857851E-2</v>
      </c>
      <c r="L411" s="18">
        <v>1.8514564364034029E-2</v>
      </c>
      <c r="M411" s="18">
        <v>2.629834279282443E-2</v>
      </c>
      <c r="N411" s="18">
        <v>1.553791432573963E-2</v>
      </c>
      <c r="O411" s="18">
        <v>1.211467588547427E-2</v>
      </c>
      <c r="Q411" s="18">
        <v>1.307051502430044E-2</v>
      </c>
      <c r="R411" s="18">
        <v>2.2002846985844982E-2</v>
      </c>
      <c r="S411" s="18">
        <v>2.109027077925307E-2</v>
      </c>
      <c r="T411" s="18">
        <v>2.686079696734963E-2</v>
      </c>
      <c r="V411" s="18">
        <v>3.0231191384237788E-2</v>
      </c>
      <c r="W411" s="18">
        <v>1.91901581931763E-2</v>
      </c>
      <c r="X411" s="18">
        <v>1.3693258782052129E-2</v>
      </c>
      <c r="Y411" s="18">
        <v>1.173650735591295E-2</v>
      </c>
      <c r="Z411" s="18">
        <v>1.537288258048094E-2</v>
      </c>
      <c r="AA411" s="18">
        <v>1.6980491651904669E-2</v>
      </c>
      <c r="AB411" s="18">
        <v>3.1711723976873669E-2</v>
      </c>
      <c r="AD411" s="18">
        <v>2.1750090976087721E-2</v>
      </c>
      <c r="AE411" s="18">
        <v>2.2561850895293029E-2</v>
      </c>
      <c r="AF411" s="18">
        <v>1.7715767364737178E-2</v>
      </c>
      <c r="AG411" s="18">
        <v>3.7467532234800212E-2</v>
      </c>
      <c r="AH411" s="18">
        <v>1.5266049054938981E-2</v>
      </c>
      <c r="AI411" s="18">
        <v>1.20446660652779E-2</v>
      </c>
      <c r="AJ411" s="18">
        <v>0</v>
      </c>
      <c r="AL411" s="18">
        <v>1.9689999999999999E-2</v>
      </c>
      <c r="AM411" s="18">
        <v>1.9460000000000002E-2</v>
      </c>
      <c r="AN411" s="18">
        <v>3.1460000000000002E-2</v>
      </c>
      <c r="AP411" s="18">
        <v>2.7540815498185631E-2</v>
      </c>
      <c r="AQ411" s="18">
        <v>2.7018086108209351E-2</v>
      </c>
      <c r="AR411" s="18">
        <v>2.968215411246445E-2</v>
      </c>
      <c r="AS411" s="18">
        <v>1.4920911594508091E-2</v>
      </c>
      <c r="AT411" s="18">
        <v>1.3580478825865759E-2</v>
      </c>
      <c r="AU411" s="18">
        <v>0</v>
      </c>
      <c r="AW411" s="18">
        <v>1.8643671850510461E-2</v>
      </c>
      <c r="AX411" s="18">
        <v>1.7463365953517732E-2</v>
      </c>
      <c r="AZ411" s="18">
        <v>2.1497111030350621E-2</v>
      </c>
      <c r="BA411" s="18">
        <v>1.4865386867091801E-2</v>
      </c>
      <c r="BB411" s="18">
        <v>2.3774691648036961E-2</v>
      </c>
      <c r="BC411" s="18">
        <v>1.2776552328211489E-2</v>
      </c>
      <c r="BD411" s="18">
        <v>4.7790828169741298E-2</v>
      </c>
      <c r="BE411" s="18">
        <v>1.570575928122743E-2</v>
      </c>
      <c r="BF411" s="18">
        <v>1.0415737093900481E-2</v>
      </c>
      <c r="BG411" s="18">
        <v>2.1552919276852468E-2</v>
      </c>
    </row>
    <row r="413" spans="2:59" ht="87">
      <c r="B413" s="14" t="s">
        <v>245</v>
      </c>
    </row>
    <row r="414" spans="2:59">
      <c r="B414" s="15" t="s">
        <v>20</v>
      </c>
    </row>
    <row r="415" spans="2:59">
      <c r="B415" s="11" t="s">
        <v>105</v>
      </c>
      <c r="C415" s="16">
        <v>4021</v>
      </c>
      <c r="D415" s="16">
        <v>1673</v>
      </c>
      <c r="E415" s="16">
        <v>2333</v>
      </c>
      <c r="G415" s="16">
        <v>205</v>
      </c>
      <c r="H415" s="16">
        <v>556</v>
      </c>
      <c r="I415" s="16">
        <v>395</v>
      </c>
      <c r="J415" s="16">
        <v>359</v>
      </c>
      <c r="K415" s="16">
        <v>435</v>
      </c>
      <c r="L415" s="16">
        <v>408</v>
      </c>
      <c r="M415" s="16">
        <v>651</v>
      </c>
      <c r="N415" s="16">
        <v>588</v>
      </c>
      <c r="O415" s="16">
        <v>424</v>
      </c>
      <c r="Q415" s="16">
        <v>1335</v>
      </c>
      <c r="R415" s="16">
        <v>799</v>
      </c>
      <c r="S415" s="16">
        <v>887</v>
      </c>
      <c r="T415" s="16">
        <v>955</v>
      </c>
      <c r="V415" s="16">
        <v>499</v>
      </c>
      <c r="W415" s="16">
        <v>617</v>
      </c>
      <c r="X415" s="16">
        <v>572</v>
      </c>
      <c r="Y415" s="16">
        <v>607</v>
      </c>
      <c r="Z415" s="16">
        <v>586</v>
      </c>
      <c r="AA415" s="16">
        <v>563</v>
      </c>
      <c r="AB415" s="16">
        <v>577</v>
      </c>
      <c r="AD415" s="16">
        <v>1339</v>
      </c>
      <c r="AE415" s="16">
        <v>800</v>
      </c>
      <c r="AF415" s="16">
        <v>767</v>
      </c>
      <c r="AG415" s="16">
        <v>160</v>
      </c>
      <c r="AH415" s="16">
        <v>609</v>
      </c>
      <c r="AI415" s="16">
        <v>341</v>
      </c>
      <c r="AJ415" s="16">
        <v>5</v>
      </c>
      <c r="AL415" s="16">
        <v>547</v>
      </c>
      <c r="AM415" s="16">
        <v>640</v>
      </c>
      <c r="AN415" s="16">
        <v>180</v>
      </c>
      <c r="AP415" s="16">
        <v>436</v>
      </c>
      <c r="AQ415" s="16">
        <v>418</v>
      </c>
      <c r="AR415" s="16">
        <v>128</v>
      </c>
      <c r="AS415" s="16">
        <v>889</v>
      </c>
      <c r="AT415" s="16">
        <v>140</v>
      </c>
      <c r="AU415" s="16">
        <v>21</v>
      </c>
      <c r="AW415" s="16">
        <v>3485</v>
      </c>
      <c r="AX415" s="16">
        <v>492</v>
      </c>
      <c r="AZ415" s="16">
        <v>1326</v>
      </c>
      <c r="BA415" s="16">
        <v>930</v>
      </c>
      <c r="BB415" s="16">
        <v>647</v>
      </c>
      <c r="BC415" s="16">
        <v>527</v>
      </c>
      <c r="BD415" s="16">
        <v>129</v>
      </c>
      <c r="BE415" s="16">
        <v>133</v>
      </c>
      <c r="BF415" s="16">
        <v>207</v>
      </c>
      <c r="BG415" s="16">
        <v>95</v>
      </c>
    </row>
    <row r="416" spans="2:59">
      <c r="B416" s="12" t="s">
        <v>106</v>
      </c>
      <c r="C416" s="16">
        <v>4021</v>
      </c>
      <c r="D416" s="16">
        <v>1744</v>
      </c>
      <c r="E416" s="16">
        <v>2272</v>
      </c>
      <c r="G416" s="16">
        <v>189</v>
      </c>
      <c r="H416" s="16">
        <v>543</v>
      </c>
      <c r="I416" s="16">
        <v>398</v>
      </c>
      <c r="J416" s="16">
        <v>350</v>
      </c>
      <c r="K416" s="16">
        <v>438</v>
      </c>
      <c r="L416" s="16">
        <v>422</v>
      </c>
      <c r="M416" s="16">
        <v>652</v>
      </c>
      <c r="N416" s="16">
        <v>639</v>
      </c>
      <c r="O416" s="16">
        <v>390</v>
      </c>
      <c r="Q416" s="16">
        <v>1341</v>
      </c>
      <c r="R416" s="16">
        <v>796</v>
      </c>
      <c r="S416" s="16">
        <v>896</v>
      </c>
      <c r="T416" s="16">
        <v>943</v>
      </c>
      <c r="V416" s="16">
        <v>584</v>
      </c>
      <c r="W416" s="16">
        <v>587</v>
      </c>
      <c r="X416" s="16">
        <v>583</v>
      </c>
      <c r="Y416" s="16">
        <v>558</v>
      </c>
      <c r="Z416" s="16">
        <v>563</v>
      </c>
      <c r="AA416" s="16">
        <v>563</v>
      </c>
      <c r="AB416" s="16">
        <v>583</v>
      </c>
      <c r="AD416" s="16">
        <v>1343</v>
      </c>
      <c r="AE416" s="16">
        <v>804</v>
      </c>
      <c r="AF416" s="16">
        <v>765</v>
      </c>
      <c r="AG416" s="16">
        <v>157</v>
      </c>
      <c r="AH416" s="16">
        <v>609</v>
      </c>
      <c r="AI416" s="16">
        <v>338</v>
      </c>
      <c r="AJ416" s="16">
        <v>5</v>
      </c>
      <c r="AL416" s="16">
        <v>567</v>
      </c>
      <c r="AM416" s="16">
        <v>660</v>
      </c>
      <c r="AN416" s="16">
        <v>184</v>
      </c>
      <c r="AP416" s="16">
        <v>433</v>
      </c>
      <c r="AQ416" s="16">
        <v>406</v>
      </c>
      <c r="AR416" s="16">
        <v>131</v>
      </c>
      <c r="AS416" s="16">
        <v>857</v>
      </c>
      <c r="AT416" s="16">
        <v>139</v>
      </c>
      <c r="AU416" s="16">
        <v>21</v>
      </c>
      <c r="AW416" s="16">
        <v>3486</v>
      </c>
      <c r="AX416" s="16">
        <v>490</v>
      </c>
      <c r="AZ416" s="16">
        <v>1382</v>
      </c>
      <c r="BA416" s="16">
        <v>902</v>
      </c>
      <c r="BB416" s="16">
        <v>650</v>
      </c>
      <c r="BC416" s="16">
        <v>510</v>
      </c>
      <c r="BD416" s="16">
        <v>127</v>
      </c>
      <c r="BE416" s="16">
        <v>130</v>
      </c>
      <c r="BF416" s="16">
        <v>199</v>
      </c>
      <c r="BG416" s="16">
        <v>95</v>
      </c>
    </row>
    <row r="417" spans="2:59">
      <c r="B417" s="17" t="s">
        <v>224</v>
      </c>
      <c r="C417" s="18">
        <v>0.30051929330990013</v>
      </c>
      <c r="D417" s="18">
        <v>0.33984218588487081</v>
      </c>
      <c r="E417" s="18">
        <v>0.27034134569896728</v>
      </c>
      <c r="G417" s="18">
        <v>0.26753942580813311</v>
      </c>
      <c r="H417" s="18">
        <v>0.28500407496522873</v>
      </c>
      <c r="I417" s="18">
        <v>0.31391888541577539</v>
      </c>
      <c r="J417" s="18">
        <v>0.29636992239399612</v>
      </c>
      <c r="K417" s="18">
        <v>0.29720426216109491</v>
      </c>
      <c r="L417" s="18">
        <v>0.27645093343973898</v>
      </c>
      <c r="M417" s="18">
        <v>0.37002318155767971</v>
      </c>
      <c r="N417" s="18">
        <v>0.29059367240843847</v>
      </c>
      <c r="O417" s="18">
        <v>0.2579858799978102</v>
      </c>
      <c r="Q417" s="18">
        <v>0.31791302484335199</v>
      </c>
      <c r="R417" s="18">
        <v>0.27442507107518782</v>
      </c>
      <c r="S417" s="18">
        <v>0.32654797826980481</v>
      </c>
      <c r="T417" s="18">
        <v>0.27247482673990259</v>
      </c>
      <c r="V417" s="18">
        <v>0.2530751865095624</v>
      </c>
      <c r="W417" s="18">
        <v>0.27093210881950819</v>
      </c>
      <c r="X417" s="18">
        <v>0.30859181329391128</v>
      </c>
      <c r="Y417" s="18">
        <v>0.3083546727573267</v>
      </c>
      <c r="Z417" s="18">
        <v>0.31918584865521371</v>
      </c>
      <c r="AA417" s="18">
        <v>0.30933911068176001</v>
      </c>
      <c r="AB417" s="18">
        <v>0.33569573581945938</v>
      </c>
      <c r="AD417" s="18">
        <v>0.33714369365212787</v>
      </c>
      <c r="AE417" s="18">
        <v>0.26568722223801772</v>
      </c>
      <c r="AF417" s="18">
        <v>0.28895909458625452</v>
      </c>
      <c r="AG417" s="18">
        <v>0.21225626990957691</v>
      </c>
      <c r="AH417" s="18">
        <v>0.32011393923405518</v>
      </c>
      <c r="AI417" s="18">
        <v>0.27411452655118462</v>
      </c>
      <c r="AJ417" s="18">
        <v>0</v>
      </c>
      <c r="AL417" s="18">
        <v>0.28134999999999999</v>
      </c>
      <c r="AM417" s="18">
        <v>0.29077999999999998</v>
      </c>
      <c r="AN417" s="18">
        <v>0.27766000000000002</v>
      </c>
      <c r="AP417" s="18">
        <v>0.32827163554357541</v>
      </c>
      <c r="AQ417" s="18">
        <v>0.2912589384168342</v>
      </c>
      <c r="AR417" s="18">
        <v>0.33730734483653407</v>
      </c>
      <c r="AS417" s="18">
        <v>0.31147453149687049</v>
      </c>
      <c r="AT417" s="18">
        <v>0.35408848127488751</v>
      </c>
      <c r="AU417" s="18">
        <v>0.53277758461094749</v>
      </c>
      <c r="AW417" s="18">
        <v>0.30911563249510682</v>
      </c>
      <c r="AX417" s="18">
        <v>0.25303035598971818</v>
      </c>
      <c r="AZ417" s="18">
        <v>0.26239706434988169</v>
      </c>
      <c r="BA417" s="18">
        <v>0.33344274349158542</v>
      </c>
      <c r="BB417" s="18">
        <v>0.34301837859842249</v>
      </c>
      <c r="BC417" s="18">
        <v>0.33398070760697118</v>
      </c>
      <c r="BD417" s="18">
        <v>0.25372783453369108</v>
      </c>
      <c r="BE417" s="18">
        <v>0.32222095842609122</v>
      </c>
      <c r="BF417" s="18">
        <v>0.2560981649889072</v>
      </c>
      <c r="BG417" s="18">
        <v>0.19629649631608359</v>
      </c>
    </row>
    <row r="418" spans="2:59">
      <c r="B418" s="17" t="s">
        <v>225</v>
      </c>
      <c r="C418" s="18">
        <v>0.68225539903949572</v>
      </c>
      <c r="D418" s="18">
        <v>0.63920916980440723</v>
      </c>
      <c r="E418" s="18">
        <v>0.71525390568001157</v>
      </c>
      <c r="G418" s="18">
        <v>0.70739579768856076</v>
      </c>
      <c r="H418" s="18">
        <v>0.69846689543317986</v>
      </c>
      <c r="I418" s="18">
        <v>0.66323415537149943</v>
      </c>
      <c r="J418" s="18">
        <v>0.67808033933684853</v>
      </c>
      <c r="K418" s="18">
        <v>0.67784109916096524</v>
      </c>
      <c r="L418" s="18">
        <v>0.71568303485238149</v>
      </c>
      <c r="M418" s="18">
        <v>0.61070168019282345</v>
      </c>
      <c r="N418" s="18">
        <v>0.69853588279222378</v>
      </c>
      <c r="O418" s="18">
        <v>0.73239423132960113</v>
      </c>
      <c r="Q418" s="18">
        <v>0.6697717687469239</v>
      </c>
      <c r="R418" s="18">
        <v>0.71120728588199056</v>
      </c>
      <c r="S418" s="18">
        <v>0.6578109552319642</v>
      </c>
      <c r="T418" s="18">
        <v>0.69981699210218429</v>
      </c>
      <c r="V418" s="18">
        <v>0.72838132377796472</v>
      </c>
      <c r="W418" s="18">
        <v>0.71440851769053659</v>
      </c>
      <c r="X418" s="18">
        <v>0.6752774591592835</v>
      </c>
      <c r="Y418" s="18">
        <v>0.67845401695907548</v>
      </c>
      <c r="Z418" s="18">
        <v>0.66878612132690818</v>
      </c>
      <c r="AA418" s="18">
        <v>0.66891835704775937</v>
      </c>
      <c r="AB418" s="18">
        <v>0.64020818112502687</v>
      </c>
      <c r="AD418" s="18">
        <v>0.64086678820833265</v>
      </c>
      <c r="AE418" s="18">
        <v>0.71934591358196465</v>
      </c>
      <c r="AF418" s="18">
        <v>0.69414854971044748</v>
      </c>
      <c r="AG418" s="18">
        <v>0.77571915675658609</v>
      </c>
      <c r="AH418" s="18">
        <v>0.66505148313814622</v>
      </c>
      <c r="AI418" s="18">
        <v>0.71449355602328735</v>
      </c>
      <c r="AJ418" s="18">
        <v>1</v>
      </c>
      <c r="AL418" s="18">
        <v>0.70909</v>
      </c>
      <c r="AM418" s="18">
        <v>0.68805000000000005</v>
      </c>
      <c r="AN418" s="18">
        <v>0.69511999999999996</v>
      </c>
      <c r="AP418" s="18">
        <v>0.65112682142367329</v>
      </c>
      <c r="AQ418" s="18">
        <v>0.67891266190125998</v>
      </c>
      <c r="AR418" s="18">
        <v>0.65570572864899435</v>
      </c>
      <c r="AS418" s="18">
        <v>0.6738140603465409</v>
      </c>
      <c r="AT418" s="18">
        <v>0.63077436325844805</v>
      </c>
      <c r="AU418" s="18">
        <v>0.46722241538905218</v>
      </c>
      <c r="AW418" s="18">
        <v>0.67524239189470214</v>
      </c>
      <c r="AX418" s="18">
        <v>0.72992985558372148</v>
      </c>
      <c r="AZ418" s="18">
        <v>0.71913215447469547</v>
      </c>
      <c r="BA418" s="18">
        <v>0.65222531012491858</v>
      </c>
      <c r="BB418" s="18">
        <v>0.6394361404740716</v>
      </c>
      <c r="BC418" s="18">
        <v>0.65458449403641605</v>
      </c>
      <c r="BD418" s="18">
        <v>0.72392164637424794</v>
      </c>
      <c r="BE418" s="18">
        <v>0.64738882130574049</v>
      </c>
      <c r="BF418" s="18">
        <v>0.7286683691900222</v>
      </c>
      <c r="BG418" s="18">
        <v>0.8037035036839163</v>
      </c>
    </row>
    <row r="419" spans="2:59">
      <c r="B419" s="17" t="s">
        <v>119</v>
      </c>
      <c r="C419" s="18">
        <v>1.7225307650604128E-2</v>
      </c>
      <c r="D419" s="18">
        <v>2.0948644310721919E-2</v>
      </c>
      <c r="E419" s="18">
        <v>1.440474862102119E-2</v>
      </c>
      <c r="G419" s="18">
        <v>2.506477650330614E-2</v>
      </c>
      <c r="H419" s="18">
        <v>1.6529029601591739E-2</v>
      </c>
      <c r="I419" s="18">
        <v>2.284695921272514E-2</v>
      </c>
      <c r="J419" s="18">
        <v>2.554973826915543E-2</v>
      </c>
      <c r="K419" s="18">
        <v>2.495463867793981E-2</v>
      </c>
      <c r="L419" s="18">
        <v>7.8660317078795023E-3</v>
      </c>
      <c r="M419" s="18">
        <v>1.9275138249496841E-2</v>
      </c>
      <c r="N419" s="18">
        <v>1.087044479933758E-2</v>
      </c>
      <c r="O419" s="18">
        <v>9.6198886725887452E-3</v>
      </c>
      <c r="Q419" s="18">
        <v>1.2315206409724029E-2</v>
      </c>
      <c r="R419" s="18">
        <v>1.436764304282169E-2</v>
      </c>
      <c r="S419" s="18">
        <v>1.564106649823108E-2</v>
      </c>
      <c r="T419" s="18">
        <v>2.7708181157913191E-2</v>
      </c>
      <c r="V419" s="18">
        <v>1.854348971247306E-2</v>
      </c>
      <c r="W419" s="18">
        <v>1.4659373489955191E-2</v>
      </c>
      <c r="X419" s="18">
        <v>1.6130727546805151E-2</v>
      </c>
      <c r="Y419" s="18">
        <v>1.319131028359783E-2</v>
      </c>
      <c r="Z419" s="18">
        <v>1.2028030017878191E-2</v>
      </c>
      <c r="AA419" s="18">
        <v>2.1742532270480459E-2</v>
      </c>
      <c r="AB419" s="18">
        <v>2.4096083055513591E-2</v>
      </c>
      <c r="AD419" s="18">
        <v>2.1989518139539421E-2</v>
      </c>
      <c r="AE419" s="18">
        <v>1.496686418001766E-2</v>
      </c>
      <c r="AF419" s="18">
        <v>1.6892355703297959E-2</v>
      </c>
      <c r="AG419" s="18">
        <v>1.2024573333837021E-2</v>
      </c>
      <c r="AH419" s="18">
        <v>1.483457762779852E-2</v>
      </c>
      <c r="AI419" s="18">
        <v>1.13919174255281E-2</v>
      </c>
      <c r="AJ419" s="18">
        <v>0</v>
      </c>
      <c r="AL419" s="18">
        <v>9.5600000000000008E-3</v>
      </c>
      <c r="AM419" s="18">
        <v>2.1170000000000001E-2</v>
      </c>
      <c r="AN419" s="18">
        <v>2.7220000000000001E-2</v>
      </c>
      <c r="AP419" s="18">
        <v>2.0601543032751399E-2</v>
      </c>
      <c r="AQ419" s="18">
        <v>2.9828399681905919E-2</v>
      </c>
      <c r="AR419" s="18">
        <v>6.9869265144717786E-3</v>
      </c>
      <c r="AS419" s="18">
        <v>1.4711408156588539E-2</v>
      </c>
      <c r="AT419" s="18">
        <v>1.513715546666451E-2</v>
      </c>
      <c r="AU419" s="18">
        <v>0</v>
      </c>
      <c r="AW419" s="18">
        <v>1.5641975610191369E-2</v>
      </c>
      <c r="AX419" s="18">
        <v>1.703978842656035E-2</v>
      </c>
      <c r="AZ419" s="18">
        <v>1.8470781175422869E-2</v>
      </c>
      <c r="BA419" s="18">
        <v>1.4331946383496009E-2</v>
      </c>
      <c r="BB419" s="18">
        <v>1.754548092750571E-2</v>
      </c>
      <c r="BC419" s="18">
        <v>1.14347983566128E-2</v>
      </c>
      <c r="BD419" s="18">
        <v>2.2350519092061011E-2</v>
      </c>
      <c r="BE419" s="18">
        <v>3.0390220268168379E-2</v>
      </c>
      <c r="BF419" s="18">
        <v>1.5233465821070701E-2</v>
      </c>
      <c r="BG419" s="18">
        <v>0</v>
      </c>
    </row>
    <row r="421" spans="2:59" ht="72.599999999999994">
      <c r="B421" s="14" t="s">
        <v>246</v>
      </c>
    </row>
    <row r="422" spans="2:59">
      <c r="B422" s="15" t="s">
        <v>20</v>
      </c>
    </row>
    <row r="423" spans="2:59">
      <c r="B423" s="11" t="s">
        <v>105</v>
      </c>
      <c r="C423" s="16">
        <v>4021</v>
      </c>
      <c r="D423" s="16">
        <v>1673</v>
      </c>
      <c r="E423" s="16">
        <v>2333</v>
      </c>
      <c r="G423" s="16">
        <v>205</v>
      </c>
      <c r="H423" s="16">
        <v>556</v>
      </c>
      <c r="I423" s="16">
        <v>395</v>
      </c>
      <c r="J423" s="16">
        <v>359</v>
      </c>
      <c r="K423" s="16">
        <v>435</v>
      </c>
      <c r="L423" s="16">
        <v>408</v>
      </c>
      <c r="M423" s="16">
        <v>651</v>
      </c>
      <c r="N423" s="16">
        <v>588</v>
      </c>
      <c r="O423" s="16">
        <v>424</v>
      </c>
      <c r="Q423" s="16">
        <v>1335</v>
      </c>
      <c r="R423" s="16">
        <v>799</v>
      </c>
      <c r="S423" s="16">
        <v>887</v>
      </c>
      <c r="T423" s="16">
        <v>955</v>
      </c>
      <c r="V423" s="16">
        <v>499</v>
      </c>
      <c r="W423" s="16">
        <v>617</v>
      </c>
      <c r="X423" s="16">
        <v>572</v>
      </c>
      <c r="Y423" s="16">
        <v>607</v>
      </c>
      <c r="Z423" s="16">
        <v>586</v>
      </c>
      <c r="AA423" s="16">
        <v>563</v>
      </c>
      <c r="AB423" s="16">
        <v>577</v>
      </c>
      <c r="AD423" s="16">
        <v>1339</v>
      </c>
      <c r="AE423" s="16">
        <v>800</v>
      </c>
      <c r="AF423" s="16">
        <v>767</v>
      </c>
      <c r="AG423" s="16">
        <v>160</v>
      </c>
      <c r="AH423" s="16">
        <v>609</v>
      </c>
      <c r="AI423" s="16">
        <v>341</v>
      </c>
      <c r="AJ423" s="16">
        <v>5</v>
      </c>
      <c r="AL423" s="16">
        <v>547</v>
      </c>
      <c r="AM423" s="16">
        <v>640</v>
      </c>
      <c r="AN423" s="16">
        <v>180</v>
      </c>
      <c r="AP423" s="16">
        <v>436</v>
      </c>
      <c r="AQ423" s="16">
        <v>418</v>
      </c>
      <c r="AR423" s="16">
        <v>128</v>
      </c>
      <c r="AS423" s="16">
        <v>889</v>
      </c>
      <c r="AT423" s="16">
        <v>140</v>
      </c>
      <c r="AU423" s="16">
        <v>21</v>
      </c>
      <c r="AW423" s="16">
        <v>3485</v>
      </c>
      <c r="AX423" s="16">
        <v>492</v>
      </c>
      <c r="AZ423" s="16">
        <v>1326</v>
      </c>
      <c r="BA423" s="16">
        <v>930</v>
      </c>
      <c r="BB423" s="16">
        <v>647</v>
      </c>
      <c r="BC423" s="16">
        <v>527</v>
      </c>
      <c r="BD423" s="16">
        <v>129</v>
      </c>
      <c r="BE423" s="16">
        <v>133</v>
      </c>
      <c r="BF423" s="16">
        <v>207</v>
      </c>
      <c r="BG423" s="16">
        <v>95</v>
      </c>
    </row>
    <row r="424" spans="2:59">
      <c r="B424" s="12" t="s">
        <v>106</v>
      </c>
      <c r="C424" s="16">
        <v>4021</v>
      </c>
      <c r="D424" s="16">
        <v>1744</v>
      </c>
      <c r="E424" s="16">
        <v>2272</v>
      </c>
      <c r="G424" s="16">
        <v>189</v>
      </c>
      <c r="H424" s="16">
        <v>543</v>
      </c>
      <c r="I424" s="16">
        <v>398</v>
      </c>
      <c r="J424" s="16">
        <v>350</v>
      </c>
      <c r="K424" s="16">
        <v>438</v>
      </c>
      <c r="L424" s="16">
        <v>422</v>
      </c>
      <c r="M424" s="16">
        <v>652</v>
      </c>
      <c r="N424" s="16">
        <v>639</v>
      </c>
      <c r="O424" s="16">
        <v>390</v>
      </c>
      <c r="Q424" s="16">
        <v>1341</v>
      </c>
      <c r="R424" s="16">
        <v>796</v>
      </c>
      <c r="S424" s="16">
        <v>896</v>
      </c>
      <c r="T424" s="16">
        <v>943</v>
      </c>
      <c r="V424" s="16">
        <v>584</v>
      </c>
      <c r="W424" s="16">
        <v>587</v>
      </c>
      <c r="X424" s="16">
        <v>583</v>
      </c>
      <c r="Y424" s="16">
        <v>558</v>
      </c>
      <c r="Z424" s="16">
        <v>563</v>
      </c>
      <c r="AA424" s="16">
        <v>563</v>
      </c>
      <c r="AB424" s="16">
        <v>583</v>
      </c>
      <c r="AD424" s="16">
        <v>1343</v>
      </c>
      <c r="AE424" s="16">
        <v>804</v>
      </c>
      <c r="AF424" s="16">
        <v>765</v>
      </c>
      <c r="AG424" s="16">
        <v>157</v>
      </c>
      <c r="AH424" s="16">
        <v>609</v>
      </c>
      <c r="AI424" s="16">
        <v>338</v>
      </c>
      <c r="AJ424" s="16">
        <v>5</v>
      </c>
      <c r="AL424" s="16">
        <v>567</v>
      </c>
      <c r="AM424" s="16">
        <v>660</v>
      </c>
      <c r="AN424" s="16">
        <v>184</v>
      </c>
      <c r="AP424" s="16">
        <v>433</v>
      </c>
      <c r="AQ424" s="16">
        <v>406</v>
      </c>
      <c r="AR424" s="16">
        <v>131</v>
      </c>
      <c r="AS424" s="16">
        <v>857</v>
      </c>
      <c r="AT424" s="16">
        <v>139</v>
      </c>
      <c r="AU424" s="16">
        <v>21</v>
      </c>
      <c r="AW424" s="16">
        <v>3486</v>
      </c>
      <c r="AX424" s="16">
        <v>490</v>
      </c>
      <c r="AZ424" s="16">
        <v>1382</v>
      </c>
      <c r="BA424" s="16">
        <v>902</v>
      </c>
      <c r="BB424" s="16">
        <v>650</v>
      </c>
      <c r="BC424" s="16">
        <v>510</v>
      </c>
      <c r="BD424" s="16">
        <v>127</v>
      </c>
      <c r="BE424" s="16">
        <v>130</v>
      </c>
      <c r="BF424" s="16">
        <v>199</v>
      </c>
      <c r="BG424" s="16">
        <v>95</v>
      </c>
    </row>
    <row r="425" spans="2:59">
      <c r="B425" s="17" t="s">
        <v>224</v>
      </c>
      <c r="C425" s="18">
        <v>0.32496417207898481</v>
      </c>
      <c r="D425" s="18">
        <v>0.35304151828248048</v>
      </c>
      <c r="E425" s="18">
        <v>0.30347715903924999</v>
      </c>
      <c r="G425" s="18">
        <v>0.29471852115254132</v>
      </c>
      <c r="H425" s="18">
        <v>0.3152839080788718</v>
      </c>
      <c r="I425" s="18">
        <v>0.33801599585307462</v>
      </c>
      <c r="J425" s="18">
        <v>0.27019022186900421</v>
      </c>
      <c r="K425" s="18">
        <v>0.3437887192776653</v>
      </c>
      <c r="L425" s="18">
        <v>0.31364640132104521</v>
      </c>
      <c r="M425" s="18">
        <v>0.37138485228041962</v>
      </c>
      <c r="N425" s="18">
        <v>0.33298559253923909</v>
      </c>
      <c r="O425" s="18">
        <v>0.28929249133528079</v>
      </c>
      <c r="Q425" s="18">
        <v>0.34634853538211741</v>
      </c>
      <c r="R425" s="18">
        <v>0.29608207038968531</v>
      </c>
      <c r="S425" s="18">
        <v>0.35647480117078001</v>
      </c>
      <c r="T425" s="18">
        <v>0.29313688218082079</v>
      </c>
      <c r="V425" s="18">
        <v>0.26213569813387438</v>
      </c>
      <c r="W425" s="18">
        <v>0.31806616387312192</v>
      </c>
      <c r="X425" s="18">
        <v>0.30518340299401819</v>
      </c>
      <c r="Y425" s="18">
        <v>0.29421491152583518</v>
      </c>
      <c r="Z425" s="18">
        <v>0.34751518509012319</v>
      </c>
      <c r="AA425" s="18">
        <v>0.35937136056116631</v>
      </c>
      <c r="AB425" s="18">
        <v>0.38900540982052911</v>
      </c>
      <c r="AD425" s="18">
        <v>0.37169426094506641</v>
      </c>
      <c r="AE425" s="18">
        <v>0.29064343645192547</v>
      </c>
      <c r="AF425" s="18">
        <v>0.33427521384897962</v>
      </c>
      <c r="AG425" s="18">
        <v>0.26787480421461518</v>
      </c>
      <c r="AH425" s="18">
        <v>0.30636184050438697</v>
      </c>
      <c r="AI425" s="18">
        <v>0.26462510859824878</v>
      </c>
      <c r="AJ425" s="18">
        <v>0</v>
      </c>
      <c r="AL425" s="18">
        <v>0.29093999999999998</v>
      </c>
      <c r="AM425" s="18">
        <v>0.29559999999999997</v>
      </c>
      <c r="AN425" s="18">
        <v>0.3569</v>
      </c>
      <c r="AP425" s="18">
        <v>0.40862983586794521</v>
      </c>
      <c r="AQ425" s="18">
        <v>0.3192367941070553</v>
      </c>
      <c r="AR425" s="18">
        <v>0.37358925121605918</v>
      </c>
      <c r="AS425" s="18">
        <v>0.34403044080886791</v>
      </c>
      <c r="AT425" s="18">
        <v>0.34171886396126278</v>
      </c>
      <c r="AU425" s="18">
        <v>0.43981712819596602</v>
      </c>
      <c r="AW425" s="18">
        <v>0.33366891253911862</v>
      </c>
      <c r="AX425" s="18">
        <v>0.27929165866776579</v>
      </c>
      <c r="AZ425" s="18">
        <v>0.27635118982320378</v>
      </c>
      <c r="BA425" s="18">
        <v>0.33813522528422157</v>
      </c>
      <c r="BB425" s="18">
        <v>0.39839929941743879</v>
      </c>
      <c r="BC425" s="18">
        <v>0.37626103075106782</v>
      </c>
      <c r="BD425" s="18">
        <v>0.3407001062467665</v>
      </c>
      <c r="BE425" s="18">
        <v>0.29489874378503772</v>
      </c>
      <c r="BF425" s="18">
        <v>0.29430014244478842</v>
      </c>
      <c r="BG425" s="18">
        <v>0.23932267621018999</v>
      </c>
    </row>
    <row r="426" spans="2:59">
      <c r="B426" s="17" t="s">
        <v>225</v>
      </c>
      <c r="C426" s="18">
        <v>0.65795748654123931</v>
      </c>
      <c r="D426" s="18">
        <v>0.62702919433230986</v>
      </c>
      <c r="E426" s="18">
        <v>0.68159547067124648</v>
      </c>
      <c r="G426" s="18">
        <v>0.69503962198356251</v>
      </c>
      <c r="H426" s="18">
        <v>0.67198572746322827</v>
      </c>
      <c r="I426" s="18">
        <v>0.63661028008770781</v>
      </c>
      <c r="J426" s="18">
        <v>0.69675672395167854</v>
      </c>
      <c r="K426" s="18">
        <v>0.63805541629256968</v>
      </c>
      <c r="L426" s="18">
        <v>0.68083872034846415</v>
      </c>
      <c r="M426" s="18">
        <v>0.61263891273192228</v>
      </c>
      <c r="N426" s="18">
        <v>0.64697015245048162</v>
      </c>
      <c r="O426" s="18">
        <v>0.69877912594008529</v>
      </c>
      <c r="Q426" s="18">
        <v>0.64692363546586829</v>
      </c>
      <c r="R426" s="18">
        <v>0.68505289964062288</v>
      </c>
      <c r="S426" s="18">
        <v>0.62206310434765111</v>
      </c>
      <c r="T426" s="18">
        <v>0.68116044857684843</v>
      </c>
      <c r="V426" s="18">
        <v>0.7174016939925264</v>
      </c>
      <c r="W426" s="18">
        <v>0.67188668066333035</v>
      </c>
      <c r="X426" s="18">
        <v>0.67889382294390399</v>
      </c>
      <c r="Y426" s="18">
        <v>0.68609318313784429</v>
      </c>
      <c r="Z426" s="18">
        <v>0.63623801596380902</v>
      </c>
      <c r="AA426" s="18">
        <v>0.62284816686835431</v>
      </c>
      <c r="AB426" s="18">
        <v>0.59144960033156557</v>
      </c>
      <c r="AD426" s="18">
        <v>0.61531086506050114</v>
      </c>
      <c r="AE426" s="18">
        <v>0.68501912066751625</v>
      </c>
      <c r="AF426" s="18">
        <v>0.64448653871612438</v>
      </c>
      <c r="AG426" s="18">
        <v>0.71978134494582613</v>
      </c>
      <c r="AH426" s="18">
        <v>0.6766844781751653</v>
      </c>
      <c r="AI426" s="18">
        <v>0.72607576535262464</v>
      </c>
      <c r="AJ426" s="18">
        <v>1</v>
      </c>
      <c r="AL426" s="18">
        <v>0.70176000000000005</v>
      </c>
      <c r="AM426" s="18">
        <v>0.68533999999999995</v>
      </c>
      <c r="AN426" s="18">
        <v>0.60326000000000002</v>
      </c>
      <c r="AP426" s="18">
        <v>0.5744535591256914</v>
      </c>
      <c r="AQ426" s="18">
        <v>0.65640143398320516</v>
      </c>
      <c r="AR426" s="18">
        <v>0.60589488912607659</v>
      </c>
      <c r="AS426" s="18">
        <v>0.63609042489433765</v>
      </c>
      <c r="AT426" s="18">
        <v>0.65068185281730706</v>
      </c>
      <c r="AU426" s="18">
        <v>0.56018287180403381</v>
      </c>
      <c r="AW426" s="18">
        <v>0.65230348134199734</v>
      </c>
      <c r="AX426" s="18">
        <v>0.6974238903522727</v>
      </c>
      <c r="AZ426" s="18">
        <v>0.70793559561218944</v>
      </c>
      <c r="BA426" s="18">
        <v>0.64463782540962067</v>
      </c>
      <c r="BB426" s="18">
        <v>0.58523165214858408</v>
      </c>
      <c r="BC426" s="18">
        <v>0.60570336401721891</v>
      </c>
      <c r="BD426" s="18">
        <v>0.65040775278696517</v>
      </c>
      <c r="BE426" s="18">
        <v>0.6914532935191372</v>
      </c>
      <c r="BF426" s="18">
        <v>0.68596217478079458</v>
      </c>
      <c r="BG426" s="18">
        <v>0.7398805346017302</v>
      </c>
    </row>
    <row r="427" spans="2:59">
      <c r="B427" s="17" t="s">
        <v>119</v>
      </c>
      <c r="C427" s="18">
        <v>1.7078341379775829E-2</v>
      </c>
      <c r="D427" s="18">
        <v>1.9929287385209729E-2</v>
      </c>
      <c r="E427" s="18">
        <v>1.492737028950341E-2</v>
      </c>
      <c r="G427" s="18">
        <v>1.0241856863896221E-2</v>
      </c>
      <c r="H427" s="18">
        <v>1.273036445789996E-2</v>
      </c>
      <c r="I427" s="18">
        <v>2.537372405921761E-2</v>
      </c>
      <c r="J427" s="18">
        <v>3.3053054179317198E-2</v>
      </c>
      <c r="K427" s="18">
        <v>1.8155864429765071E-2</v>
      </c>
      <c r="L427" s="18">
        <v>5.5148783304905984E-3</v>
      </c>
      <c r="M427" s="18">
        <v>1.5976234987658131E-2</v>
      </c>
      <c r="N427" s="18">
        <v>2.0044255010279111E-2</v>
      </c>
      <c r="O427" s="18">
        <v>1.192838272463414E-2</v>
      </c>
      <c r="Q427" s="18">
        <v>6.7278291520144586E-3</v>
      </c>
      <c r="R427" s="18">
        <v>1.8865029969691818E-2</v>
      </c>
      <c r="S427" s="18">
        <v>2.14620944815689E-2</v>
      </c>
      <c r="T427" s="18">
        <v>2.570266924233075E-2</v>
      </c>
      <c r="V427" s="18">
        <v>2.0462607873599291E-2</v>
      </c>
      <c r="W427" s="18">
        <v>1.0047155463547701E-2</v>
      </c>
      <c r="X427" s="18">
        <v>1.5922774062077601E-2</v>
      </c>
      <c r="Y427" s="18">
        <v>1.969190533632046E-2</v>
      </c>
      <c r="Z427" s="18">
        <v>1.6246798946067849E-2</v>
      </c>
      <c r="AA427" s="18">
        <v>1.7780472570479221E-2</v>
      </c>
      <c r="AB427" s="18">
        <v>1.954498984790522E-2</v>
      </c>
      <c r="AD427" s="18">
        <v>1.29948739944325E-2</v>
      </c>
      <c r="AE427" s="18">
        <v>2.433744288055812E-2</v>
      </c>
      <c r="AF427" s="18">
        <v>2.123824743489601E-2</v>
      </c>
      <c r="AG427" s="18">
        <v>1.234385083955852E-2</v>
      </c>
      <c r="AH427" s="18">
        <v>1.695368132044766E-2</v>
      </c>
      <c r="AI427" s="18">
        <v>9.2991260491265566E-3</v>
      </c>
      <c r="AJ427" s="18">
        <v>0</v>
      </c>
      <c r="AL427" s="18">
        <v>7.3000000000000001E-3</v>
      </c>
      <c r="AM427" s="18">
        <v>1.9060000000000001E-2</v>
      </c>
      <c r="AN427" s="18">
        <v>3.984E-2</v>
      </c>
      <c r="AP427" s="18">
        <v>1.6916605006363519E-2</v>
      </c>
      <c r="AQ427" s="18">
        <v>2.4361771909739548E-2</v>
      </c>
      <c r="AR427" s="18">
        <v>2.0515859657864441E-2</v>
      </c>
      <c r="AS427" s="18">
        <v>1.9879134296794391E-2</v>
      </c>
      <c r="AT427" s="18">
        <v>7.5992832214300471E-3</v>
      </c>
      <c r="AU427" s="18">
        <v>0</v>
      </c>
      <c r="AW427" s="18">
        <v>1.4027606118884201E-2</v>
      </c>
      <c r="AX427" s="18">
        <v>2.3284450979961371E-2</v>
      </c>
      <c r="AZ427" s="18">
        <v>1.5713214564606681E-2</v>
      </c>
      <c r="BA427" s="18">
        <v>1.722694930615757E-2</v>
      </c>
      <c r="BB427" s="18">
        <v>1.636904843397706E-2</v>
      </c>
      <c r="BC427" s="18">
        <v>1.803560523171337E-2</v>
      </c>
      <c r="BD427" s="18">
        <v>8.8921409662684851E-3</v>
      </c>
      <c r="BE427" s="18">
        <v>1.3647962695825111E-2</v>
      </c>
      <c r="BF427" s="18">
        <v>1.9737682774417242E-2</v>
      </c>
      <c r="BG427" s="18">
        <v>2.0796789188079898E-2</v>
      </c>
    </row>
    <row r="429" spans="2:59" ht="87">
      <c r="B429" s="14" t="s">
        <v>247</v>
      </c>
    </row>
    <row r="430" spans="2:59">
      <c r="B430" s="15" t="s">
        <v>20</v>
      </c>
    </row>
    <row r="431" spans="2:59">
      <c r="B431" s="11" t="s">
        <v>105</v>
      </c>
      <c r="C431" s="16">
        <v>4021</v>
      </c>
      <c r="D431" s="16">
        <v>1673</v>
      </c>
      <c r="E431" s="16">
        <v>2333</v>
      </c>
      <c r="G431" s="16">
        <v>205</v>
      </c>
      <c r="H431" s="16">
        <v>556</v>
      </c>
      <c r="I431" s="16">
        <v>395</v>
      </c>
      <c r="J431" s="16">
        <v>359</v>
      </c>
      <c r="K431" s="16">
        <v>435</v>
      </c>
      <c r="L431" s="16">
        <v>408</v>
      </c>
      <c r="M431" s="16">
        <v>651</v>
      </c>
      <c r="N431" s="16">
        <v>588</v>
      </c>
      <c r="O431" s="16">
        <v>424</v>
      </c>
      <c r="Q431" s="16">
        <v>1335</v>
      </c>
      <c r="R431" s="16">
        <v>799</v>
      </c>
      <c r="S431" s="16">
        <v>887</v>
      </c>
      <c r="T431" s="16">
        <v>955</v>
      </c>
      <c r="V431" s="16">
        <v>499</v>
      </c>
      <c r="W431" s="16">
        <v>617</v>
      </c>
      <c r="X431" s="16">
        <v>572</v>
      </c>
      <c r="Y431" s="16">
        <v>607</v>
      </c>
      <c r="Z431" s="16">
        <v>586</v>
      </c>
      <c r="AA431" s="16">
        <v>563</v>
      </c>
      <c r="AB431" s="16">
        <v>577</v>
      </c>
      <c r="AD431" s="16">
        <v>1339</v>
      </c>
      <c r="AE431" s="16">
        <v>800</v>
      </c>
      <c r="AF431" s="16">
        <v>767</v>
      </c>
      <c r="AG431" s="16">
        <v>160</v>
      </c>
      <c r="AH431" s="16">
        <v>609</v>
      </c>
      <c r="AI431" s="16">
        <v>341</v>
      </c>
      <c r="AJ431" s="16">
        <v>5</v>
      </c>
      <c r="AL431" s="16">
        <v>547</v>
      </c>
      <c r="AM431" s="16">
        <v>640</v>
      </c>
      <c r="AN431" s="16">
        <v>180</v>
      </c>
      <c r="AP431" s="16">
        <v>436</v>
      </c>
      <c r="AQ431" s="16">
        <v>418</v>
      </c>
      <c r="AR431" s="16">
        <v>128</v>
      </c>
      <c r="AS431" s="16">
        <v>889</v>
      </c>
      <c r="AT431" s="16">
        <v>140</v>
      </c>
      <c r="AU431" s="16">
        <v>21</v>
      </c>
      <c r="AW431" s="16">
        <v>3485</v>
      </c>
      <c r="AX431" s="16">
        <v>492</v>
      </c>
      <c r="AZ431" s="16">
        <v>1326</v>
      </c>
      <c r="BA431" s="16">
        <v>930</v>
      </c>
      <c r="BB431" s="16">
        <v>647</v>
      </c>
      <c r="BC431" s="16">
        <v>527</v>
      </c>
      <c r="BD431" s="16">
        <v>129</v>
      </c>
      <c r="BE431" s="16">
        <v>133</v>
      </c>
      <c r="BF431" s="16">
        <v>207</v>
      </c>
      <c r="BG431" s="16">
        <v>95</v>
      </c>
    </row>
    <row r="432" spans="2:59">
      <c r="B432" s="12" t="s">
        <v>106</v>
      </c>
      <c r="C432" s="16">
        <v>4021</v>
      </c>
      <c r="D432" s="16">
        <v>1744</v>
      </c>
      <c r="E432" s="16">
        <v>2272</v>
      </c>
      <c r="G432" s="16">
        <v>189</v>
      </c>
      <c r="H432" s="16">
        <v>543</v>
      </c>
      <c r="I432" s="16">
        <v>398</v>
      </c>
      <c r="J432" s="16">
        <v>350</v>
      </c>
      <c r="K432" s="16">
        <v>438</v>
      </c>
      <c r="L432" s="16">
        <v>422</v>
      </c>
      <c r="M432" s="16">
        <v>652</v>
      </c>
      <c r="N432" s="16">
        <v>639</v>
      </c>
      <c r="O432" s="16">
        <v>390</v>
      </c>
      <c r="Q432" s="16">
        <v>1341</v>
      </c>
      <c r="R432" s="16">
        <v>796</v>
      </c>
      <c r="S432" s="16">
        <v>896</v>
      </c>
      <c r="T432" s="16">
        <v>943</v>
      </c>
      <c r="V432" s="16">
        <v>584</v>
      </c>
      <c r="W432" s="16">
        <v>587</v>
      </c>
      <c r="X432" s="16">
        <v>583</v>
      </c>
      <c r="Y432" s="16">
        <v>558</v>
      </c>
      <c r="Z432" s="16">
        <v>563</v>
      </c>
      <c r="AA432" s="16">
        <v>563</v>
      </c>
      <c r="AB432" s="16">
        <v>583</v>
      </c>
      <c r="AD432" s="16">
        <v>1343</v>
      </c>
      <c r="AE432" s="16">
        <v>804</v>
      </c>
      <c r="AF432" s="16">
        <v>765</v>
      </c>
      <c r="AG432" s="16">
        <v>157</v>
      </c>
      <c r="AH432" s="16">
        <v>609</v>
      </c>
      <c r="AI432" s="16">
        <v>338</v>
      </c>
      <c r="AJ432" s="16">
        <v>5</v>
      </c>
      <c r="AL432" s="16">
        <v>567</v>
      </c>
      <c r="AM432" s="16">
        <v>660</v>
      </c>
      <c r="AN432" s="16">
        <v>184</v>
      </c>
      <c r="AP432" s="16">
        <v>433</v>
      </c>
      <c r="AQ432" s="16">
        <v>406</v>
      </c>
      <c r="AR432" s="16">
        <v>131</v>
      </c>
      <c r="AS432" s="16">
        <v>857</v>
      </c>
      <c r="AT432" s="16">
        <v>139</v>
      </c>
      <c r="AU432" s="16">
        <v>21</v>
      </c>
      <c r="AW432" s="16">
        <v>3486</v>
      </c>
      <c r="AX432" s="16">
        <v>490</v>
      </c>
      <c r="AZ432" s="16">
        <v>1382</v>
      </c>
      <c r="BA432" s="16">
        <v>902</v>
      </c>
      <c r="BB432" s="16">
        <v>650</v>
      </c>
      <c r="BC432" s="16">
        <v>510</v>
      </c>
      <c r="BD432" s="16">
        <v>127</v>
      </c>
      <c r="BE432" s="16">
        <v>130</v>
      </c>
      <c r="BF432" s="16">
        <v>199</v>
      </c>
      <c r="BG432" s="16">
        <v>95</v>
      </c>
    </row>
    <row r="433" spans="2:59">
      <c r="B433" s="17" t="s">
        <v>224</v>
      </c>
      <c r="C433" s="18">
        <v>0.30072057469707553</v>
      </c>
      <c r="D433" s="18">
        <v>0.33792241811159163</v>
      </c>
      <c r="E433" s="18">
        <v>0.27231250386984851</v>
      </c>
      <c r="G433" s="18">
        <v>0.27227745275162007</v>
      </c>
      <c r="H433" s="18">
        <v>0.27881088382604008</v>
      </c>
      <c r="I433" s="18">
        <v>0.33091446348479342</v>
      </c>
      <c r="J433" s="18">
        <v>0.27998803897375851</v>
      </c>
      <c r="K433" s="18">
        <v>0.30170989614264859</v>
      </c>
      <c r="L433" s="18">
        <v>0.30914360130253982</v>
      </c>
      <c r="M433" s="18">
        <v>0.35837851742190319</v>
      </c>
      <c r="N433" s="18">
        <v>0.2877286737688064</v>
      </c>
      <c r="O433" s="18">
        <v>0.2474716977027725</v>
      </c>
      <c r="Q433" s="18">
        <v>0.33500421636648042</v>
      </c>
      <c r="R433" s="18">
        <v>0.28137293031924532</v>
      </c>
      <c r="S433" s="18">
        <v>0.28898800709039602</v>
      </c>
      <c r="T433" s="18">
        <v>0.28321432590753842</v>
      </c>
      <c r="V433" s="18">
        <v>0.26520403060539088</v>
      </c>
      <c r="W433" s="18">
        <v>0.30297255715585381</v>
      </c>
      <c r="X433" s="18">
        <v>0.28711374163100639</v>
      </c>
      <c r="Y433" s="18">
        <v>0.30840135336259838</v>
      </c>
      <c r="Z433" s="18">
        <v>0.31514685151252558</v>
      </c>
      <c r="AA433" s="18">
        <v>0.29827854481638683</v>
      </c>
      <c r="AB433" s="18">
        <v>0.32869823265856019</v>
      </c>
      <c r="AD433" s="18">
        <v>0.3363092923132936</v>
      </c>
      <c r="AE433" s="18">
        <v>0.28921201032715488</v>
      </c>
      <c r="AF433" s="18">
        <v>0.29945952374288581</v>
      </c>
      <c r="AG433" s="18">
        <v>0.23947942547089099</v>
      </c>
      <c r="AH433" s="18">
        <v>0.26876136362458752</v>
      </c>
      <c r="AI433" s="18">
        <v>0.27998086795217791</v>
      </c>
      <c r="AJ433" s="18">
        <v>0</v>
      </c>
      <c r="AL433" s="18">
        <v>0.28688999999999998</v>
      </c>
      <c r="AM433" s="18">
        <v>0.28944999999999999</v>
      </c>
      <c r="AN433" s="18">
        <v>0.29235</v>
      </c>
      <c r="AP433" s="18">
        <v>0.32677444584869753</v>
      </c>
      <c r="AQ433" s="18">
        <v>0.27895167520631192</v>
      </c>
      <c r="AR433" s="18">
        <v>0.3485910908639831</v>
      </c>
      <c r="AS433" s="18">
        <v>0.30967880515387408</v>
      </c>
      <c r="AT433" s="18">
        <v>0.3525791809865243</v>
      </c>
      <c r="AU433" s="18">
        <v>0.5165918402788231</v>
      </c>
      <c r="AW433" s="18">
        <v>0.30685953694589441</v>
      </c>
      <c r="AX433" s="18">
        <v>0.26461264791954409</v>
      </c>
      <c r="AZ433" s="18">
        <v>0.27592315310189652</v>
      </c>
      <c r="BA433" s="18">
        <v>0.31919180643882672</v>
      </c>
      <c r="BB433" s="18">
        <v>0.30320345611074251</v>
      </c>
      <c r="BC433" s="18">
        <v>0.33949597171411272</v>
      </c>
      <c r="BD433" s="18">
        <v>0.34997247609391319</v>
      </c>
      <c r="BE433" s="18">
        <v>0.37374895409562642</v>
      </c>
      <c r="BF433" s="18">
        <v>0.265611365172092</v>
      </c>
      <c r="BG433" s="18">
        <v>0.1901350760150966</v>
      </c>
    </row>
    <row r="434" spans="2:59">
      <c r="B434" s="17" t="s">
        <v>225</v>
      </c>
      <c r="C434" s="18">
        <v>0.68043703560114277</v>
      </c>
      <c r="D434" s="18">
        <v>0.64193300693698774</v>
      </c>
      <c r="E434" s="18">
        <v>0.70980281267811551</v>
      </c>
      <c r="G434" s="18">
        <v>0.70256380261845797</v>
      </c>
      <c r="H434" s="18">
        <v>0.70409271797148776</v>
      </c>
      <c r="I434" s="18">
        <v>0.64078580007647423</v>
      </c>
      <c r="J434" s="18">
        <v>0.69747064990468122</v>
      </c>
      <c r="K434" s="18">
        <v>0.68273958773030397</v>
      </c>
      <c r="L434" s="18">
        <v>0.67504582933324653</v>
      </c>
      <c r="M434" s="18">
        <v>0.62452265103135696</v>
      </c>
      <c r="N434" s="18">
        <v>0.69713189854640578</v>
      </c>
      <c r="O434" s="18">
        <v>0.73132720167592957</v>
      </c>
      <c r="Q434" s="18">
        <v>0.65510997327617004</v>
      </c>
      <c r="R434" s="18">
        <v>0.69887874892311386</v>
      </c>
      <c r="S434" s="18">
        <v>0.69075200416585625</v>
      </c>
      <c r="T434" s="18">
        <v>0.68849252107056624</v>
      </c>
      <c r="V434" s="18">
        <v>0.7126023122650641</v>
      </c>
      <c r="W434" s="18">
        <v>0.67441869993607484</v>
      </c>
      <c r="X434" s="18">
        <v>0.69698817263586732</v>
      </c>
      <c r="Y434" s="18">
        <v>0.67368226449019952</v>
      </c>
      <c r="Z434" s="18">
        <v>0.66666731971342208</v>
      </c>
      <c r="AA434" s="18">
        <v>0.68591371718576988</v>
      </c>
      <c r="AB434" s="18">
        <v>0.65221177955704801</v>
      </c>
      <c r="AD434" s="18">
        <v>0.64234108377265686</v>
      </c>
      <c r="AE434" s="18">
        <v>0.69285682734215392</v>
      </c>
      <c r="AF434" s="18">
        <v>0.68362428043168355</v>
      </c>
      <c r="AG434" s="18">
        <v>0.74881818319791282</v>
      </c>
      <c r="AH434" s="18">
        <v>0.71127281217832661</v>
      </c>
      <c r="AI434" s="18">
        <v>0.7030435045241179</v>
      </c>
      <c r="AJ434" s="18">
        <v>1</v>
      </c>
      <c r="AL434" s="18">
        <v>0.69650999999999996</v>
      </c>
      <c r="AM434" s="18">
        <v>0.68110999999999999</v>
      </c>
      <c r="AN434" s="18">
        <v>0.69621</v>
      </c>
      <c r="AP434" s="18">
        <v>0.657578228398491</v>
      </c>
      <c r="AQ434" s="18">
        <v>0.68724716512925654</v>
      </c>
      <c r="AR434" s="18">
        <v>0.63729190264887414</v>
      </c>
      <c r="AS434" s="18">
        <v>0.67601762169001245</v>
      </c>
      <c r="AT434" s="18">
        <v>0.64742081901347581</v>
      </c>
      <c r="AU434" s="18">
        <v>0.48340815972117662</v>
      </c>
      <c r="AW434" s="18">
        <v>0.67654209507462926</v>
      </c>
      <c r="AX434" s="18">
        <v>0.71214900371328627</v>
      </c>
      <c r="AZ434" s="18">
        <v>0.70294546290340754</v>
      </c>
      <c r="BA434" s="18">
        <v>0.66286305337870599</v>
      </c>
      <c r="BB434" s="18">
        <v>0.67926030240186686</v>
      </c>
      <c r="BC434" s="18">
        <v>0.63822370635807446</v>
      </c>
      <c r="BD434" s="18">
        <v>0.64237080204833918</v>
      </c>
      <c r="BE434" s="18">
        <v>0.6038108253975949</v>
      </c>
      <c r="BF434" s="18">
        <v>0.73000819462138833</v>
      </c>
      <c r="BG434" s="18">
        <v>0.79919406521284686</v>
      </c>
    </row>
    <row r="435" spans="2:59">
      <c r="B435" s="17" t="s">
        <v>119</v>
      </c>
      <c r="C435" s="18">
        <v>1.884238970178162E-2</v>
      </c>
      <c r="D435" s="18">
        <v>2.0144574951420701E-2</v>
      </c>
      <c r="E435" s="18">
        <v>1.7884683452036001E-2</v>
      </c>
      <c r="G435" s="18">
        <v>2.515874462992192E-2</v>
      </c>
      <c r="H435" s="18">
        <v>1.709639820247225E-2</v>
      </c>
      <c r="I435" s="18">
        <v>2.8299736438732369E-2</v>
      </c>
      <c r="J435" s="18">
        <v>2.254131112156019E-2</v>
      </c>
      <c r="K435" s="18">
        <v>1.555051612704738E-2</v>
      </c>
      <c r="L435" s="18">
        <v>1.5810569364213621E-2</v>
      </c>
      <c r="M435" s="18">
        <v>1.7098831546739721E-2</v>
      </c>
      <c r="N435" s="18">
        <v>1.5139427684787611E-2</v>
      </c>
      <c r="O435" s="18">
        <v>2.1201100621297951E-2</v>
      </c>
      <c r="Q435" s="18">
        <v>9.8858103573495979E-3</v>
      </c>
      <c r="R435" s="18">
        <v>1.974832075764088E-2</v>
      </c>
      <c r="S435" s="18">
        <v>2.0259988743747841E-2</v>
      </c>
      <c r="T435" s="18">
        <v>2.8293153021895431E-2</v>
      </c>
      <c r="V435" s="18">
        <v>2.219365712954504E-2</v>
      </c>
      <c r="W435" s="18">
        <v>2.2608742908071331E-2</v>
      </c>
      <c r="X435" s="18">
        <v>1.5898085733126101E-2</v>
      </c>
      <c r="Y435" s="18">
        <v>1.7916382147201902E-2</v>
      </c>
      <c r="Z435" s="18">
        <v>1.8185828774052271E-2</v>
      </c>
      <c r="AA435" s="18">
        <v>1.5807737997843171E-2</v>
      </c>
      <c r="AB435" s="18">
        <v>1.9089987784391849E-2</v>
      </c>
      <c r="AD435" s="18">
        <v>2.134962391404957E-2</v>
      </c>
      <c r="AE435" s="18">
        <v>1.793116233069109E-2</v>
      </c>
      <c r="AF435" s="18">
        <v>1.6916195825430622E-2</v>
      </c>
      <c r="AG435" s="18">
        <v>1.1702391331196089E-2</v>
      </c>
      <c r="AH435" s="18">
        <v>1.9965824197085851E-2</v>
      </c>
      <c r="AI435" s="18">
        <v>1.6975627523704209E-2</v>
      </c>
      <c r="AJ435" s="18">
        <v>0</v>
      </c>
      <c r="AL435" s="18">
        <v>1.66E-2</v>
      </c>
      <c r="AM435" s="18">
        <v>2.9440000000000001E-2</v>
      </c>
      <c r="AN435" s="18">
        <v>1.1440000000000001E-2</v>
      </c>
      <c r="AP435" s="18">
        <v>1.5647325752811709E-2</v>
      </c>
      <c r="AQ435" s="18">
        <v>3.3801159664431452E-2</v>
      </c>
      <c r="AR435" s="18">
        <v>1.411700648714293E-2</v>
      </c>
      <c r="AS435" s="18">
        <v>1.430357315611349E-2</v>
      </c>
      <c r="AT435" s="18">
        <v>0</v>
      </c>
      <c r="AU435" s="18">
        <v>0</v>
      </c>
      <c r="AW435" s="18">
        <v>1.6598367979476409E-2</v>
      </c>
      <c r="AX435" s="18">
        <v>2.3238348367169571E-2</v>
      </c>
      <c r="AZ435" s="18">
        <v>2.1131383994695829E-2</v>
      </c>
      <c r="BA435" s="18">
        <v>1.794514018246739E-2</v>
      </c>
      <c r="BB435" s="18">
        <v>1.7536241487390601E-2</v>
      </c>
      <c r="BC435" s="18">
        <v>2.228032192781295E-2</v>
      </c>
      <c r="BD435" s="18">
        <v>7.6567218577473367E-3</v>
      </c>
      <c r="BE435" s="18">
        <v>2.2440220506778769E-2</v>
      </c>
      <c r="BF435" s="18">
        <v>4.3804402065197026E-3</v>
      </c>
      <c r="BG435" s="18">
        <v>1.0670858772056461E-2</v>
      </c>
    </row>
    <row r="437" spans="2:59" ht="43.5">
      <c r="B437" s="14" t="s">
        <v>248</v>
      </c>
    </row>
    <row r="438" spans="2:59">
      <c r="B438" s="15" t="s">
        <v>20</v>
      </c>
    </row>
    <row r="439" spans="2:59">
      <c r="B439" s="11" t="s">
        <v>105</v>
      </c>
      <c r="C439" s="16">
        <v>3472</v>
      </c>
      <c r="D439" s="16">
        <v>1469</v>
      </c>
      <c r="E439" s="16">
        <v>1993</v>
      </c>
      <c r="G439" s="16">
        <v>166</v>
      </c>
      <c r="H439" s="16">
        <v>488</v>
      </c>
      <c r="I439" s="16">
        <v>329</v>
      </c>
      <c r="J439" s="16">
        <v>309</v>
      </c>
      <c r="K439" s="16">
        <v>381</v>
      </c>
      <c r="L439" s="16">
        <v>358</v>
      </c>
      <c r="M439" s="16">
        <v>598</v>
      </c>
      <c r="N439" s="16">
        <v>483</v>
      </c>
      <c r="O439" s="16">
        <v>360</v>
      </c>
      <c r="Q439" s="16">
        <v>1220</v>
      </c>
      <c r="R439" s="16">
        <v>685</v>
      </c>
      <c r="S439" s="16">
        <v>776</v>
      </c>
      <c r="T439" s="16">
        <v>751</v>
      </c>
      <c r="V439" s="16">
        <v>405</v>
      </c>
      <c r="W439" s="16">
        <v>555</v>
      </c>
      <c r="X439" s="16">
        <v>512</v>
      </c>
      <c r="Y439" s="16">
        <v>525</v>
      </c>
      <c r="Z439" s="16">
        <v>501</v>
      </c>
      <c r="AA439" s="16">
        <v>470</v>
      </c>
      <c r="AB439" s="16">
        <v>504</v>
      </c>
      <c r="AD439" s="16">
        <v>1218</v>
      </c>
      <c r="AE439" s="16">
        <v>686</v>
      </c>
      <c r="AF439" s="16">
        <v>625</v>
      </c>
      <c r="AG439" s="16">
        <v>138</v>
      </c>
      <c r="AH439" s="16">
        <v>522</v>
      </c>
      <c r="AI439" s="16">
        <v>281</v>
      </c>
      <c r="AJ439" s="16">
        <v>2</v>
      </c>
      <c r="AL439" s="16">
        <v>504</v>
      </c>
      <c r="AM439" s="16">
        <v>558</v>
      </c>
      <c r="AN439" s="16">
        <v>155</v>
      </c>
      <c r="AP439" s="16">
        <v>387</v>
      </c>
      <c r="AQ439" s="16">
        <v>341</v>
      </c>
      <c r="AR439" s="16">
        <v>114</v>
      </c>
      <c r="AS439" s="16">
        <v>765</v>
      </c>
      <c r="AT439" s="16">
        <v>123</v>
      </c>
      <c r="AU439" s="16">
        <v>18</v>
      </c>
      <c r="AW439" s="16">
        <v>3472</v>
      </c>
      <c r="AX439" s="16">
        <v>0</v>
      </c>
      <c r="AZ439" s="16">
        <v>1138</v>
      </c>
      <c r="BA439" s="16">
        <v>826</v>
      </c>
      <c r="BB439" s="16">
        <v>562</v>
      </c>
      <c r="BC439" s="16">
        <v>459</v>
      </c>
      <c r="BD439" s="16">
        <v>118</v>
      </c>
      <c r="BE439" s="16">
        <v>117</v>
      </c>
      <c r="BF439" s="16">
        <v>161</v>
      </c>
      <c r="BG439" s="16">
        <v>72</v>
      </c>
    </row>
    <row r="440" spans="2:59">
      <c r="B440" s="12" t="s">
        <v>106</v>
      </c>
      <c r="C440" s="16">
        <v>3473</v>
      </c>
      <c r="D440" s="16">
        <v>1529</v>
      </c>
      <c r="E440" s="16">
        <v>1940</v>
      </c>
      <c r="G440" s="16">
        <v>154</v>
      </c>
      <c r="H440" s="16">
        <v>476</v>
      </c>
      <c r="I440" s="16">
        <v>330</v>
      </c>
      <c r="J440" s="16">
        <v>303</v>
      </c>
      <c r="K440" s="16">
        <v>384</v>
      </c>
      <c r="L440" s="16">
        <v>369</v>
      </c>
      <c r="M440" s="16">
        <v>600</v>
      </c>
      <c r="N440" s="16">
        <v>526</v>
      </c>
      <c r="O440" s="16">
        <v>331</v>
      </c>
      <c r="Q440" s="16">
        <v>1227</v>
      </c>
      <c r="R440" s="16">
        <v>681</v>
      </c>
      <c r="S440" s="16">
        <v>783</v>
      </c>
      <c r="T440" s="16">
        <v>743</v>
      </c>
      <c r="V440" s="16">
        <v>475</v>
      </c>
      <c r="W440" s="16">
        <v>529</v>
      </c>
      <c r="X440" s="16">
        <v>521</v>
      </c>
      <c r="Y440" s="16">
        <v>483</v>
      </c>
      <c r="Z440" s="16">
        <v>482</v>
      </c>
      <c r="AA440" s="16">
        <v>472</v>
      </c>
      <c r="AB440" s="16">
        <v>510</v>
      </c>
      <c r="AD440" s="16">
        <v>1223</v>
      </c>
      <c r="AE440" s="16">
        <v>690</v>
      </c>
      <c r="AF440" s="16">
        <v>624</v>
      </c>
      <c r="AG440" s="16">
        <v>135</v>
      </c>
      <c r="AH440" s="16">
        <v>522</v>
      </c>
      <c r="AI440" s="16">
        <v>277</v>
      </c>
      <c r="AJ440" s="16">
        <v>2</v>
      </c>
      <c r="AL440" s="16">
        <v>520</v>
      </c>
      <c r="AM440" s="16">
        <v>574</v>
      </c>
      <c r="AN440" s="16">
        <v>158</v>
      </c>
      <c r="AP440" s="16">
        <v>385</v>
      </c>
      <c r="AQ440" s="16">
        <v>332</v>
      </c>
      <c r="AR440" s="16">
        <v>117</v>
      </c>
      <c r="AS440" s="16">
        <v>739</v>
      </c>
      <c r="AT440" s="16">
        <v>122</v>
      </c>
      <c r="AU440" s="16">
        <v>18</v>
      </c>
      <c r="AW440" s="16">
        <v>3473</v>
      </c>
      <c r="AX440" s="16">
        <v>0</v>
      </c>
      <c r="AZ440" s="16">
        <v>1183</v>
      </c>
      <c r="BA440" s="16">
        <v>803</v>
      </c>
      <c r="BB440" s="16">
        <v>565</v>
      </c>
      <c r="BC440" s="16">
        <v>445</v>
      </c>
      <c r="BD440" s="16">
        <v>116</v>
      </c>
      <c r="BE440" s="16">
        <v>115</v>
      </c>
      <c r="BF440" s="16">
        <v>156</v>
      </c>
      <c r="BG440" s="16">
        <v>71</v>
      </c>
    </row>
    <row r="441" spans="2:59" ht="43.5">
      <c r="B441" s="17" t="s">
        <v>249</v>
      </c>
      <c r="C441" s="18">
        <v>0.56925867968973876</v>
      </c>
      <c r="D441" s="18">
        <v>0.57309031996704762</v>
      </c>
      <c r="E441" s="18">
        <v>0.56639388025838999</v>
      </c>
      <c r="G441" s="18">
        <v>0.61068384944912824</v>
      </c>
      <c r="H441" s="18">
        <v>0.56828166472601982</v>
      </c>
      <c r="I441" s="18">
        <v>0.58106943425579305</v>
      </c>
      <c r="J441" s="18">
        <v>0.5138563774735595</v>
      </c>
      <c r="K441" s="18">
        <v>0.54008895516871969</v>
      </c>
      <c r="L441" s="18">
        <v>0.58663459532906082</v>
      </c>
      <c r="M441" s="18">
        <v>0.56129035673583594</v>
      </c>
      <c r="N441" s="18">
        <v>0.58481999024561226</v>
      </c>
      <c r="O441" s="18">
        <v>0.59447578683289548</v>
      </c>
      <c r="Q441" s="18">
        <v>0.60321334773683921</v>
      </c>
      <c r="R441" s="18">
        <v>0.58299728642089788</v>
      </c>
      <c r="S441" s="18">
        <v>0.55593762297592297</v>
      </c>
      <c r="T441" s="18">
        <v>0.5064892308269684</v>
      </c>
      <c r="V441" s="18">
        <v>0.46596705990900011</v>
      </c>
      <c r="W441" s="18">
        <v>0.56618983240862997</v>
      </c>
      <c r="X441" s="18">
        <v>0.57163184101775122</v>
      </c>
      <c r="Y441" s="18">
        <v>0.56859624925219743</v>
      </c>
      <c r="Z441" s="18">
        <v>0.62556290243155099</v>
      </c>
      <c r="AA441" s="18">
        <v>0.60019383571711449</v>
      </c>
      <c r="AB441" s="18">
        <v>0.58508273946143829</v>
      </c>
      <c r="AD441" s="18">
        <v>0.56888217075884495</v>
      </c>
      <c r="AE441" s="18">
        <v>0.60668536219398428</v>
      </c>
      <c r="AF441" s="18">
        <v>0.56508066368171395</v>
      </c>
      <c r="AG441" s="18">
        <v>0.5926133878875719</v>
      </c>
      <c r="AH441" s="18">
        <v>0.57197402635972872</v>
      </c>
      <c r="AI441" s="18">
        <v>0.47478482561270402</v>
      </c>
      <c r="AJ441" s="18">
        <v>0</v>
      </c>
      <c r="AL441" s="18">
        <v>0.57911000000000001</v>
      </c>
      <c r="AM441" s="18">
        <v>0.52561000000000002</v>
      </c>
      <c r="AN441" s="18">
        <v>0.50143000000000004</v>
      </c>
      <c r="AP441" s="18">
        <v>0.66297709392788129</v>
      </c>
      <c r="AQ441" s="18">
        <v>0.53323587699886599</v>
      </c>
      <c r="AR441" s="18">
        <v>0.66699665341828918</v>
      </c>
      <c r="AS441" s="18">
        <v>0.58821290079892008</v>
      </c>
      <c r="AT441" s="18">
        <v>0.51177181467895427</v>
      </c>
      <c r="AU441" s="18">
        <v>0.62309180989649937</v>
      </c>
      <c r="AW441" s="18">
        <v>0.56925867968973876</v>
      </c>
      <c r="AX441" s="18">
        <v>0</v>
      </c>
      <c r="AZ441" s="18">
        <v>0.5251810018022095</v>
      </c>
      <c r="BA441" s="18">
        <v>0.55270600917668278</v>
      </c>
      <c r="BB441" s="18">
        <v>0.62882852866661387</v>
      </c>
      <c r="BC441" s="18">
        <v>0.63010295628048341</v>
      </c>
      <c r="BD441" s="18">
        <v>0.63487374539052344</v>
      </c>
      <c r="BE441" s="18">
        <v>0.52601209954215933</v>
      </c>
      <c r="BF441" s="18">
        <v>0.59471683577905221</v>
      </c>
      <c r="BG441" s="18">
        <v>0.53975265241336012</v>
      </c>
    </row>
    <row r="442" spans="2:59">
      <c r="B442" s="17" t="s">
        <v>250</v>
      </c>
      <c r="C442" s="18">
        <v>0.38435310342733692</v>
      </c>
      <c r="D442" s="18">
        <v>0.37787277692620608</v>
      </c>
      <c r="E442" s="18">
        <v>0.38949574089567518</v>
      </c>
      <c r="G442" s="18">
        <v>0.34115948923840089</v>
      </c>
      <c r="H442" s="18">
        <v>0.37622182836845591</v>
      </c>
      <c r="I442" s="18">
        <v>0.31523620610740122</v>
      </c>
      <c r="J442" s="18">
        <v>0.4012729266267176</v>
      </c>
      <c r="K442" s="18">
        <v>0.37960177438237208</v>
      </c>
      <c r="L442" s="18">
        <v>0.38208809392642018</v>
      </c>
      <c r="M442" s="18">
        <v>0.45302220287663758</v>
      </c>
      <c r="N442" s="18">
        <v>0.38688689216155048</v>
      </c>
      <c r="O442" s="18">
        <v>0.34927354320063292</v>
      </c>
      <c r="Q442" s="18">
        <v>0.43939481777758099</v>
      </c>
      <c r="R442" s="18">
        <v>0.36012903746003139</v>
      </c>
      <c r="S442" s="18">
        <v>0.33580245010455462</v>
      </c>
      <c r="T442" s="18">
        <v>0.37232716026756701</v>
      </c>
      <c r="V442" s="18">
        <v>0.43927749994505272</v>
      </c>
      <c r="W442" s="18">
        <v>0.52482231339681951</v>
      </c>
      <c r="X442" s="18">
        <v>0.45836386722625888</v>
      </c>
      <c r="Y442" s="18">
        <v>0.40423337571578738</v>
      </c>
      <c r="Z442" s="18">
        <v>0.3020647408499571</v>
      </c>
      <c r="AA442" s="18">
        <v>0.25444665779081299</v>
      </c>
      <c r="AB442" s="18">
        <v>0.29100738193845288</v>
      </c>
      <c r="AD442" s="18">
        <v>0.39988008766926492</v>
      </c>
      <c r="AE442" s="18">
        <v>0.37946949589160789</v>
      </c>
      <c r="AF442" s="18">
        <v>0.35964155937865222</v>
      </c>
      <c r="AG442" s="18">
        <v>0.41937392103363658</v>
      </c>
      <c r="AH442" s="18">
        <v>0.37896695978157358</v>
      </c>
      <c r="AI442" s="18">
        <v>0.37959733479537189</v>
      </c>
      <c r="AJ442" s="18">
        <v>0</v>
      </c>
      <c r="AL442" s="18">
        <v>0.48953999999999998</v>
      </c>
      <c r="AM442" s="18">
        <v>0.47828999999999999</v>
      </c>
      <c r="AN442" s="18">
        <v>0.44055</v>
      </c>
      <c r="AP442" s="18">
        <v>0.30498710186156069</v>
      </c>
      <c r="AQ442" s="18">
        <v>0.28263883202044499</v>
      </c>
      <c r="AR442" s="18">
        <v>0.24112330338376811</v>
      </c>
      <c r="AS442" s="18">
        <v>0.29580486854074078</v>
      </c>
      <c r="AT442" s="18">
        <v>0.35329070444313232</v>
      </c>
      <c r="AU442" s="18">
        <v>0.40983292958201489</v>
      </c>
      <c r="AW442" s="18">
        <v>0.38435310342733692</v>
      </c>
      <c r="AX442" s="18">
        <v>0</v>
      </c>
      <c r="AZ442" s="18">
        <v>0.46835096917724522</v>
      </c>
      <c r="BA442" s="18">
        <v>0.43441536993716762</v>
      </c>
      <c r="BB442" s="18">
        <v>0.26181176548244811</v>
      </c>
      <c r="BC442" s="18">
        <v>0.31620174486186642</v>
      </c>
      <c r="BD442" s="18">
        <v>0.31374684719271212</v>
      </c>
      <c r="BE442" s="18">
        <v>0.32436482233862513</v>
      </c>
      <c r="BF442" s="18">
        <v>0.2475402167994866</v>
      </c>
      <c r="BG442" s="18">
        <v>0.36669563733807942</v>
      </c>
    </row>
    <row r="443" spans="2:59" ht="43.5">
      <c r="B443" s="17" t="s">
        <v>251</v>
      </c>
      <c r="C443" s="18">
        <v>0.28030953588841201</v>
      </c>
      <c r="D443" s="18">
        <v>0.33988652517657209</v>
      </c>
      <c r="E443" s="18">
        <v>0.23369742142450031</v>
      </c>
      <c r="G443" s="18">
        <v>0.27021840189251711</v>
      </c>
      <c r="H443" s="18">
        <v>0.27715357257640422</v>
      </c>
      <c r="I443" s="18">
        <v>0.2487898698118457</v>
      </c>
      <c r="J443" s="18">
        <v>0.2429153887124427</v>
      </c>
      <c r="K443" s="18">
        <v>0.3144319024631958</v>
      </c>
      <c r="L443" s="18">
        <v>0.26467463110237682</v>
      </c>
      <c r="M443" s="18">
        <v>0.34331096132429367</v>
      </c>
      <c r="N443" s="18">
        <v>0.27870714612168868</v>
      </c>
      <c r="O443" s="18">
        <v>0.22137226263494381</v>
      </c>
      <c r="Q443" s="18">
        <v>0.35085518912876729</v>
      </c>
      <c r="R443" s="18">
        <v>0.25387743627555148</v>
      </c>
      <c r="S443" s="18">
        <v>0.23471444496429419</v>
      </c>
      <c r="T443" s="18">
        <v>0.2423409111197386</v>
      </c>
      <c r="V443" s="18">
        <v>0.27293010339263041</v>
      </c>
      <c r="W443" s="18">
        <v>0.34524479806274538</v>
      </c>
      <c r="X443" s="18">
        <v>0.33152003175206068</v>
      </c>
      <c r="Y443" s="18">
        <v>0.25638322138761199</v>
      </c>
      <c r="Z443" s="18">
        <v>0.20624283495193799</v>
      </c>
      <c r="AA443" s="18">
        <v>0.24270147427007541</v>
      </c>
      <c r="AB443" s="18">
        <v>0.29498328593105688</v>
      </c>
      <c r="AD443" s="18">
        <v>0.32756257409562928</v>
      </c>
      <c r="AE443" s="18">
        <v>0.28564205109611612</v>
      </c>
      <c r="AF443" s="18">
        <v>0.24248813742681391</v>
      </c>
      <c r="AG443" s="18">
        <v>0.2206852348547268</v>
      </c>
      <c r="AH443" s="18">
        <v>0.25921149023223988</v>
      </c>
      <c r="AI443" s="18">
        <v>0.21464284691954311</v>
      </c>
      <c r="AJ443" s="18">
        <v>0</v>
      </c>
      <c r="AL443" s="18">
        <v>0.40107999999999999</v>
      </c>
      <c r="AM443" s="18">
        <v>0.29086000000000001</v>
      </c>
      <c r="AN443" s="18">
        <v>0.28858</v>
      </c>
      <c r="AP443" s="18">
        <v>0.29954002895805898</v>
      </c>
      <c r="AQ443" s="18">
        <v>0.21949044856450689</v>
      </c>
      <c r="AR443" s="18">
        <v>0.33437539286246659</v>
      </c>
      <c r="AS443" s="18">
        <v>0.20286220690465551</v>
      </c>
      <c r="AT443" s="18">
        <v>0.20742187909989401</v>
      </c>
      <c r="AU443" s="18">
        <v>0.18524231745449549</v>
      </c>
      <c r="AW443" s="18">
        <v>0.28030953588841201</v>
      </c>
      <c r="AX443" s="18">
        <v>0</v>
      </c>
      <c r="AZ443" s="18">
        <v>0.29335376170093641</v>
      </c>
      <c r="BA443" s="18">
        <v>0.34895057216720621</v>
      </c>
      <c r="BB443" s="18">
        <v>0.24686149244813169</v>
      </c>
      <c r="BC443" s="18">
        <v>0.2447987445886626</v>
      </c>
      <c r="BD443" s="18">
        <v>0.31635821832633232</v>
      </c>
      <c r="BE443" s="18">
        <v>0.18290552628832529</v>
      </c>
      <c r="BF443" s="18">
        <v>0.17534505744161041</v>
      </c>
      <c r="BG443" s="18">
        <v>0.15045857835283249</v>
      </c>
    </row>
    <row r="444" spans="2:59">
      <c r="B444" s="17" t="s">
        <v>252</v>
      </c>
      <c r="C444" s="18">
        <v>0.22229715345815229</v>
      </c>
      <c r="D444" s="18">
        <v>0.2326395781452065</v>
      </c>
      <c r="E444" s="18">
        <v>0.2138703568313893</v>
      </c>
      <c r="G444" s="18">
        <v>0.2193326385551812</v>
      </c>
      <c r="H444" s="18">
        <v>0.22031547984439129</v>
      </c>
      <c r="I444" s="18">
        <v>0.2143112962829111</v>
      </c>
      <c r="J444" s="18">
        <v>0.2299968322777716</v>
      </c>
      <c r="K444" s="18">
        <v>0.19826403005054549</v>
      </c>
      <c r="L444" s="18">
        <v>0.22146665421885289</v>
      </c>
      <c r="M444" s="18">
        <v>0.26602617784319821</v>
      </c>
      <c r="N444" s="18">
        <v>0.201816133812145</v>
      </c>
      <c r="O444" s="18">
        <v>0.20965355965738161</v>
      </c>
      <c r="Q444" s="18">
        <v>0.28994379946493037</v>
      </c>
      <c r="R444" s="18">
        <v>0.19539462036844679</v>
      </c>
      <c r="S444" s="18">
        <v>0.18535116222310349</v>
      </c>
      <c r="T444" s="18">
        <v>0.1807583157995622</v>
      </c>
      <c r="V444" s="18">
        <v>0.41646175913279798</v>
      </c>
      <c r="W444" s="18">
        <v>0.3425712993045783</v>
      </c>
      <c r="X444" s="18">
        <v>0.31411925741017538</v>
      </c>
      <c r="Y444" s="18">
        <v>0.16319837639470541</v>
      </c>
      <c r="Z444" s="18">
        <v>8.7395385103422457E-2</v>
      </c>
      <c r="AA444" s="18">
        <v>0.10292105877590881</v>
      </c>
      <c r="AB444" s="18">
        <v>0.1167411855544974</v>
      </c>
      <c r="AD444" s="18">
        <v>0.25038781062747939</v>
      </c>
      <c r="AE444" s="18">
        <v>0.23795685626746499</v>
      </c>
      <c r="AF444" s="18">
        <v>0.19408952215964809</v>
      </c>
      <c r="AG444" s="18">
        <v>0.16908021360710429</v>
      </c>
      <c r="AH444" s="18">
        <v>0.2010483407873051</v>
      </c>
      <c r="AI444" s="18">
        <v>0.19057192608864079</v>
      </c>
      <c r="AJ444" s="18">
        <v>0</v>
      </c>
      <c r="AL444" s="18">
        <v>0.36618000000000001</v>
      </c>
      <c r="AM444" s="18">
        <v>0.34128999999999998</v>
      </c>
      <c r="AN444" s="18">
        <v>0.30836000000000002</v>
      </c>
      <c r="AP444" s="18">
        <v>9.5168190677157816E-2</v>
      </c>
      <c r="AQ444" s="18">
        <v>0.1095397073811518</v>
      </c>
      <c r="AR444" s="18">
        <v>0.14728246844433529</v>
      </c>
      <c r="AS444" s="18">
        <v>9.3478022179766945E-2</v>
      </c>
      <c r="AT444" s="18">
        <v>0.1484461757017039</v>
      </c>
      <c r="AU444" s="18">
        <v>0.22564823841946929</v>
      </c>
      <c r="AW444" s="18">
        <v>0.22229715345815229</v>
      </c>
      <c r="AX444" s="18">
        <v>0</v>
      </c>
      <c r="AZ444" s="18">
        <v>0.33200765943747262</v>
      </c>
      <c r="BA444" s="18">
        <v>0.27982122967810191</v>
      </c>
      <c r="BB444" s="18">
        <v>0.1093426514480047</v>
      </c>
      <c r="BC444" s="18">
        <v>9.0405659037345404E-2</v>
      </c>
      <c r="BD444" s="18">
        <v>9.4220258866480638E-2</v>
      </c>
      <c r="BE444" s="18">
        <v>0.153669924510627</v>
      </c>
      <c r="BF444" s="18">
        <v>7.5219815361339232E-2</v>
      </c>
      <c r="BG444" s="18">
        <v>0.14530202248546381</v>
      </c>
    </row>
    <row r="445" spans="2:59" ht="29.1">
      <c r="B445" s="17" t="s">
        <v>253</v>
      </c>
      <c r="C445" s="18">
        <v>0.16158294614232879</v>
      </c>
      <c r="D445" s="18">
        <v>0.16835330682104321</v>
      </c>
      <c r="E445" s="18">
        <v>0.15609370729857719</v>
      </c>
      <c r="G445" s="18">
        <v>0.18452030883674331</v>
      </c>
      <c r="H445" s="18">
        <v>0.16415438535737911</v>
      </c>
      <c r="I445" s="18">
        <v>0.13059830435070161</v>
      </c>
      <c r="J445" s="18">
        <v>0.15780317857033421</v>
      </c>
      <c r="K445" s="18">
        <v>0.16522648829666789</v>
      </c>
      <c r="L445" s="18">
        <v>0.12699210613526221</v>
      </c>
      <c r="M445" s="18">
        <v>0.20261795268100929</v>
      </c>
      <c r="N445" s="18">
        <v>0.1600564447470533</v>
      </c>
      <c r="O445" s="18">
        <v>0.1439735405764444</v>
      </c>
      <c r="Q445" s="18">
        <v>0.20275553031456819</v>
      </c>
      <c r="R445" s="18">
        <v>0.16905215628001499</v>
      </c>
      <c r="S445" s="18">
        <v>0.12391747321696581</v>
      </c>
      <c r="T445" s="18">
        <v>0.128653970748656</v>
      </c>
      <c r="V445" s="18">
        <v>0.17841548481811009</v>
      </c>
      <c r="W445" s="18">
        <v>0.17907403609924091</v>
      </c>
      <c r="X445" s="18">
        <v>0.20602708285033899</v>
      </c>
      <c r="Y445" s="18">
        <v>0.19455159840535469</v>
      </c>
      <c r="Z445" s="18">
        <v>0.16458393285973891</v>
      </c>
      <c r="AA445" s="18">
        <v>9.6537200473535062E-2</v>
      </c>
      <c r="AB445" s="18">
        <v>0.1084581812939869</v>
      </c>
      <c r="AD445" s="18">
        <v>0.18842862236037641</v>
      </c>
      <c r="AE445" s="18">
        <v>0.16018174672118621</v>
      </c>
      <c r="AF445" s="18">
        <v>0.1625252470803078</v>
      </c>
      <c r="AG445" s="18">
        <v>0.13392011112215119</v>
      </c>
      <c r="AH445" s="18">
        <v>0.1229103301565093</v>
      </c>
      <c r="AI445" s="18">
        <v>0.13204539870349699</v>
      </c>
      <c r="AJ445" s="18">
        <v>0</v>
      </c>
      <c r="AL445" s="18">
        <v>0.26407999999999998</v>
      </c>
      <c r="AM445" s="18">
        <v>0.15715000000000001</v>
      </c>
      <c r="AN445" s="18">
        <v>0.13233</v>
      </c>
      <c r="AP445" s="18">
        <v>0.14799302977758799</v>
      </c>
      <c r="AQ445" s="18">
        <v>9.3954515831012483E-2</v>
      </c>
      <c r="AR445" s="18">
        <v>0.16417811603036131</v>
      </c>
      <c r="AS445" s="18">
        <v>0.14602517281986779</v>
      </c>
      <c r="AT445" s="18">
        <v>0.1188744158679263</v>
      </c>
      <c r="AU445" s="18">
        <v>0.15990631551268039</v>
      </c>
      <c r="AW445" s="18">
        <v>0.16158294614232879</v>
      </c>
      <c r="AX445" s="18">
        <v>0</v>
      </c>
      <c r="AZ445" s="18">
        <v>0.1674680305210626</v>
      </c>
      <c r="BA445" s="18">
        <v>0.22743825458409231</v>
      </c>
      <c r="BB445" s="18">
        <v>9.7765223584089331E-2</v>
      </c>
      <c r="BC445" s="18">
        <v>0.14745464301196501</v>
      </c>
      <c r="BD445" s="18">
        <v>0.1801885079317759</v>
      </c>
      <c r="BE445" s="18">
        <v>0.22590747962230831</v>
      </c>
      <c r="BF445" s="18">
        <v>5.7922618375415298E-2</v>
      </c>
      <c r="BG445" s="18">
        <v>5.1572069123945817E-2</v>
      </c>
    </row>
    <row r="446" spans="2:59" ht="29.1">
      <c r="B446" s="17" t="s">
        <v>254</v>
      </c>
      <c r="C446" s="18">
        <v>6.6335203803703849E-2</v>
      </c>
      <c r="D446" s="18">
        <v>4.8428412127238279E-2</v>
      </c>
      <c r="E446" s="18">
        <v>8.0280759848878613E-2</v>
      </c>
      <c r="G446" s="18">
        <v>4.3741827508255733E-2</v>
      </c>
      <c r="H446" s="18">
        <v>5.9561127138204287E-2</v>
      </c>
      <c r="I446" s="18">
        <v>9.0029172122884915E-2</v>
      </c>
      <c r="J446" s="18">
        <v>7.0071770057340041E-2</v>
      </c>
      <c r="K446" s="18">
        <v>7.0837751220788295E-2</v>
      </c>
      <c r="L446" s="18">
        <v>7.7099756008117998E-2</v>
      </c>
      <c r="M446" s="18">
        <v>4.7339394645545062E-2</v>
      </c>
      <c r="N446" s="18">
        <v>5.5887689686195688E-2</v>
      </c>
      <c r="O446" s="18">
        <v>9.3339753746184737E-2</v>
      </c>
      <c r="Q446" s="18">
        <v>3.9462720727553927E-2</v>
      </c>
      <c r="R446" s="18">
        <v>7.6413542583829611E-2</v>
      </c>
      <c r="S446" s="18">
        <v>7.7269554782489036E-2</v>
      </c>
      <c r="T446" s="18">
        <v>9.101585630597453E-2</v>
      </c>
      <c r="V446" s="18">
        <v>5.6646485550576407E-2</v>
      </c>
      <c r="W446" s="18">
        <v>4.342764254330593E-2</v>
      </c>
      <c r="X446" s="18">
        <v>4.7268880444299707E-2</v>
      </c>
      <c r="Y446" s="18">
        <v>8.4189141828136568E-2</v>
      </c>
      <c r="Z446" s="18">
        <v>8.3316360335669082E-2</v>
      </c>
      <c r="AA446" s="18">
        <v>8.8548184566691043E-2</v>
      </c>
      <c r="AB446" s="18">
        <v>6.5072041308695289E-2</v>
      </c>
      <c r="AD446" s="18">
        <v>5.7879016123956073E-2</v>
      </c>
      <c r="AE446" s="18">
        <v>4.8165159552694223E-2</v>
      </c>
      <c r="AF446" s="18">
        <v>8.2759563103119813E-2</v>
      </c>
      <c r="AG446" s="18">
        <v>7.5822604519256639E-2</v>
      </c>
      <c r="AH446" s="18">
        <v>6.6395214439592773E-2</v>
      </c>
      <c r="AI446" s="18">
        <v>0.10016231698643641</v>
      </c>
      <c r="AJ446" s="18">
        <v>1</v>
      </c>
      <c r="AL446" s="18">
        <v>3.7519999999999998E-2</v>
      </c>
      <c r="AM446" s="18">
        <v>4.8689999999999997E-2</v>
      </c>
      <c r="AN446" s="18">
        <v>7.0459999999999995E-2</v>
      </c>
      <c r="AP446" s="18">
        <v>3.2898861730144967E-2</v>
      </c>
      <c r="AQ446" s="18">
        <v>0.12708677458569309</v>
      </c>
      <c r="AR446" s="18">
        <v>4.3316291558977427E-2</v>
      </c>
      <c r="AS446" s="18">
        <v>9.2732362092284859E-2</v>
      </c>
      <c r="AT446" s="18">
        <v>8.163295039458307E-2</v>
      </c>
      <c r="AU446" s="18">
        <v>9.8781069106015973E-2</v>
      </c>
      <c r="AW446" s="18">
        <v>6.6335203803703849E-2</v>
      </c>
      <c r="AX446" s="18">
        <v>0</v>
      </c>
      <c r="AZ446" s="18">
        <v>5.7683326017518161E-2</v>
      </c>
      <c r="BA446" s="18">
        <v>5.0620265386142581E-2</v>
      </c>
      <c r="BB446" s="18">
        <v>7.6556318072731083E-2</v>
      </c>
      <c r="BC446" s="18">
        <v>5.9808534879721993E-2</v>
      </c>
      <c r="BD446" s="18">
        <v>6.5842824204349656E-2</v>
      </c>
      <c r="BE446" s="18">
        <v>9.2640850920546497E-2</v>
      </c>
      <c r="BF446" s="18">
        <v>0.1552925165871063</v>
      </c>
      <c r="BG446" s="18">
        <v>9.8604294235094966E-2</v>
      </c>
    </row>
    <row r="447" spans="2:59">
      <c r="B447" s="17" t="s">
        <v>255</v>
      </c>
      <c r="C447" s="18">
        <v>6.338275043818975E-2</v>
      </c>
      <c r="D447" s="18">
        <v>8.1981637012290817E-2</v>
      </c>
      <c r="E447" s="18">
        <v>4.8691234364772927E-2</v>
      </c>
      <c r="G447" s="18">
        <v>6.1848914142723109E-2</v>
      </c>
      <c r="H447" s="18">
        <v>5.7926708014122898E-2</v>
      </c>
      <c r="I447" s="18">
        <v>3.2181033414295623E-2</v>
      </c>
      <c r="J447" s="18">
        <v>4.512078424192114E-2</v>
      </c>
      <c r="K447" s="18">
        <v>6.9100158082094215E-2</v>
      </c>
      <c r="L447" s="18">
        <v>7.5172093725506178E-2</v>
      </c>
      <c r="M447" s="18">
        <v>9.068832942317373E-2</v>
      </c>
      <c r="N447" s="18">
        <v>7.0324021018078081E-2</v>
      </c>
      <c r="O447" s="18">
        <v>3.9503440360889652E-2</v>
      </c>
      <c r="Q447" s="18">
        <v>7.4604180838342096E-2</v>
      </c>
      <c r="R447" s="18">
        <v>5.1557141424562219E-2</v>
      </c>
      <c r="S447" s="18">
        <v>7.2036459696510513E-2</v>
      </c>
      <c r="T447" s="18">
        <v>4.9909775368831198E-2</v>
      </c>
      <c r="V447" s="18">
        <v>1.9834863356969198E-2</v>
      </c>
      <c r="W447" s="18">
        <v>3.4359278673540411E-2</v>
      </c>
      <c r="X447" s="18">
        <v>3.3489299632688457E-2</v>
      </c>
      <c r="Y447" s="18">
        <v>3.6692291800488178E-2</v>
      </c>
      <c r="Z447" s="18">
        <v>7.0190319337961701E-2</v>
      </c>
      <c r="AA447" s="18">
        <v>9.1764545315634286E-2</v>
      </c>
      <c r="AB447" s="18">
        <v>0.1572298674361513</v>
      </c>
      <c r="AD447" s="18">
        <v>8.5803993864646572E-2</v>
      </c>
      <c r="AE447" s="18">
        <v>6.4457341145724364E-2</v>
      </c>
      <c r="AF447" s="18">
        <v>5.2629702883702792E-2</v>
      </c>
      <c r="AG447" s="18">
        <v>4.474081850403825E-2</v>
      </c>
      <c r="AH447" s="18">
        <v>5.0266958831226893E-2</v>
      </c>
      <c r="AI447" s="18">
        <v>2.0241188483271642E-2</v>
      </c>
      <c r="AJ447" s="18">
        <v>0</v>
      </c>
      <c r="AL447" s="18">
        <v>2.8070000000000001E-2</v>
      </c>
      <c r="AM447" s="18">
        <v>2.9420000000000002E-2</v>
      </c>
      <c r="AN447" s="18">
        <v>3.585E-2</v>
      </c>
      <c r="AP447" s="18">
        <v>9.8024107238415523E-2</v>
      </c>
      <c r="AQ447" s="18">
        <v>8.0749475327300924E-2</v>
      </c>
      <c r="AR447" s="18">
        <v>0.19508109434669441</v>
      </c>
      <c r="AS447" s="18">
        <v>8.6254597144274719E-2</v>
      </c>
      <c r="AT447" s="18">
        <v>0.12701970239965199</v>
      </c>
      <c r="AU447" s="18">
        <v>0.15565191008750401</v>
      </c>
      <c r="AW447" s="18">
        <v>6.338275043818975E-2</v>
      </c>
      <c r="AX447" s="18">
        <v>0</v>
      </c>
      <c r="AZ447" s="18">
        <v>1.677727651712374E-2</v>
      </c>
      <c r="BA447" s="18">
        <v>7.0123944233942068E-2</v>
      </c>
      <c r="BB447" s="18">
        <v>0.13514560451300589</v>
      </c>
      <c r="BC447" s="18">
        <v>7.1939778324223075E-2</v>
      </c>
      <c r="BD447" s="18">
        <v>0.1115716955752127</v>
      </c>
      <c r="BE447" s="18">
        <v>9.9129128786681509E-2</v>
      </c>
      <c r="BF447" s="18">
        <v>7.2343982960483263E-2</v>
      </c>
      <c r="BG447" s="18">
        <v>0</v>
      </c>
    </row>
    <row r="448" spans="2:59">
      <c r="B448" s="17" t="s">
        <v>120</v>
      </c>
      <c r="C448" s="18">
        <v>4.5767919363039434E-3</v>
      </c>
      <c r="D448" s="18">
        <v>5.3942200470029613E-3</v>
      </c>
      <c r="E448" s="18">
        <v>3.8043462725522179E-3</v>
      </c>
      <c r="G448" s="18">
        <v>6.7634165448655966E-3</v>
      </c>
      <c r="H448" s="18">
        <v>4.3124480856841854E-3</v>
      </c>
      <c r="I448" s="18">
        <v>0</v>
      </c>
      <c r="J448" s="18">
        <v>3.719848427048708E-3</v>
      </c>
      <c r="K448" s="18">
        <v>9.8270406287902928E-3</v>
      </c>
      <c r="L448" s="18">
        <v>7.7172295918580512E-3</v>
      </c>
      <c r="M448" s="18">
        <v>6.6099465134921232E-3</v>
      </c>
      <c r="N448" s="18">
        <v>0</v>
      </c>
      <c r="O448" s="18">
        <v>3.2938509442142082E-3</v>
      </c>
      <c r="Q448" s="18">
        <v>1.6059719385574051E-3</v>
      </c>
      <c r="R448" s="18">
        <v>5.8899634035391073E-3</v>
      </c>
      <c r="S448" s="18">
        <v>6.057638751637005E-3</v>
      </c>
      <c r="T448" s="18">
        <v>6.9595433136045107E-3</v>
      </c>
      <c r="V448" s="18">
        <v>0</v>
      </c>
      <c r="W448" s="18">
        <v>1.851501558856117E-3</v>
      </c>
      <c r="X448" s="18">
        <v>1.904817057418723E-3</v>
      </c>
      <c r="Y448" s="18">
        <v>7.813369663767937E-3</v>
      </c>
      <c r="Z448" s="18">
        <v>3.5943965897775442E-3</v>
      </c>
      <c r="AA448" s="18">
        <v>1.278010827232927E-2</v>
      </c>
      <c r="AB448" s="18">
        <v>4.663392983926983E-3</v>
      </c>
      <c r="AD448" s="18">
        <v>3.1202430006690902E-3</v>
      </c>
      <c r="AE448" s="18">
        <v>4.512117914721908E-3</v>
      </c>
      <c r="AF448" s="18">
        <v>8.1921814561989187E-3</v>
      </c>
      <c r="AG448" s="18">
        <v>7.3361220538742363E-3</v>
      </c>
      <c r="AH448" s="18">
        <v>3.7319989034223259E-3</v>
      </c>
      <c r="AI448" s="18">
        <v>3.295864641825884E-3</v>
      </c>
      <c r="AJ448" s="18">
        <v>0</v>
      </c>
      <c r="AL448" s="18">
        <v>1.8799999999999999E-3</v>
      </c>
      <c r="AM448" s="18">
        <v>1.73E-3</v>
      </c>
      <c r="AN448" s="18">
        <v>0</v>
      </c>
      <c r="AP448" s="18">
        <v>2.912452319053464E-3</v>
      </c>
      <c r="AQ448" s="18">
        <v>1.530202157920355E-2</v>
      </c>
      <c r="AR448" s="18">
        <v>0</v>
      </c>
      <c r="AS448" s="18">
        <v>7.5053217860347526E-3</v>
      </c>
      <c r="AT448" s="18">
        <v>1.7947062085264909E-2</v>
      </c>
      <c r="AU448" s="18">
        <v>0</v>
      </c>
      <c r="AW448" s="18">
        <v>4.5767919363039434E-3</v>
      </c>
      <c r="AX448" s="18">
        <v>0</v>
      </c>
      <c r="AZ448" s="18">
        <v>2.4711610089216711E-3</v>
      </c>
      <c r="BA448" s="18">
        <v>2.360559239579891E-3</v>
      </c>
      <c r="BB448" s="18">
        <v>8.9051984150972374E-3</v>
      </c>
      <c r="BC448" s="18">
        <v>8.7927451950401969E-3</v>
      </c>
      <c r="BD448" s="18">
        <v>0</v>
      </c>
      <c r="BE448" s="18">
        <v>0</v>
      </c>
      <c r="BF448" s="18">
        <v>7.7092224144915972E-3</v>
      </c>
      <c r="BG448" s="18">
        <v>1.30820845528953E-2</v>
      </c>
    </row>
    <row r="450" spans="2:59" ht="57.95">
      <c r="B450" s="14" t="s">
        <v>256</v>
      </c>
    </row>
    <row r="451" spans="2:59">
      <c r="B451" s="15" t="s">
        <v>20</v>
      </c>
    </row>
    <row r="452" spans="2:59">
      <c r="B452" s="11" t="s">
        <v>105</v>
      </c>
      <c r="C452" s="16">
        <v>4021</v>
      </c>
      <c r="D452" s="16">
        <v>1673</v>
      </c>
      <c r="E452" s="16">
        <v>2333</v>
      </c>
      <c r="G452" s="16">
        <v>205</v>
      </c>
      <c r="H452" s="16">
        <v>556</v>
      </c>
      <c r="I452" s="16">
        <v>395</v>
      </c>
      <c r="J452" s="16">
        <v>359</v>
      </c>
      <c r="K452" s="16">
        <v>435</v>
      </c>
      <c r="L452" s="16">
        <v>408</v>
      </c>
      <c r="M452" s="16">
        <v>651</v>
      </c>
      <c r="N452" s="16">
        <v>588</v>
      </c>
      <c r="O452" s="16">
        <v>424</v>
      </c>
      <c r="Q452" s="16">
        <v>1335</v>
      </c>
      <c r="R452" s="16">
        <v>799</v>
      </c>
      <c r="S452" s="16">
        <v>887</v>
      </c>
      <c r="T452" s="16">
        <v>955</v>
      </c>
      <c r="V452" s="16">
        <v>499</v>
      </c>
      <c r="W452" s="16">
        <v>617</v>
      </c>
      <c r="X452" s="16">
        <v>572</v>
      </c>
      <c r="Y452" s="16">
        <v>607</v>
      </c>
      <c r="Z452" s="16">
        <v>586</v>
      </c>
      <c r="AA452" s="16">
        <v>563</v>
      </c>
      <c r="AB452" s="16">
        <v>577</v>
      </c>
      <c r="AD452" s="16">
        <v>1339</v>
      </c>
      <c r="AE452" s="16">
        <v>800</v>
      </c>
      <c r="AF452" s="16">
        <v>767</v>
      </c>
      <c r="AG452" s="16">
        <v>160</v>
      </c>
      <c r="AH452" s="16">
        <v>609</v>
      </c>
      <c r="AI452" s="16">
        <v>341</v>
      </c>
      <c r="AJ452" s="16">
        <v>5</v>
      </c>
      <c r="AL452" s="16">
        <v>547</v>
      </c>
      <c r="AM452" s="16">
        <v>640</v>
      </c>
      <c r="AN452" s="16">
        <v>180</v>
      </c>
      <c r="AP452" s="16">
        <v>436</v>
      </c>
      <c r="AQ452" s="16">
        <v>418</v>
      </c>
      <c r="AR452" s="16">
        <v>128</v>
      </c>
      <c r="AS452" s="16">
        <v>889</v>
      </c>
      <c r="AT452" s="16">
        <v>140</v>
      </c>
      <c r="AU452" s="16">
        <v>21</v>
      </c>
      <c r="AW452" s="16">
        <v>3485</v>
      </c>
      <c r="AX452" s="16">
        <v>492</v>
      </c>
      <c r="AZ452" s="16">
        <v>1326</v>
      </c>
      <c r="BA452" s="16">
        <v>930</v>
      </c>
      <c r="BB452" s="16">
        <v>647</v>
      </c>
      <c r="BC452" s="16">
        <v>527</v>
      </c>
      <c r="BD452" s="16">
        <v>129</v>
      </c>
      <c r="BE452" s="16">
        <v>133</v>
      </c>
      <c r="BF452" s="16">
        <v>207</v>
      </c>
      <c r="BG452" s="16">
        <v>95</v>
      </c>
    </row>
    <row r="453" spans="2:59">
      <c r="B453" s="12" t="s">
        <v>106</v>
      </c>
      <c r="C453" s="16">
        <v>4021</v>
      </c>
      <c r="D453" s="16">
        <v>1744</v>
      </c>
      <c r="E453" s="16">
        <v>2272</v>
      </c>
      <c r="G453" s="16">
        <v>189</v>
      </c>
      <c r="H453" s="16">
        <v>543</v>
      </c>
      <c r="I453" s="16">
        <v>398</v>
      </c>
      <c r="J453" s="16">
        <v>350</v>
      </c>
      <c r="K453" s="16">
        <v>438</v>
      </c>
      <c r="L453" s="16">
        <v>422</v>
      </c>
      <c r="M453" s="16">
        <v>652</v>
      </c>
      <c r="N453" s="16">
        <v>639</v>
      </c>
      <c r="O453" s="16">
        <v>390</v>
      </c>
      <c r="Q453" s="16">
        <v>1341</v>
      </c>
      <c r="R453" s="16">
        <v>796</v>
      </c>
      <c r="S453" s="16">
        <v>896</v>
      </c>
      <c r="T453" s="16">
        <v>943</v>
      </c>
      <c r="V453" s="16">
        <v>584</v>
      </c>
      <c r="W453" s="16">
        <v>587</v>
      </c>
      <c r="X453" s="16">
        <v>583</v>
      </c>
      <c r="Y453" s="16">
        <v>558</v>
      </c>
      <c r="Z453" s="16">
        <v>563</v>
      </c>
      <c r="AA453" s="16">
        <v>563</v>
      </c>
      <c r="AB453" s="16">
        <v>583</v>
      </c>
      <c r="AD453" s="16">
        <v>1343</v>
      </c>
      <c r="AE453" s="16">
        <v>804</v>
      </c>
      <c r="AF453" s="16">
        <v>765</v>
      </c>
      <c r="AG453" s="16">
        <v>157</v>
      </c>
      <c r="AH453" s="16">
        <v>609</v>
      </c>
      <c r="AI453" s="16">
        <v>338</v>
      </c>
      <c r="AJ453" s="16">
        <v>5</v>
      </c>
      <c r="AL453" s="16">
        <v>567</v>
      </c>
      <c r="AM453" s="16">
        <v>660</v>
      </c>
      <c r="AN453" s="16">
        <v>184</v>
      </c>
      <c r="AP453" s="16">
        <v>433</v>
      </c>
      <c r="AQ453" s="16">
        <v>406</v>
      </c>
      <c r="AR453" s="16">
        <v>131</v>
      </c>
      <c r="AS453" s="16">
        <v>857</v>
      </c>
      <c r="AT453" s="16">
        <v>139</v>
      </c>
      <c r="AU453" s="16">
        <v>21</v>
      </c>
      <c r="AW453" s="16">
        <v>3486</v>
      </c>
      <c r="AX453" s="16">
        <v>490</v>
      </c>
      <c r="AZ453" s="16">
        <v>1382</v>
      </c>
      <c r="BA453" s="16">
        <v>902</v>
      </c>
      <c r="BB453" s="16">
        <v>650</v>
      </c>
      <c r="BC453" s="16">
        <v>510</v>
      </c>
      <c r="BD453" s="16">
        <v>127</v>
      </c>
      <c r="BE453" s="16">
        <v>130</v>
      </c>
      <c r="BF453" s="16">
        <v>199</v>
      </c>
      <c r="BG453" s="16">
        <v>95</v>
      </c>
    </row>
    <row r="454" spans="2:59" ht="29.1">
      <c r="B454" s="17" t="s">
        <v>257</v>
      </c>
      <c r="C454" s="18">
        <v>0.51063267005959534</v>
      </c>
      <c r="D454" s="18">
        <v>0.50903767714312409</v>
      </c>
      <c r="E454" s="18">
        <v>0.51101954818780715</v>
      </c>
      <c r="G454" s="18">
        <v>0.48697256577891729</v>
      </c>
      <c r="H454" s="18">
        <v>0.49630106185716177</v>
      </c>
      <c r="I454" s="18">
        <v>0.49368690288273259</v>
      </c>
      <c r="J454" s="18">
        <v>0.50693095983603498</v>
      </c>
      <c r="K454" s="18">
        <v>0.52187951219413098</v>
      </c>
      <c r="L454" s="18">
        <v>0.51554198808935792</v>
      </c>
      <c r="M454" s="18">
        <v>0.4925026793101715</v>
      </c>
      <c r="N454" s="18">
        <v>0.53585454436084234</v>
      </c>
      <c r="O454" s="18">
        <v>0.53370950109612902</v>
      </c>
      <c r="Q454" s="18">
        <v>0.56919015584707455</v>
      </c>
      <c r="R454" s="18">
        <v>0.53828497329291347</v>
      </c>
      <c r="S454" s="18">
        <v>0.46175704386622479</v>
      </c>
      <c r="T454" s="18">
        <v>0.44804920832066958</v>
      </c>
      <c r="V454" s="18">
        <v>0.43655272447862631</v>
      </c>
      <c r="W454" s="18">
        <v>0.47586616859409608</v>
      </c>
      <c r="X454" s="18">
        <v>0.47077174815144901</v>
      </c>
      <c r="Y454" s="18">
        <v>0.53369152565022093</v>
      </c>
      <c r="Z454" s="18">
        <v>0.59649093615428872</v>
      </c>
      <c r="AA454" s="18">
        <v>0.53844784107288335</v>
      </c>
      <c r="AB454" s="18">
        <v>0.52782627880942512</v>
      </c>
      <c r="AD454" s="18">
        <v>0.49934788796608209</v>
      </c>
      <c r="AE454" s="18">
        <v>0.5363383401587144</v>
      </c>
      <c r="AF454" s="18">
        <v>0.50665319348984239</v>
      </c>
      <c r="AG454" s="18">
        <v>0.49887475990980468</v>
      </c>
      <c r="AH454" s="18">
        <v>0.51827812592108591</v>
      </c>
      <c r="AI454" s="18">
        <v>0.49687663467831322</v>
      </c>
      <c r="AJ454" s="18">
        <v>0.38541607807799599</v>
      </c>
      <c r="AL454" s="18">
        <v>0.51819000000000004</v>
      </c>
      <c r="AM454" s="18">
        <v>0.46167000000000002</v>
      </c>
      <c r="AN454" s="18">
        <v>0.45812000000000003</v>
      </c>
      <c r="AP454" s="18">
        <v>0.61122371456421232</v>
      </c>
      <c r="AQ454" s="18">
        <v>0.46932559693370912</v>
      </c>
      <c r="AR454" s="18">
        <v>0.5422117492737617</v>
      </c>
      <c r="AS454" s="18">
        <v>0.60163408797189488</v>
      </c>
      <c r="AT454" s="18">
        <v>0.50963288168114385</v>
      </c>
      <c r="AU454" s="18">
        <v>0.47227518248514921</v>
      </c>
      <c r="AW454" s="18">
        <v>0.51494707817493768</v>
      </c>
      <c r="AX454" s="18">
        <v>0.48997647797809168</v>
      </c>
      <c r="AZ454" s="18">
        <v>0.46324997201019219</v>
      </c>
      <c r="BA454" s="18">
        <v>0.47623332018396047</v>
      </c>
      <c r="BB454" s="18">
        <v>0.54347022935013445</v>
      </c>
      <c r="BC454" s="18">
        <v>0.64173623680242098</v>
      </c>
      <c r="BD454" s="18">
        <v>0.58837324436691008</v>
      </c>
      <c r="BE454" s="18">
        <v>0.47096524493896069</v>
      </c>
      <c r="BF454" s="18">
        <v>0.5383057878015588</v>
      </c>
      <c r="BG454" s="18">
        <v>0.4957441428248292</v>
      </c>
    </row>
    <row r="455" spans="2:59" ht="43.5">
      <c r="B455" s="17" t="s">
        <v>258</v>
      </c>
      <c r="C455" s="18">
        <v>0.43976307060465453</v>
      </c>
      <c r="D455" s="18">
        <v>0.43563710443554032</v>
      </c>
      <c r="E455" s="18">
        <v>0.44275825946394692</v>
      </c>
      <c r="G455" s="18">
        <v>0.41251701308393007</v>
      </c>
      <c r="H455" s="18">
        <v>0.43923751057194521</v>
      </c>
      <c r="I455" s="18">
        <v>0.37760809879193352</v>
      </c>
      <c r="J455" s="18">
        <v>0.45845733632764002</v>
      </c>
      <c r="K455" s="18">
        <v>0.45919934721681199</v>
      </c>
      <c r="L455" s="18">
        <v>0.46442818191433888</v>
      </c>
      <c r="M455" s="18">
        <v>0.43990748858289491</v>
      </c>
      <c r="N455" s="18">
        <v>0.44437849362308018</v>
      </c>
      <c r="O455" s="18">
        <v>0.44403073160003298</v>
      </c>
      <c r="Q455" s="18">
        <v>0.47739919053400948</v>
      </c>
      <c r="R455" s="18">
        <v>0.43483340027903328</v>
      </c>
      <c r="S455" s="18">
        <v>0.4169475429586888</v>
      </c>
      <c r="T455" s="18">
        <v>0.40517792050860568</v>
      </c>
      <c r="V455" s="18">
        <v>0.4720821543378394</v>
      </c>
      <c r="W455" s="18">
        <v>0.49904509496847432</v>
      </c>
      <c r="X455" s="18">
        <v>0.44405744173406642</v>
      </c>
      <c r="Y455" s="18">
        <v>0.44979951623775338</v>
      </c>
      <c r="Z455" s="18">
        <v>0.42672432614253369</v>
      </c>
      <c r="AA455" s="18">
        <v>0.40108319886210109</v>
      </c>
      <c r="AB455" s="18">
        <v>0.38379070615431038</v>
      </c>
      <c r="AD455" s="18">
        <v>0.4708735242470396</v>
      </c>
      <c r="AE455" s="18">
        <v>0.41416516375564649</v>
      </c>
      <c r="AF455" s="18">
        <v>0.41616516572808387</v>
      </c>
      <c r="AG455" s="18">
        <v>0.4155045833180539</v>
      </c>
      <c r="AH455" s="18">
        <v>0.43935824309000909</v>
      </c>
      <c r="AI455" s="18">
        <v>0.44627988560845888</v>
      </c>
      <c r="AJ455" s="18">
        <v>0.17861705748632431</v>
      </c>
      <c r="AL455" s="18">
        <v>0.52005000000000001</v>
      </c>
      <c r="AM455" s="18">
        <v>0.42246</v>
      </c>
      <c r="AN455" s="18">
        <v>0.48925000000000002</v>
      </c>
      <c r="AP455" s="18">
        <v>0.38770153573334298</v>
      </c>
      <c r="AQ455" s="18">
        <v>0.39528673641909118</v>
      </c>
      <c r="AR455" s="18">
        <v>0.44238290078871012</v>
      </c>
      <c r="AS455" s="18">
        <v>0.43661902015806919</v>
      </c>
      <c r="AT455" s="18">
        <v>0.40408827976892342</v>
      </c>
      <c r="AU455" s="18">
        <v>0.43881231449658498</v>
      </c>
      <c r="AW455" s="18">
        <v>0.45863594590840012</v>
      </c>
      <c r="AX455" s="18">
        <v>0.3256240365816096</v>
      </c>
      <c r="AZ455" s="18">
        <v>0.4532285083050332</v>
      </c>
      <c r="BA455" s="18">
        <v>0.47996703051105832</v>
      </c>
      <c r="BB455" s="18">
        <v>0.4079101551238275</v>
      </c>
      <c r="BC455" s="18">
        <v>0.44186147209268661</v>
      </c>
      <c r="BD455" s="18">
        <v>0.30608786448611353</v>
      </c>
      <c r="BE455" s="18">
        <v>0.4515070158031354</v>
      </c>
      <c r="BF455" s="18">
        <v>0.39414780937231408</v>
      </c>
      <c r="BG455" s="18">
        <v>0.31986701375203719</v>
      </c>
    </row>
    <row r="456" spans="2:59" ht="43.5">
      <c r="B456" s="17" t="s">
        <v>259</v>
      </c>
      <c r="C456" s="18">
        <v>0.43729128185665028</v>
      </c>
      <c r="D456" s="18">
        <v>0.48687202223869191</v>
      </c>
      <c r="E456" s="18">
        <v>0.398335279948624</v>
      </c>
      <c r="G456" s="18">
        <v>0.39023225024168112</v>
      </c>
      <c r="H456" s="18">
        <v>0.42559872792058451</v>
      </c>
      <c r="I456" s="18">
        <v>0.4034882516940938</v>
      </c>
      <c r="J456" s="18">
        <v>0.4098011900391626</v>
      </c>
      <c r="K456" s="18">
        <v>0.43145842786133148</v>
      </c>
      <c r="L456" s="18">
        <v>0.42888061021276208</v>
      </c>
      <c r="M456" s="18">
        <v>0.46370287463027188</v>
      </c>
      <c r="N456" s="18">
        <v>0.45457382368908161</v>
      </c>
      <c r="O456" s="18">
        <v>0.47872344254300048</v>
      </c>
      <c r="Q456" s="18">
        <v>0.50374994031675047</v>
      </c>
      <c r="R456" s="18">
        <v>0.44736492735347472</v>
      </c>
      <c r="S456" s="18">
        <v>0.38136707772341372</v>
      </c>
      <c r="T456" s="18">
        <v>0.38584200981197742</v>
      </c>
      <c r="V456" s="18">
        <v>0.37896138617459979</v>
      </c>
      <c r="W456" s="18">
        <v>0.4153816963111055</v>
      </c>
      <c r="X456" s="18">
        <v>0.409644626581255</v>
      </c>
      <c r="Y456" s="18">
        <v>0.47563223641275271</v>
      </c>
      <c r="Z456" s="18">
        <v>0.48224553707068502</v>
      </c>
      <c r="AA456" s="18">
        <v>0.44331881260105988</v>
      </c>
      <c r="AB456" s="18">
        <v>0.45947442414855422</v>
      </c>
      <c r="AD456" s="18">
        <v>0.45056523793602449</v>
      </c>
      <c r="AE456" s="18">
        <v>0.46182512545553162</v>
      </c>
      <c r="AF456" s="18">
        <v>0.41257702690347647</v>
      </c>
      <c r="AG456" s="18">
        <v>0.36767502224684501</v>
      </c>
      <c r="AH456" s="18">
        <v>0.42739720701911488</v>
      </c>
      <c r="AI456" s="18">
        <v>0.43610783876597747</v>
      </c>
      <c r="AJ456" s="18">
        <v>0.17861705748632431</v>
      </c>
      <c r="AL456" s="18">
        <v>0.50754999999999995</v>
      </c>
      <c r="AM456" s="18">
        <v>0.34988999999999998</v>
      </c>
      <c r="AN456" s="18">
        <v>0.39412999999999998</v>
      </c>
      <c r="AP456" s="18">
        <v>0.53506151359743381</v>
      </c>
      <c r="AQ456" s="18">
        <v>0.39489962680850932</v>
      </c>
      <c r="AR456" s="18">
        <v>0.51128839996011521</v>
      </c>
      <c r="AS456" s="18">
        <v>0.47288405754386109</v>
      </c>
      <c r="AT456" s="18">
        <v>0.40443958149834608</v>
      </c>
      <c r="AU456" s="18">
        <v>0.5767224154032804</v>
      </c>
      <c r="AW456" s="18">
        <v>0.44703825847345202</v>
      </c>
      <c r="AX456" s="18">
        <v>0.38647680826075198</v>
      </c>
      <c r="AZ456" s="18">
        <v>0.386467265591729</v>
      </c>
      <c r="BA456" s="18">
        <v>0.43651735473493247</v>
      </c>
      <c r="BB456" s="18">
        <v>0.47595362814607611</v>
      </c>
      <c r="BC456" s="18">
        <v>0.50874660256234994</v>
      </c>
      <c r="BD456" s="18">
        <v>0.55209805425859015</v>
      </c>
      <c r="BE456" s="18">
        <v>0.39910940683839902</v>
      </c>
      <c r="BF456" s="18">
        <v>0.45614567132244971</v>
      </c>
      <c r="BG456" s="18">
        <v>0.38886656520508212</v>
      </c>
    </row>
    <row r="457" spans="2:59" ht="43.5">
      <c r="B457" s="17" t="s">
        <v>260</v>
      </c>
      <c r="C457" s="18">
        <v>0.38618687421929487</v>
      </c>
      <c r="D457" s="18">
        <v>0.42786531023756957</v>
      </c>
      <c r="E457" s="18">
        <v>0.35354903264654458</v>
      </c>
      <c r="G457" s="18">
        <v>0.30297025730117311</v>
      </c>
      <c r="H457" s="18">
        <v>0.34073668772035021</v>
      </c>
      <c r="I457" s="18">
        <v>0.35414764152309208</v>
      </c>
      <c r="J457" s="18">
        <v>0.39298098383862717</v>
      </c>
      <c r="K457" s="18">
        <v>0.38478838820930228</v>
      </c>
      <c r="L457" s="18">
        <v>0.38852632278113253</v>
      </c>
      <c r="M457" s="18">
        <v>0.41060750172728522</v>
      </c>
      <c r="N457" s="18">
        <v>0.4390122883063528</v>
      </c>
      <c r="O457" s="18">
        <v>0.38805525615574571</v>
      </c>
      <c r="Q457" s="18">
        <v>0.44291132251893423</v>
      </c>
      <c r="R457" s="18">
        <v>0.3888601961093866</v>
      </c>
      <c r="S457" s="18">
        <v>0.33733216264099442</v>
      </c>
      <c r="T457" s="18">
        <v>0.34526851247238882</v>
      </c>
      <c r="V457" s="18">
        <v>0.34141325098446862</v>
      </c>
      <c r="W457" s="18">
        <v>0.38150722991932312</v>
      </c>
      <c r="X457" s="18">
        <v>0.39917666108368488</v>
      </c>
      <c r="Y457" s="18">
        <v>0.39741916189743193</v>
      </c>
      <c r="Z457" s="18">
        <v>0.38694746877729302</v>
      </c>
      <c r="AA457" s="18">
        <v>0.41488198219689831</v>
      </c>
      <c r="AB457" s="18">
        <v>0.38354785296105448</v>
      </c>
      <c r="AD457" s="18">
        <v>0.39810478150041428</v>
      </c>
      <c r="AE457" s="18">
        <v>0.40255921577526288</v>
      </c>
      <c r="AF457" s="18">
        <v>0.37445717670542561</v>
      </c>
      <c r="AG457" s="18">
        <v>0.3709356059411541</v>
      </c>
      <c r="AH457" s="18">
        <v>0.37185160114625437</v>
      </c>
      <c r="AI457" s="18">
        <v>0.36503823088476728</v>
      </c>
      <c r="AJ457" s="18">
        <v>0</v>
      </c>
      <c r="AL457" s="18">
        <v>0.45424999999999999</v>
      </c>
      <c r="AM457" s="18">
        <v>0.34794999999999998</v>
      </c>
      <c r="AN457" s="18">
        <v>0.37008999999999997</v>
      </c>
      <c r="AP457" s="18">
        <v>0.46290293798187859</v>
      </c>
      <c r="AQ457" s="18">
        <v>0.35375394803361387</v>
      </c>
      <c r="AR457" s="18">
        <v>0.38811324677391879</v>
      </c>
      <c r="AS457" s="18">
        <v>0.40043647960861439</v>
      </c>
      <c r="AT457" s="18">
        <v>0.31481254592868152</v>
      </c>
      <c r="AU457" s="18">
        <v>0.49156165246563022</v>
      </c>
      <c r="AW457" s="18">
        <v>0.39964845910888891</v>
      </c>
      <c r="AX457" s="18">
        <v>0.30144581606807092</v>
      </c>
      <c r="AZ457" s="18">
        <v>0.36874503603903208</v>
      </c>
      <c r="BA457" s="18">
        <v>0.38189256775720232</v>
      </c>
      <c r="BB457" s="18">
        <v>0.40221397153635968</v>
      </c>
      <c r="BC457" s="18">
        <v>0.43145638099744149</v>
      </c>
      <c r="BD457" s="18">
        <v>0.44097173473922452</v>
      </c>
      <c r="BE457" s="18">
        <v>0.30368565003913811</v>
      </c>
      <c r="BF457" s="18">
        <v>0.38341756609849692</v>
      </c>
      <c r="BG457" s="18">
        <v>0.42545576415628761</v>
      </c>
    </row>
    <row r="458" spans="2:59" ht="29.1">
      <c r="B458" s="17" t="s">
        <v>261</v>
      </c>
      <c r="C458" s="18">
        <v>0.36071725697896118</v>
      </c>
      <c r="D458" s="18">
        <v>0.38044991626478691</v>
      </c>
      <c r="E458" s="18">
        <v>0.34520316815339108</v>
      </c>
      <c r="G458" s="18">
        <v>0.37192557346462513</v>
      </c>
      <c r="H458" s="18">
        <v>0.32046740937828749</v>
      </c>
      <c r="I458" s="18">
        <v>0.37699811729604321</v>
      </c>
      <c r="J458" s="18">
        <v>0.38577336168606352</v>
      </c>
      <c r="K458" s="18">
        <v>0.3259621580183511</v>
      </c>
      <c r="L458" s="18">
        <v>0.35464343986586683</v>
      </c>
      <c r="M458" s="18">
        <v>0.36748768853364461</v>
      </c>
      <c r="N458" s="18">
        <v>0.37748951113389911</v>
      </c>
      <c r="O458" s="18">
        <v>0.37902999740333371</v>
      </c>
      <c r="Q458" s="18">
        <v>0.38804410882381912</v>
      </c>
      <c r="R458" s="18">
        <v>0.37751512607651599</v>
      </c>
      <c r="S458" s="18">
        <v>0.33506180149925791</v>
      </c>
      <c r="T458" s="18">
        <v>0.32825875124754328</v>
      </c>
      <c r="V458" s="18">
        <v>0.36491012601841821</v>
      </c>
      <c r="W458" s="18">
        <v>0.35304300653331488</v>
      </c>
      <c r="X458" s="18">
        <v>0.36986044245607269</v>
      </c>
      <c r="Y458" s="18">
        <v>0.37362335494354032</v>
      </c>
      <c r="Z458" s="18">
        <v>0.36465026030720399</v>
      </c>
      <c r="AA458" s="18">
        <v>0.34315791643962967</v>
      </c>
      <c r="AB458" s="18">
        <v>0.35591710873412669</v>
      </c>
      <c r="AD458" s="18">
        <v>0.35747921322508253</v>
      </c>
      <c r="AE458" s="18">
        <v>0.39638024142672362</v>
      </c>
      <c r="AF458" s="18">
        <v>0.34530164688615123</v>
      </c>
      <c r="AG458" s="18">
        <v>0.36965184822286512</v>
      </c>
      <c r="AH458" s="18">
        <v>0.35852955779514478</v>
      </c>
      <c r="AI458" s="18">
        <v>0.32875329861127822</v>
      </c>
      <c r="AJ458" s="18">
        <v>0</v>
      </c>
      <c r="AL458" s="18">
        <v>0.40198</v>
      </c>
      <c r="AM458" s="18">
        <v>0.35404000000000002</v>
      </c>
      <c r="AN458" s="18">
        <v>0.32029999999999997</v>
      </c>
      <c r="AP458" s="18">
        <v>0.36303694456067892</v>
      </c>
      <c r="AQ458" s="18">
        <v>0.35036254268753519</v>
      </c>
      <c r="AR458" s="18">
        <v>0.33081668928702151</v>
      </c>
      <c r="AS458" s="18">
        <v>0.37698581563279288</v>
      </c>
      <c r="AT458" s="18">
        <v>0.3294642440678322</v>
      </c>
      <c r="AU458" s="18">
        <v>0.4254561938620009</v>
      </c>
      <c r="AW458" s="18">
        <v>0.36522174959393428</v>
      </c>
      <c r="AX458" s="18">
        <v>0.33613132994731743</v>
      </c>
      <c r="AZ458" s="18">
        <v>0.35769945668416958</v>
      </c>
      <c r="BA458" s="18">
        <v>0.35542697228774378</v>
      </c>
      <c r="BB458" s="18">
        <v>0.37225821199670289</v>
      </c>
      <c r="BC458" s="18">
        <v>0.40587419730319663</v>
      </c>
      <c r="BD458" s="18">
        <v>0.3498913341297078</v>
      </c>
      <c r="BE458" s="18">
        <v>0.29978148789952042</v>
      </c>
      <c r="BF458" s="18">
        <v>0.31938277813939647</v>
      </c>
      <c r="BG458" s="18">
        <v>0.35474430466180462</v>
      </c>
    </row>
    <row r="459" spans="2:59" ht="43.5">
      <c r="B459" s="17" t="s">
        <v>262</v>
      </c>
      <c r="C459" s="18">
        <v>0.28727361551025882</v>
      </c>
      <c r="D459" s="18">
        <v>0.28826511221033219</v>
      </c>
      <c r="E459" s="18">
        <v>0.28605424396256418</v>
      </c>
      <c r="G459" s="18">
        <v>0.26429855579885631</v>
      </c>
      <c r="H459" s="18">
        <v>0.28466485066225561</v>
      </c>
      <c r="I459" s="18">
        <v>0.25541929419569559</v>
      </c>
      <c r="J459" s="18">
        <v>0.25141187645683372</v>
      </c>
      <c r="K459" s="18">
        <v>0.30697401300262339</v>
      </c>
      <c r="L459" s="18">
        <v>0.27449059481071619</v>
      </c>
      <c r="M459" s="18">
        <v>0.32312891913960229</v>
      </c>
      <c r="N459" s="18">
        <v>0.27716124762764799</v>
      </c>
      <c r="O459" s="18">
        <v>0.31506407677698478</v>
      </c>
      <c r="Q459" s="18">
        <v>0.31899204917129959</v>
      </c>
      <c r="R459" s="18">
        <v>0.282455499891763</v>
      </c>
      <c r="S459" s="18">
        <v>0.27913691210364039</v>
      </c>
      <c r="T459" s="18">
        <v>0.25294543431728378</v>
      </c>
      <c r="V459" s="18">
        <v>0.30619875687908632</v>
      </c>
      <c r="W459" s="18">
        <v>0.30410817805482859</v>
      </c>
      <c r="X459" s="18">
        <v>0.28643066160713831</v>
      </c>
      <c r="Y459" s="18">
        <v>0.27723059650328591</v>
      </c>
      <c r="Z459" s="18">
        <v>0.25992213065063252</v>
      </c>
      <c r="AA459" s="18">
        <v>0.30185963274551808</v>
      </c>
      <c r="AB459" s="18">
        <v>0.27415100560840477</v>
      </c>
      <c r="AD459" s="18">
        <v>0.31755211684852319</v>
      </c>
      <c r="AE459" s="18">
        <v>0.30228565365342741</v>
      </c>
      <c r="AF459" s="18">
        <v>0.27778674522059382</v>
      </c>
      <c r="AG459" s="18">
        <v>0.25513116457893742</v>
      </c>
      <c r="AH459" s="18">
        <v>0.25162799004236053</v>
      </c>
      <c r="AI459" s="18">
        <v>0.23607858498306289</v>
      </c>
      <c r="AJ459" s="18">
        <v>0</v>
      </c>
      <c r="AL459" s="18">
        <v>0.33653</v>
      </c>
      <c r="AM459" s="18">
        <v>0.28743999999999997</v>
      </c>
      <c r="AN459" s="18">
        <v>0.25845000000000001</v>
      </c>
      <c r="AP459" s="18">
        <v>0.31575582292478271</v>
      </c>
      <c r="AQ459" s="18">
        <v>0.26136407841046722</v>
      </c>
      <c r="AR459" s="18">
        <v>0.3007590065434978</v>
      </c>
      <c r="AS459" s="18">
        <v>0.25926742865015823</v>
      </c>
      <c r="AT459" s="18">
        <v>0.26764653639977498</v>
      </c>
      <c r="AU459" s="18">
        <v>0.18651005301681259</v>
      </c>
      <c r="AW459" s="18">
        <v>0.29329324608912027</v>
      </c>
      <c r="AX459" s="18">
        <v>0.25804453308501479</v>
      </c>
      <c r="AZ459" s="18">
        <v>0.27727740610974272</v>
      </c>
      <c r="BA459" s="18">
        <v>0.31689595919871638</v>
      </c>
      <c r="BB459" s="18">
        <v>0.30273035183517982</v>
      </c>
      <c r="BC459" s="18">
        <v>0.2830734123012022</v>
      </c>
      <c r="BD459" s="18">
        <v>0.29046979002225942</v>
      </c>
      <c r="BE459" s="18">
        <v>0.26194267669625332</v>
      </c>
      <c r="BF459" s="18">
        <v>0.20425153923977821</v>
      </c>
      <c r="BG459" s="18">
        <v>0.23718812756573901</v>
      </c>
    </row>
    <row r="460" spans="2:59" ht="43.5">
      <c r="B460" s="17" t="s">
        <v>263</v>
      </c>
      <c r="C460" s="18">
        <v>0.27313034900570837</v>
      </c>
      <c r="D460" s="18">
        <v>0.27067267440225751</v>
      </c>
      <c r="E460" s="18">
        <v>0.27448636706096219</v>
      </c>
      <c r="G460" s="18">
        <v>0.30072646581776241</v>
      </c>
      <c r="H460" s="18">
        <v>0.25180539181428829</v>
      </c>
      <c r="I460" s="18">
        <v>0.25993085156916179</v>
      </c>
      <c r="J460" s="18">
        <v>0.26585268401954959</v>
      </c>
      <c r="K460" s="18">
        <v>0.24937196502764061</v>
      </c>
      <c r="L460" s="18">
        <v>0.26410990322178329</v>
      </c>
      <c r="M460" s="18">
        <v>0.25694325970063109</v>
      </c>
      <c r="N460" s="18">
        <v>0.31472330517549191</v>
      </c>
      <c r="O460" s="18">
        <v>0.30480535398004921</v>
      </c>
      <c r="Q460" s="18">
        <v>0.29598784942029732</v>
      </c>
      <c r="R460" s="18">
        <v>0.29144436166015392</v>
      </c>
      <c r="S460" s="18">
        <v>0.25557893583962499</v>
      </c>
      <c r="T460" s="18">
        <v>0.23699935866691649</v>
      </c>
      <c r="V460" s="18">
        <v>0.18145935975310551</v>
      </c>
      <c r="W460" s="18">
        <v>0.22545860172037729</v>
      </c>
      <c r="X460" s="18">
        <v>0.25195093586347211</v>
      </c>
      <c r="Y460" s="18">
        <v>0.32235243540779829</v>
      </c>
      <c r="Z460" s="18">
        <v>0.33853871134183849</v>
      </c>
      <c r="AA460" s="18">
        <v>0.29347447013908062</v>
      </c>
      <c r="AB460" s="18">
        <v>0.30417595846782441</v>
      </c>
      <c r="AD460" s="18">
        <v>0.25349168379480352</v>
      </c>
      <c r="AE460" s="18">
        <v>0.30085487789346832</v>
      </c>
      <c r="AF460" s="18">
        <v>0.27669553595331908</v>
      </c>
      <c r="AG460" s="18">
        <v>0.24714106260149249</v>
      </c>
      <c r="AH460" s="18">
        <v>0.29840019523290628</v>
      </c>
      <c r="AI460" s="18">
        <v>0.24773877627948709</v>
      </c>
      <c r="AJ460" s="18">
        <v>0</v>
      </c>
      <c r="AL460" s="18">
        <v>0.23130999999999999</v>
      </c>
      <c r="AM460" s="18">
        <v>0.22939999999999999</v>
      </c>
      <c r="AN460" s="18">
        <v>0.22667999999999999</v>
      </c>
      <c r="AP460" s="18">
        <v>0.32775120736405611</v>
      </c>
      <c r="AQ460" s="18">
        <v>0.24752487141711241</v>
      </c>
      <c r="AR460" s="18">
        <v>0.28145648342390861</v>
      </c>
      <c r="AS460" s="18">
        <v>0.35745957479661772</v>
      </c>
      <c r="AT460" s="18">
        <v>0.34121908351388069</v>
      </c>
      <c r="AU460" s="18">
        <v>0.19422189385350611</v>
      </c>
      <c r="AW460" s="18">
        <v>0.26582483747689528</v>
      </c>
      <c r="AX460" s="18">
        <v>0.32834038327909232</v>
      </c>
      <c r="AZ460" s="18">
        <v>0.22617047242390001</v>
      </c>
      <c r="BA460" s="18">
        <v>0.26496807274787398</v>
      </c>
      <c r="BB460" s="18">
        <v>0.28496063021517992</v>
      </c>
      <c r="BC460" s="18">
        <v>0.35637981435794241</v>
      </c>
      <c r="BD460" s="18">
        <v>0.35972154936799822</v>
      </c>
      <c r="BE460" s="18">
        <v>0.30370999946977267</v>
      </c>
      <c r="BF460" s="18">
        <v>0.30014333565888801</v>
      </c>
      <c r="BG460" s="18">
        <v>0.3150529579264898</v>
      </c>
    </row>
    <row r="461" spans="2:59" ht="29.1">
      <c r="B461" s="17" t="s">
        <v>264</v>
      </c>
      <c r="C461" s="18">
        <v>0.2426816074417672</v>
      </c>
      <c r="D461" s="18">
        <v>0.27724838430140109</v>
      </c>
      <c r="E461" s="18">
        <v>0.21564523007933761</v>
      </c>
      <c r="G461" s="18">
        <v>0.25524171235640419</v>
      </c>
      <c r="H461" s="18">
        <v>0.20718712659447891</v>
      </c>
      <c r="I461" s="18">
        <v>0.2199089504267856</v>
      </c>
      <c r="J461" s="18">
        <v>0.20800402350743541</v>
      </c>
      <c r="K461" s="18">
        <v>0.2356482040306431</v>
      </c>
      <c r="L461" s="18">
        <v>0.21964054161686511</v>
      </c>
      <c r="M461" s="18">
        <v>0.29012316961991652</v>
      </c>
      <c r="N461" s="18">
        <v>0.27309487670994298</v>
      </c>
      <c r="O461" s="18">
        <v>0.2440618587490837</v>
      </c>
      <c r="Q461" s="18">
        <v>0.27767108321987721</v>
      </c>
      <c r="R461" s="18">
        <v>0.26705624680016482</v>
      </c>
      <c r="S461" s="18">
        <v>0.2245087995357751</v>
      </c>
      <c r="T461" s="18">
        <v>0.19168608649286331</v>
      </c>
      <c r="V461" s="18">
        <v>0.1894099932033636</v>
      </c>
      <c r="W461" s="18">
        <v>0.20887825495623591</v>
      </c>
      <c r="X461" s="18">
        <v>0.20906393541595719</v>
      </c>
      <c r="Y461" s="18">
        <v>0.2254877597813546</v>
      </c>
      <c r="Z461" s="18">
        <v>0.29291447560086697</v>
      </c>
      <c r="AA461" s="18">
        <v>0.30738752589703261</v>
      </c>
      <c r="AB461" s="18">
        <v>0.26910747047871181</v>
      </c>
      <c r="AD461" s="18">
        <v>0.24487995507225169</v>
      </c>
      <c r="AE461" s="18">
        <v>0.2688637045152949</v>
      </c>
      <c r="AF461" s="18">
        <v>0.2243198407956131</v>
      </c>
      <c r="AG461" s="18">
        <v>0.28486900942845239</v>
      </c>
      <c r="AH461" s="18">
        <v>0.23570777240793619</v>
      </c>
      <c r="AI461" s="18">
        <v>0.20975750759825659</v>
      </c>
      <c r="AJ461" s="18">
        <v>0</v>
      </c>
      <c r="AL461" s="18">
        <v>0.24318000000000001</v>
      </c>
      <c r="AM461" s="18">
        <v>0.18912000000000001</v>
      </c>
      <c r="AN461" s="18">
        <v>0.17593</v>
      </c>
      <c r="AP461" s="18">
        <v>0.34867932092070558</v>
      </c>
      <c r="AQ461" s="18">
        <v>0.216659369247756</v>
      </c>
      <c r="AR461" s="18">
        <v>0.32052199759551631</v>
      </c>
      <c r="AS461" s="18">
        <v>0.27497383960371108</v>
      </c>
      <c r="AT461" s="18">
        <v>0.31077318370009022</v>
      </c>
      <c r="AU461" s="18">
        <v>0.39232215991334368</v>
      </c>
      <c r="AW461" s="18">
        <v>0.24071806848356231</v>
      </c>
      <c r="AX461" s="18">
        <v>0.2599093917375499</v>
      </c>
      <c r="AZ461" s="18">
        <v>0.19056127634370101</v>
      </c>
      <c r="BA461" s="18">
        <v>0.2364675933532733</v>
      </c>
      <c r="BB461" s="18">
        <v>0.28274210237570963</v>
      </c>
      <c r="BC461" s="18">
        <v>0.32101744104060248</v>
      </c>
      <c r="BD461" s="18">
        <v>0.3035299143915372</v>
      </c>
      <c r="BE461" s="18">
        <v>0.21042066302417761</v>
      </c>
      <c r="BF461" s="18">
        <v>0.26422974908677849</v>
      </c>
      <c r="BG461" s="18">
        <v>0.27417680433068581</v>
      </c>
    </row>
    <row r="462" spans="2:59" ht="43.5">
      <c r="B462" s="17" t="s">
        <v>265</v>
      </c>
      <c r="C462" s="18">
        <v>0.11532160416765611</v>
      </c>
      <c r="D462" s="18">
        <v>0.12751943170075511</v>
      </c>
      <c r="E462" s="18">
        <v>0.1059579889070851</v>
      </c>
      <c r="G462" s="18">
        <v>9.7768103449564395E-2</v>
      </c>
      <c r="H462" s="18">
        <v>0.1085388622764081</v>
      </c>
      <c r="I462" s="18">
        <v>0.1194759429571309</v>
      </c>
      <c r="J462" s="18">
        <v>7.9043390768073998E-2</v>
      </c>
      <c r="K462" s="18">
        <v>0.13769398402075581</v>
      </c>
      <c r="L462" s="18">
        <v>9.762472946284835E-2</v>
      </c>
      <c r="M462" s="18">
        <v>0.16219914203126709</v>
      </c>
      <c r="N462" s="18">
        <v>0.1162793944282387</v>
      </c>
      <c r="O462" s="18">
        <v>7.5673871912513527E-2</v>
      </c>
      <c r="Q462" s="18">
        <v>0.1538280242669732</v>
      </c>
      <c r="R462" s="18">
        <v>8.467331256932209E-2</v>
      </c>
      <c r="S462" s="18">
        <v>0.106589388551037</v>
      </c>
      <c r="T462" s="18">
        <v>9.5026951434661611E-2</v>
      </c>
      <c r="V462" s="18">
        <v>0.11096472870335761</v>
      </c>
      <c r="W462" s="18">
        <v>0.111749651086542</v>
      </c>
      <c r="X462" s="18">
        <v>0.14592713580689701</v>
      </c>
      <c r="Y462" s="18">
        <v>0.11059700315296279</v>
      </c>
      <c r="Z462" s="18">
        <v>8.1312650780915138E-2</v>
      </c>
      <c r="AA462" s="18">
        <v>0.10881313321079709</v>
      </c>
      <c r="AB462" s="18">
        <v>0.1363247079561612</v>
      </c>
      <c r="AD462" s="18">
        <v>0.14016760248444621</v>
      </c>
      <c r="AE462" s="18">
        <v>0.1193478218372904</v>
      </c>
      <c r="AF462" s="18">
        <v>9.9386539573081481E-2</v>
      </c>
      <c r="AG462" s="18">
        <v>5.873092667213807E-2</v>
      </c>
      <c r="AH462" s="18">
        <v>0.1058648606344554</v>
      </c>
      <c r="AI462" s="18">
        <v>8.8085362311610987E-2</v>
      </c>
      <c r="AJ462" s="18">
        <v>0</v>
      </c>
      <c r="AL462" s="18">
        <v>0.17780000000000001</v>
      </c>
      <c r="AM462" s="18">
        <v>0.10015</v>
      </c>
      <c r="AN462" s="18">
        <v>7.3330000000000006E-2</v>
      </c>
      <c r="AP462" s="18">
        <v>0.116787942996791</v>
      </c>
      <c r="AQ462" s="18">
        <v>8.2994632054171416E-2</v>
      </c>
      <c r="AR462" s="18">
        <v>0.1530627901599802</v>
      </c>
      <c r="AS462" s="18">
        <v>0.1001521408500167</v>
      </c>
      <c r="AT462" s="18">
        <v>0.17609411500311459</v>
      </c>
      <c r="AU462" s="18">
        <v>4.6263062419807148E-2</v>
      </c>
      <c r="AW462" s="18">
        <v>0.1200830751734366</v>
      </c>
      <c r="AX462" s="18">
        <v>8.8219405689459712E-2</v>
      </c>
      <c r="AZ462" s="18">
        <v>0.1139203093803479</v>
      </c>
      <c r="BA462" s="18">
        <v>0.1343718262302161</v>
      </c>
      <c r="BB462" s="18">
        <v>0.1025983871997833</v>
      </c>
      <c r="BC462" s="18">
        <v>0.12701991622832379</v>
      </c>
      <c r="BD462" s="18">
        <v>0.1230834284522303</v>
      </c>
      <c r="BE462" s="18">
        <v>0.1141510051019846</v>
      </c>
      <c r="BF462" s="18">
        <v>7.7689026803255803E-2</v>
      </c>
      <c r="BG462" s="18">
        <v>6.1314798426569048E-2</v>
      </c>
    </row>
    <row r="463" spans="2:59">
      <c r="B463" s="17" t="s">
        <v>119</v>
      </c>
      <c r="C463" s="18">
        <v>6.0233011855074799E-2</v>
      </c>
      <c r="D463" s="18">
        <v>3.8993765891835522E-2</v>
      </c>
      <c r="E463" s="18">
        <v>7.6677916481955752E-2</v>
      </c>
      <c r="G463" s="18">
        <v>6.1995637298174373E-2</v>
      </c>
      <c r="H463" s="18">
        <v>6.1038929511367773E-2</v>
      </c>
      <c r="I463" s="18">
        <v>7.7422870493615931E-2</v>
      </c>
      <c r="J463" s="18">
        <v>7.2133750884981543E-2</v>
      </c>
      <c r="K463" s="18">
        <v>4.0122429823599967E-2</v>
      </c>
      <c r="L463" s="18">
        <v>5.6017462909840013E-2</v>
      </c>
      <c r="M463" s="18">
        <v>3.0065466086381429E-2</v>
      </c>
      <c r="N463" s="18">
        <v>6.7868281623613289E-2</v>
      </c>
      <c r="O463" s="18">
        <v>9.5105132750068141E-2</v>
      </c>
      <c r="Q463" s="18">
        <v>3.0744432277623791E-2</v>
      </c>
      <c r="R463" s="18">
        <v>5.5111928386607757E-2</v>
      </c>
      <c r="S463" s="18">
        <v>5.8644323074888628E-2</v>
      </c>
      <c r="T463" s="18">
        <v>0.10766365966562071</v>
      </c>
      <c r="V463" s="18">
        <v>0.1090109954213002</v>
      </c>
      <c r="W463" s="18">
        <v>6.3140142451483319E-2</v>
      </c>
      <c r="X463" s="18">
        <v>7.0531938648355733E-2</v>
      </c>
      <c r="Y463" s="18">
        <v>5.2657629857125937E-2</v>
      </c>
      <c r="Z463" s="18">
        <v>3.5725055506202502E-2</v>
      </c>
      <c r="AA463" s="18">
        <v>3.68518330226952E-2</v>
      </c>
      <c r="AB463" s="18">
        <v>5.1662594484447627E-2</v>
      </c>
      <c r="AD463" s="18">
        <v>3.4179046946819919E-2</v>
      </c>
      <c r="AE463" s="18">
        <v>6.1738676410834893E-2</v>
      </c>
      <c r="AF463" s="18">
        <v>8.2141870076471835E-2</v>
      </c>
      <c r="AG463" s="18">
        <v>7.5049006871880611E-2</v>
      </c>
      <c r="AH463" s="18">
        <v>6.6116848536154793E-2</v>
      </c>
      <c r="AI463" s="18">
        <v>8.4944597516629652E-2</v>
      </c>
      <c r="AJ463" s="18">
        <v>0.61458392192200395</v>
      </c>
      <c r="AL463" s="18">
        <v>3.7199999999999997E-2</v>
      </c>
      <c r="AM463" s="18">
        <v>7.7670000000000003E-2</v>
      </c>
      <c r="AN463" s="18">
        <v>6.6989999999999994E-2</v>
      </c>
      <c r="AP463" s="18">
        <v>2.3570233624406561E-2</v>
      </c>
      <c r="AQ463" s="18">
        <v>8.2047215060069442E-2</v>
      </c>
      <c r="AR463" s="18">
        <v>7.4241743144587398E-3</v>
      </c>
      <c r="AS463" s="18">
        <v>3.8412227595022927E-2</v>
      </c>
      <c r="AT463" s="18">
        <v>2.65364993679044E-2</v>
      </c>
      <c r="AU463" s="18">
        <v>0</v>
      </c>
      <c r="AW463" s="18">
        <v>4.8314421522476232E-2</v>
      </c>
      <c r="AX463" s="18">
        <v>0.12848519130653399</v>
      </c>
      <c r="AZ463" s="18">
        <v>8.5932357211515695E-2</v>
      </c>
      <c r="BA463" s="18">
        <v>4.7025441879660859E-2</v>
      </c>
      <c r="BB463" s="18">
        <v>4.2343691898327651E-2</v>
      </c>
      <c r="BC463" s="18">
        <v>2.1922705725302499E-2</v>
      </c>
      <c r="BD463" s="18">
        <v>2.0733337524592291E-2</v>
      </c>
      <c r="BE463" s="18">
        <v>2.838783147968325E-2</v>
      </c>
      <c r="BF463" s="18">
        <v>8.764248009907577E-2</v>
      </c>
      <c r="BG463" s="18">
        <v>0.16228143365954251</v>
      </c>
    </row>
    <row r="464" spans="2:59">
      <c r="B464" s="17" t="s">
        <v>266</v>
      </c>
      <c r="C464" s="18">
        <v>7.836588483211504E-3</v>
      </c>
      <c r="D464" s="18">
        <v>9.6871944650873121E-3</v>
      </c>
      <c r="E464" s="18">
        <v>6.4330634976482084E-3</v>
      </c>
      <c r="G464" s="18">
        <v>4.6627909696522474E-3</v>
      </c>
      <c r="H464" s="18">
        <v>7.8303288805489923E-3</v>
      </c>
      <c r="I464" s="18">
        <v>1.216317177767348E-2</v>
      </c>
      <c r="J464" s="18">
        <v>7.9931029728954831E-3</v>
      </c>
      <c r="K464" s="18">
        <v>0</v>
      </c>
      <c r="L464" s="18">
        <v>2.343264533176535E-2</v>
      </c>
      <c r="M464" s="18">
        <v>7.6141962678464136E-3</v>
      </c>
      <c r="N464" s="18">
        <v>1.6063368274563099E-3</v>
      </c>
      <c r="O464" s="18">
        <v>7.3327596876364004E-3</v>
      </c>
      <c r="Q464" s="18">
        <v>4.7189458310782084E-3</v>
      </c>
      <c r="R464" s="18">
        <v>6.5611582218688784E-3</v>
      </c>
      <c r="S464" s="18">
        <v>6.9022911726765368E-3</v>
      </c>
      <c r="T464" s="18">
        <v>1.4601278119824109E-2</v>
      </c>
      <c r="V464" s="18">
        <v>6.0121999151687266E-3</v>
      </c>
      <c r="W464" s="18">
        <v>6.6839760395092634E-3</v>
      </c>
      <c r="X464" s="18">
        <v>1.0488402840985929E-2</v>
      </c>
      <c r="Y464" s="18">
        <v>9.9272646843539779E-3</v>
      </c>
      <c r="Z464" s="18">
        <v>3.2793207093249279E-3</v>
      </c>
      <c r="AA464" s="18">
        <v>8.1533494140570116E-3</v>
      </c>
      <c r="AB464" s="18">
        <v>1.026576164577234E-2</v>
      </c>
      <c r="AD464" s="18">
        <v>6.1350649080879061E-3</v>
      </c>
      <c r="AE464" s="18">
        <v>5.2030577169528821E-3</v>
      </c>
      <c r="AF464" s="18">
        <v>1.038864150189573E-2</v>
      </c>
      <c r="AG464" s="18">
        <v>0</v>
      </c>
      <c r="AH464" s="18">
        <v>9.9760501397226347E-3</v>
      </c>
      <c r="AI464" s="18">
        <v>1.499362731526439E-2</v>
      </c>
      <c r="AJ464" s="18">
        <v>0</v>
      </c>
      <c r="AL464" s="18">
        <v>8.9099999999999995E-3</v>
      </c>
      <c r="AM464" s="18">
        <v>3.3700000000000002E-3</v>
      </c>
      <c r="AN464" s="18">
        <v>6.0800000000000003E-3</v>
      </c>
      <c r="AP464" s="18">
        <v>2.331182620863266E-3</v>
      </c>
      <c r="AQ464" s="18">
        <v>1.429059870168972E-2</v>
      </c>
      <c r="AR464" s="18">
        <v>9.147859592623965E-3</v>
      </c>
      <c r="AS464" s="18">
        <v>4.8491699286361744E-3</v>
      </c>
      <c r="AT464" s="18">
        <v>7.0218259520923787E-3</v>
      </c>
      <c r="AU464" s="18">
        <v>0</v>
      </c>
      <c r="AW464" s="18">
        <v>4.985881349504194E-3</v>
      </c>
      <c r="AX464" s="18">
        <v>2.2766488132519049E-2</v>
      </c>
      <c r="AZ464" s="18">
        <v>6.7825960881695126E-3</v>
      </c>
      <c r="BA464" s="18">
        <v>7.8200608473328933E-3</v>
      </c>
      <c r="BB464" s="18">
        <v>1.459469987729714E-2</v>
      </c>
      <c r="BC464" s="18">
        <v>0</v>
      </c>
      <c r="BD464" s="18">
        <v>1.569568338646261E-2</v>
      </c>
      <c r="BE464" s="18">
        <v>6.7190037153964776E-3</v>
      </c>
      <c r="BF464" s="18">
        <v>8.6026064093748245E-3</v>
      </c>
      <c r="BG464" s="18">
        <v>1.0812842557224599E-2</v>
      </c>
    </row>
    <row r="466" spans="2:59" ht="72.599999999999994">
      <c r="B466" s="14" t="s">
        <v>267</v>
      </c>
    </row>
    <row r="467" spans="2:59" ht="43.5">
      <c r="B467" s="15" t="s">
        <v>268</v>
      </c>
    </row>
    <row r="468" spans="2:59">
      <c r="B468" s="11" t="s">
        <v>105</v>
      </c>
      <c r="C468" s="16">
        <v>2004</v>
      </c>
      <c r="D468" s="16">
        <v>826</v>
      </c>
      <c r="E468" s="16">
        <v>1171</v>
      </c>
      <c r="G468" s="16">
        <v>96</v>
      </c>
      <c r="H468" s="16">
        <v>292</v>
      </c>
      <c r="I468" s="16">
        <v>185</v>
      </c>
      <c r="J468" s="16">
        <v>186</v>
      </c>
      <c r="K468" s="16">
        <v>214</v>
      </c>
      <c r="L468" s="16">
        <v>210</v>
      </c>
      <c r="M468" s="16">
        <v>313</v>
      </c>
      <c r="N468" s="16">
        <v>292</v>
      </c>
      <c r="O468" s="16">
        <v>216</v>
      </c>
      <c r="Q468" s="16">
        <v>686</v>
      </c>
      <c r="R468" s="16">
        <v>381</v>
      </c>
      <c r="S468" s="16">
        <v>421</v>
      </c>
      <c r="T468" s="16">
        <v>492</v>
      </c>
      <c r="V468" s="16">
        <v>243</v>
      </c>
      <c r="W468" s="16">
        <v>317</v>
      </c>
      <c r="X468" s="16">
        <v>281</v>
      </c>
      <c r="Y468" s="16">
        <v>302</v>
      </c>
      <c r="Z468" s="16">
        <v>292</v>
      </c>
      <c r="AA468" s="16">
        <v>287</v>
      </c>
      <c r="AB468" s="16">
        <v>282</v>
      </c>
      <c r="AD468" s="16">
        <v>657</v>
      </c>
      <c r="AE468" s="16">
        <v>390</v>
      </c>
      <c r="AF468" s="16">
        <v>380</v>
      </c>
      <c r="AG468" s="16">
        <v>84</v>
      </c>
      <c r="AH468" s="16">
        <v>318</v>
      </c>
      <c r="AI468" s="16">
        <v>171</v>
      </c>
      <c r="AJ468" s="16">
        <v>4</v>
      </c>
      <c r="AL468" s="16">
        <v>270</v>
      </c>
      <c r="AM468" s="16">
        <v>309</v>
      </c>
      <c r="AN468" s="16">
        <v>100</v>
      </c>
      <c r="AP468" s="16">
        <v>226</v>
      </c>
      <c r="AQ468" s="16">
        <v>226</v>
      </c>
      <c r="AR468" s="16">
        <v>61</v>
      </c>
      <c r="AS468" s="16">
        <v>426</v>
      </c>
      <c r="AT468" s="16">
        <v>64</v>
      </c>
      <c r="AU468" s="16">
        <v>10</v>
      </c>
      <c r="AW468" s="16">
        <v>1739</v>
      </c>
      <c r="AX468" s="16">
        <v>243</v>
      </c>
      <c r="AZ468" s="16">
        <v>656</v>
      </c>
      <c r="BA468" s="16">
        <v>476</v>
      </c>
      <c r="BB468" s="16">
        <v>312</v>
      </c>
      <c r="BC468" s="16">
        <v>268</v>
      </c>
      <c r="BD468" s="16">
        <v>72</v>
      </c>
      <c r="BE468" s="16">
        <v>55</v>
      </c>
      <c r="BF468" s="16">
        <v>106</v>
      </c>
      <c r="BG468" s="16">
        <v>41</v>
      </c>
    </row>
    <row r="469" spans="2:59">
      <c r="B469" s="12" t="s">
        <v>106</v>
      </c>
      <c r="C469" s="16">
        <v>2001</v>
      </c>
      <c r="D469" s="16">
        <v>863</v>
      </c>
      <c r="E469" s="16">
        <v>1136</v>
      </c>
      <c r="G469" s="16">
        <v>88</v>
      </c>
      <c r="H469" s="16">
        <v>284</v>
      </c>
      <c r="I469" s="16">
        <v>185</v>
      </c>
      <c r="J469" s="16">
        <v>179</v>
      </c>
      <c r="K469" s="16">
        <v>216</v>
      </c>
      <c r="L469" s="16">
        <v>217</v>
      </c>
      <c r="M469" s="16">
        <v>314</v>
      </c>
      <c r="N469" s="16">
        <v>319</v>
      </c>
      <c r="O469" s="16">
        <v>199</v>
      </c>
      <c r="Q469" s="16">
        <v>686</v>
      </c>
      <c r="R469" s="16">
        <v>381</v>
      </c>
      <c r="S469" s="16">
        <v>425</v>
      </c>
      <c r="T469" s="16">
        <v>485</v>
      </c>
      <c r="V469" s="16">
        <v>283</v>
      </c>
      <c r="W469" s="16">
        <v>301</v>
      </c>
      <c r="X469" s="16">
        <v>286</v>
      </c>
      <c r="Y469" s="16">
        <v>278</v>
      </c>
      <c r="Z469" s="16">
        <v>279</v>
      </c>
      <c r="AA469" s="16">
        <v>288</v>
      </c>
      <c r="AB469" s="16">
        <v>286</v>
      </c>
      <c r="AD469" s="16">
        <v>662</v>
      </c>
      <c r="AE469" s="16">
        <v>391</v>
      </c>
      <c r="AF469" s="16">
        <v>376</v>
      </c>
      <c r="AG469" s="16">
        <v>82</v>
      </c>
      <c r="AH469" s="16">
        <v>317</v>
      </c>
      <c r="AI469" s="16">
        <v>168</v>
      </c>
      <c r="AJ469" s="16">
        <v>4</v>
      </c>
      <c r="AL469" s="16">
        <v>277</v>
      </c>
      <c r="AM469" s="16">
        <v>318</v>
      </c>
      <c r="AN469" s="16">
        <v>103</v>
      </c>
      <c r="AP469" s="16">
        <v>225</v>
      </c>
      <c r="AQ469" s="16">
        <v>221</v>
      </c>
      <c r="AR469" s="16">
        <v>62</v>
      </c>
      <c r="AS469" s="16">
        <v>410</v>
      </c>
      <c r="AT469" s="16">
        <v>64</v>
      </c>
      <c r="AU469" s="16">
        <v>10</v>
      </c>
      <c r="AW469" s="16">
        <v>1738</v>
      </c>
      <c r="AX469" s="16">
        <v>240</v>
      </c>
      <c r="AZ469" s="16">
        <v>681</v>
      </c>
      <c r="BA469" s="16">
        <v>462</v>
      </c>
      <c r="BB469" s="16">
        <v>314</v>
      </c>
      <c r="BC469" s="16">
        <v>259</v>
      </c>
      <c r="BD469" s="16">
        <v>71</v>
      </c>
      <c r="BE469" s="16">
        <v>54</v>
      </c>
      <c r="BF469" s="16">
        <v>103</v>
      </c>
      <c r="BG469" s="16">
        <v>41</v>
      </c>
    </row>
    <row r="470" spans="2:59">
      <c r="B470" s="17" t="s">
        <v>131</v>
      </c>
      <c r="C470" s="18">
        <v>8.97444934574822E-2</v>
      </c>
      <c r="D470" s="18">
        <v>8.8839296030236839E-2</v>
      </c>
      <c r="E470" s="18">
        <v>9.0590714108400514E-2</v>
      </c>
      <c r="G470" s="18">
        <v>5.0660970966311503E-2</v>
      </c>
      <c r="H470" s="18">
        <v>0.1047322810462516</v>
      </c>
      <c r="I470" s="18">
        <v>5.2584656799036331E-2</v>
      </c>
      <c r="J470" s="18">
        <v>9.2745409630371409E-2</v>
      </c>
      <c r="K470" s="18">
        <v>8.0652650592997657E-2</v>
      </c>
      <c r="L470" s="18">
        <v>7.7297662197134215E-2</v>
      </c>
      <c r="M470" s="18">
        <v>0.12955276610055369</v>
      </c>
      <c r="N470" s="18">
        <v>8.7338159254534142E-2</v>
      </c>
      <c r="O470" s="18">
        <v>8.1942149661640998E-2</v>
      </c>
      <c r="Q470" s="18">
        <v>0.1025406344160035</v>
      </c>
      <c r="R470" s="18">
        <v>7.9797174636800902E-2</v>
      </c>
      <c r="S470" s="18">
        <v>8.8420986629799539E-2</v>
      </c>
      <c r="T470" s="18">
        <v>8.2972822174478461E-2</v>
      </c>
      <c r="V470" s="18">
        <v>7.2006016309819468E-2</v>
      </c>
      <c r="W470" s="18">
        <v>9.1442682049243287E-2</v>
      </c>
      <c r="X470" s="18">
        <v>7.8210771726881165E-2</v>
      </c>
      <c r="Y470" s="18">
        <v>6.7133349507136467E-2</v>
      </c>
      <c r="Z470" s="18">
        <v>0.1063897977790641</v>
      </c>
      <c r="AA470" s="18">
        <v>0.1029426639863904</v>
      </c>
      <c r="AB470" s="18">
        <v>0.1094728359661693</v>
      </c>
      <c r="AD470" s="18">
        <v>0.10613029855077021</v>
      </c>
      <c r="AE470" s="18">
        <v>8.4425328957183007E-2</v>
      </c>
      <c r="AF470" s="18">
        <v>7.4026417101687864E-2</v>
      </c>
      <c r="AG470" s="18">
        <v>0.1452532504597821</v>
      </c>
      <c r="AH470" s="18">
        <v>6.9875014632271804E-2</v>
      </c>
      <c r="AI470" s="18">
        <v>8.52433044100422E-2</v>
      </c>
      <c r="AJ470" s="18">
        <v>0</v>
      </c>
      <c r="AL470" s="18">
        <v>0.11206000000000001</v>
      </c>
      <c r="AM470" s="18">
        <v>6.1219999999999997E-2</v>
      </c>
      <c r="AN470" s="18">
        <v>9.2710000000000001E-2</v>
      </c>
      <c r="AP470" s="18">
        <v>0.10638295683902881</v>
      </c>
      <c r="AQ470" s="18">
        <v>0.1030214188481985</v>
      </c>
      <c r="AR470" s="18">
        <v>0.1125620855345142</v>
      </c>
      <c r="AS470" s="18">
        <v>9.0462201910384551E-2</v>
      </c>
      <c r="AT470" s="18">
        <v>0.1828190842999359</v>
      </c>
      <c r="AU470" s="18">
        <v>0</v>
      </c>
      <c r="AW470" s="18">
        <v>9.9876044398069089E-2</v>
      </c>
      <c r="AX470" s="18">
        <v>2.4680475937310261E-2</v>
      </c>
      <c r="AZ470" s="18">
        <v>7.4976525441675851E-2</v>
      </c>
      <c r="BA470" s="18">
        <v>0.1003406942435362</v>
      </c>
      <c r="BB470" s="18">
        <v>9.4854851450057245E-2</v>
      </c>
      <c r="BC470" s="18">
        <v>0.11824947384809401</v>
      </c>
      <c r="BD470" s="18">
        <v>6.2285973357897803E-2</v>
      </c>
      <c r="BE470" s="18">
        <v>9.0149190765505163E-2</v>
      </c>
      <c r="BF470" s="18">
        <v>0.103455692099932</v>
      </c>
      <c r="BG470" s="18">
        <v>4.5662933362972419E-2</v>
      </c>
    </row>
    <row r="471" spans="2:59">
      <c r="B471" s="17" t="s">
        <v>269</v>
      </c>
      <c r="C471" s="18">
        <v>0.67679884293320947</v>
      </c>
      <c r="D471" s="18">
        <v>0.6788040944096827</v>
      </c>
      <c r="E471" s="18">
        <v>0.67495126126570992</v>
      </c>
      <c r="G471" s="18">
        <v>0.73798336834085188</v>
      </c>
      <c r="H471" s="18">
        <v>0.63624440627384826</v>
      </c>
      <c r="I471" s="18">
        <v>0.74568137350622954</v>
      </c>
      <c r="J471" s="18">
        <v>0.63001288313845749</v>
      </c>
      <c r="K471" s="18">
        <v>0.71620336895820091</v>
      </c>
      <c r="L471" s="18">
        <v>0.70847038995130096</v>
      </c>
      <c r="M471" s="18">
        <v>0.57105842600115841</v>
      </c>
      <c r="N471" s="18">
        <v>0.69948978338299983</v>
      </c>
      <c r="O471" s="18">
        <v>0.73898584736954165</v>
      </c>
      <c r="Q471" s="18">
        <v>0.67096907616201518</v>
      </c>
      <c r="R471" s="18">
        <v>0.66595987432816517</v>
      </c>
      <c r="S471" s="18">
        <v>0.69083575781807016</v>
      </c>
      <c r="T471" s="18">
        <v>0.68039306846954384</v>
      </c>
      <c r="V471" s="18">
        <v>0.66360107023511272</v>
      </c>
      <c r="W471" s="18">
        <v>0.65875628250128349</v>
      </c>
      <c r="X471" s="18">
        <v>0.6776439447482745</v>
      </c>
      <c r="Y471" s="18">
        <v>0.72011145864435333</v>
      </c>
      <c r="Z471" s="18">
        <v>0.67492756435593881</v>
      </c>
      <c r="AA471" s="18">
        <v>0.69734861564342898</v>
      </c>
      <c r="AB471" s="18">
        <v>0.64699242590637251</v>
      </c>
      <c r="AD471" s="18">
        <v>0.64486886146910671</v>
      </c>
      <c r="AE471" s="18">
        <v>0.66357261255653288</v>
      </c>
      <c r="AF471" s="18">
        <v>0.72667742399961099</v>
      </c>
      <c r="AG471" s="18">
        <v>0.6382381350820332</v>
      </c>
      <c r="AH471" s="18">
        <v>0.69401914996941882</v>
      </c>
      <c r="AI471" s="18">
        <v>0.70645985036775694</v>
      </c>
      <c r="AJ471" s="18">
        <v>0.74823068524066827</v>
      </c>
      <c r="AL471" s="18">
        <v>0.64073999999999998</v>
      </c>
      <c r="AM471" s="18">
        <v>0.70562000000000002</v>
      </c>
      <c r="AN471" s="18">
        <v>0.67786000000000002</v>
      </c>
      <c r="AP471" s="18">
        <v>0.67721327084674143</v>
      </c>
      <c r="AQ471" s="18">
        <v>0.68634110657366421</v>
      </c>
      <c r="AR471" s="18">
        <v>0.71449459636162482</v>
      </c>
      <c r="AS471" s="18">
        <v>0.6839432463656514</v>
      </c>
      <c r="AT471" s="18">
        <v>0.65869894697897236</v>
      </c>
      <c r="AU471" s="18">
        <v>0.59869927877983864</v>
      </c>
      <c r="AW471" s="18">
        <v>0.65470748759043329</v>
      </c>
      <c r="AX471" s="18">
        <v>0.83994060199628406</v>
      </c>
      <c r="AZ471" s="18">
        <v>0.67538873034238234</v>
      </c>
      <c r="BA471" s="18">
        <v>0.64332606354224897</v>
      </c>
      <c r="BB471" s="18">
        <v>0.67238893757155549</v>
      </c>
      <c r="BC471" s="18">
        <v>0.69417283835283816</v>
      </c>
      <c r="BD471" s="18">
        <v>0.79161325660412618</v>
      </c>
      <c r="BE471" s="18">
        <v>0.71425264545745937</v>
      </c>
      <c r="BF471" s="18">
        <v>0.67196893440814431</v>
      </c>
      <c r="BG471" s="18">
        <v>0.77681563717374003</v>
      </c>
    </row>
    <row r="472" spans="2:59">
      <c r="B472" s="17" t="s">
        <v>270</v>
      </c>
      <c r="C472" s="18">
        <v>0.1677511863144408</v>
      </c>
      <c r="D472" s="18">
        <v>0.1792621368337354</v>
      </c>
      <c r="E472" s="18">
        <v>0.1593025027425333</v>
      </c>
      <c r="G472" s="18">
        <v>0.1259365471442313</v>
      </c>
      <c r="H472" s="18">
        <v>0.18476496456853381</v>
      </c>
      <c r="I472" s="18">
        <v>0.1265375178285712</v>
      </c>
      <c r="J472" s="18">
        <v>0.21919345570916371</v>
      </c>
      <c r="K472" s="18">
        <v>0.15782607973172921</v>
      </c>
      <c r="L472" s="18">
        <v>0.1465498825000566</v>
      </c>
      <c r="M472" s="18">
        <v>0.23516784357214421</v>
      </c>
      <c r="N472" s="18">
        <v>0.13776413839433879</v>
      </c>
      <c r="O472" s="18">
        <v>0.12957863571530201</v>
      </c>
      <c r="Q472" s="18">
        <v>0.17933198673747541</v>
      </c>
      <c r="R472" s="18">
        <v>0.17855923878644681</v>
      </c>
      <c r="S472" s="18">
        <v>0.14428348900775839</v>
      </c>
      <c r="T472" s="18">
        <v>0.16059978228111599</v>
      </c>
      <c r="V472" s="18">
        <v>0.1856736505789118</v>
      </c>
      <c r="W472" s="18">
        <v>0.20313823467420281</v>
      </c>
      <c r="X472" s="18">
        <v>0.1581742163205786</v>
      </c>
      <c r="Y472" s="18">
        <v>0.13944150366707719</v>
      </c>
      <c r="Z472" s="18">
        <v>0.14398107375393349</v>
      </c>
      <c r="AA472" s="18">
        <v>0.13365076353335709</v>
      </c>
      <c r="AB472" s="18">
        <v>0.2074769524425206</v>
      </c>
      <c r="AD472" s="18">
        <v>0.19908502917138191</v>
      </c>
      <c r="AE472" s="18">
        <v>0.16459245425644201</v>
      </c>
      <c r="AF472" s="18">
        <v>0.13082821636866299</v>
      </c>
      <c r="AG472" s="18">
        <v>0.16105458476715481</v>
      </c>
      <c r="AH472" s="18">
        <v>0.1633102629152271</v>
      </c>
      <c r="AI472" s="18">
        <v>0.14992096199885641</v>
      </c>
      <c r="AJ472" s="18">
        <v>0</v>
      </c>
      <c r="AL472" s="18">
        <v>0.2102</v>
      </c>
      <c r="AM472" s="18">
        <v>0.17766000000000001</v>
      </c>
      <c r="AN472" s="18">
        <v>0.14360000000000001</v>
      </c>
      <c r="AP472" s="18">
        <v>0.18045521653784211</v>
      </c>
      <c r="AQ472" s="18">
        <v>0.13333021775634479</v>
      </c>
      <c r="AR472" s="18">
        <v>0.1729433181038609</v>
      </c>
      <c r="AS472" s="18">
        <v>0.15401860344009979</v>
      </c>
      <c r="AT472" s="18">
        <v>0.1082467965135996</v>
      </c>
      <c r="AU472" s="18">
        <v>0.40130072122016119</v>
      </c>
      <c r="AW472" s="18">
        <v>0.18519064455463349</v>
      </c>
      <c r="AX472" s="18">
        <v>4.7833257846859663E-2</v>
      </c>
      <c r="AZ472" s="18">
        <v>0.17922189081107831</v>
      </c>
      <c r="BA472" s="18">
        <v>0.18416015397088509</v>
      </c>
      <c r="BB472" s="18">
        <v>0.18082822969247631</v>
      </c>
      <c r="BC472" s="18">
        <v>0.1333258629133566</v>
      </c>
      <c r="BD472" s="18">
        <v>0.1155713133165292</v>
      </c>
      <c r="BE472" s="18">
        <v>0.12893427146231731</v>
      </c>
      <c r="BF472" s="18">
        <v>0.16354329139039059</v>
      </c>
      <c r="BG472" s="18">
        <v>5.587516915089133E-2</v>
      </c>
    </row>
    <row r="473" spans="2:59">
      <c r="B473" s="17" t="s">
        <v>271</v>
      </c>
      <c r="C473" s="18">
        <v>4.4578475214719332E-2</v>
      </c>
      <c r="D473" s="18">
        <v>4.1295135630720167E-2</v>
      </c>
      <c r="E473" s="18">
        <v>4.7151615357030469E-2</v>
      </c>
      <c r="G473" s="18">
        <v>6.3752947463645931E-2</v>
      </c>
      <c r="H473" s="18">
        <v>5.5725234692450047E-2</v>
      </c>
      <c r="I473" s="18">
        <v>4.9153468083161837E-2</v>
      </c>
      <c r="J473" s="18">
        <v>2.7745884953953831E-2</v>
      </c>
      <c r="K473" s="18">
        <v>2.4118525610673441E-2</v>
      </c>
      <c r="L473" s="18">
        <v>3.7083139381402022E-2</v>
      </c>
      <c r="M473" s="18">
        <v>5.1643871860305508E-2</v>
      </c>
      <c r="N473" s="18">
        <v>5.9416633184179633E-2</v>
      </c>
      <c r="O473" s="18">
        <v>2.6364746254637219E-2</v>
      </c>
      <c r="Q473" s="18">
        <v>3.1622825448607617E-2</v>
      </c>
      <c r="R473" s="18">
        <v>4.772592045160657E-2</v>
      </c>
      <c r="S473" s="18">
        <v>5.0027144739587442E-2</v>
      </c>
      <c r="T473" s="18">
        <v>5.7799233440514013E-2</v>
      </c>
      <c r="V473" s="18">
        <v>3.715060320947064E-2</v>
      </c>
      <c r="W473" s="18">
        <v>2.857333368008098E-2</v>
      </c>
      <c r="X473" s="18">
        <v>5.7160004824712521E-2</v>
      </c>
      <c r="Y473" s="18">
        <v>5.5957353754645299E-2</v>
      </c>
      <c r="Z473" s="18">
        <v>5.1255652569847328E-2</v>
      </c>
      <c r="AA473" s="18">
        <v>4.7118262766806272E-2</v>
      </c>
      <c r="AB473" s="18">
        <v>3.6057785684937629E-2</v>
      </c>
      <c r="AD473" s="18">
        <v>4.3665027939823929E-2</v>
      </c>
      <c r="AE473" s="18">
        <v>5.9292624070168658E-2</v>
      </c>
      <c r="AF473" s="18">
        <v>4.1543817845008872E-2</v>
      </c>
      <c r="AG473" s="18">
        <v>5.5454029691029812E-2</v>
      </c>
      <c r="AH473" s="18">
        <v>3.8425403066808972E-2</v>
      </c>
      <c r="AI473" s="18">
        <v>2.1993873442142362E-2</v>
      </c>
      <c r="AJ473" s="18">
        <v>0.25176931475933179</v>
      </c>
      <c r="AL473" s="18">
        <v>2.5190000000000001E-2</v>
      </c>
      <c r="AM473" s="18">
        <v>3.95E-2</v>
      </c>
      <c r="AN473" s="18">
        <v>4.8930000000000001E-2</v>
      </c>
      <c r="AP473" s="18">
        <v>2.81179080058401E-2</v>
      </c>
      <c r="AQ473" s="18">
        <v>5.2170641782052767E-2</v>
      </c>
      <c r="AR473" s="18">
        <v>0</v>
      </c>
      <c r="AS473" s="18">
        <v>5.9431121778950678E-2</v>
      </c>
      <c r="AT473" s="18">
        <v>5.023517220749231E-2</v>
      </c>
      <c r="AU473" s="18">
        <v>0</v>
      </c>
      <c r="AW473" s="18">
        <v>4.0966226143865553E-2</v>
      </c>
      <c r="AX473" s="18">
        <v>6.1968953390722933E-2</v>
      </c>
      <c r="AZ473" s="18">
        <v>3.9782720925047962E-2</v>
      </c>
      <c r="BA473" s="18">
        <v>5.2791906292316552E-2</v>
      </c>
      <c r="BB473" s="18">
        <v>4.3051996796047917E-2</v>
      </c>
      <c r="BC473" s="18">
        <v>4.2324178542150183E-2</v>
      </c>
      <c r="BD473" s="18">
        <v>3.052945672144684E-2</v>
      </c>
      <c r="BE473" s="18">
        <v>6.6663892314718282E-2</v>
      </c>
      <c r="BF473" s="18">
        <v>1.743404788261425E-2</v>
      </c>
      <c r="BG473" s="18">
        <v>9.1088340803957474E-2</v>
      </c>
    </row>
    <row r="474" spans="2:59">
      <c r="B474" s="17" t="s">
        <v>119</v>
      </c>
      <c r="C474" s="18">
        <v>2.1127002080148179E-2</v>
      </c>
      <c r="D474" s="18">
        <v>1.1799337095624781E-2</v>
      </c>
      <c r="E474" s="18">
        <v>2.8003906526325981E-2</v>
      </c>
      <c r="G474" s="18">
        <v>2.166616608495928E-2</v>
      </c>
      <c r="H474" s="18">
        <v>1.8533113418916281E-2</v>
      </c>
      <c r="I474" s="18">
        <v>2.6042983783001111E-2</v>
      </c>
      <c r="J474" s="18">
        <v>3.0302366568053751E-2</v>
      </c>
      <c r="K474" s="18">
        <v>2.1199375106398931E-2</v>
      </c>
      <c r="L474" s="18">
        <v>3.0598925970106161E-2</v>
      </c>
      <c r="M474" s="18">
        <v>1.2577092465838239E-2</v>
      </c>
      <c r="N474" s="18">
        <v>1.599128578394755E-2</v>
      </c>
      <c r="O474" s="18">
        <v>2.3128620998878229E-2</v>
      </c>
      <c r="Q474" s="18">
        <v>1.553547723589823E-2</v>
      </c>
      <c r="R474" s="18">
        <v>2.795779179698054E-2</v>
      </c>
      <c r="S474" s="18">
        <v>2.6432621804784371E-2</v>
      </c>
      <c r="T474" s="18">
        <v>1.8235093634347652E-2</v>
      </c>
      <c r="V474" s="18">
        <v>4.1568659666685208E-2</v>
      </c>
      <c r="W474" s="18">
        <v>1.80894670951895E-2</v>
      </c>
      <c r="X474" s="18">
        <v>2.8811062379553061E-2</v>
      </c>
      <c r="Y474" s="18">
        <v>1.735633442678788E-2</v>
      </c>
      <c r="Z474" s="18">
        <v>2.3445911541216249E-2</v>
      </c>
      <c r="AA474" s="18">
        <v>1.8939694070017311E-2</v>
      </c>
      <c r="AB474" s="18">
        <v>0</v>
      </c>
      <c r="AD474" s="18">
        <v>6.2507828689174769E-3</v>
      </c>
      <c r="AE474" s="18">
        <v>2.8116980159673462E-2</v>
      </c>
      <c r="AF474" s="18">
        <v>2.6924124685029398E-2</v>
      </c>
      <c r="AG474" s="18">
        <v>0</v>
      </c>
      <c r="AH474" s="18">
        <v>3.4370169416273313E-2</v>
      </c>
      <c r="AI474" s="18">
        <v>3.6382009781202082E-2</v>
      </c>
      <c r="AJ474" s="18">
        <v>0</v>
      </c>
      <c r="AL474" s="18">
        <v>1.1809999999999999E-2</v>
      </c>
      <c r="AM474" s="18">
        <v>1.5990000000000001E-2</v>
      </c>
      <c r="AN474" s="18">
        <v>3.6900000000000002E-2</v>
      </c>
      <c r="AP474" s="18">
        <v>7.8306477705475056E-3</v>
      </c>
      <c r="AQ474" s="18">
        <v>2.5136615039739529E-2</v>
      </c>
      <c r="AR474" s="18">
        <v>0</v>
      </c>
      <c r="AS474" s="18">
        <v>1.214482650491357E-2</v>
      </c>
      <c r="AT474" s="18">
        <v>0</v>
      </c>
      <c r="AU474" s="18">
        <v>0</v>
      </c>
      <c r="AW474" s="18">
        <v>1.9259597312998668E-2</v>
      </c>
      <c r="AX474" s="18">
        <v>2.5576710828823079E-2</v>
      </c>
      <c r="AZ474" s="18">
        <v>3.0630132479815629E-2</v>
      </c>
      <c r="BA474" s="18">
        <v>1.9381181951013089E-2</v>
      </c>
      <c r="BB474" s="18">
        <v>8.8759844898630147E-3</v>
      </c>
      <c r="BC474" s="18">
        <v>1.1927646343560991E-2</v>
      </c>
      <c r="BD474" s="18">
        <v>0</v>
      </c>
      <c r="BE474" s="18">
        <v>0</v>
      </c>
      <c r="BF474" s="18">
        <v>4.359803421891896E-2</v>
      </c>
      <c r="BG474" s="18">
        <v>3.0557919508438721E-2</v>
      </c>
    </row>
    <row r="476" spans="2:59" ht="72.599999999999994">
      <c r="B476" s="14" t="s">
        <v>272</v>
      </c>
    </row>
    <row r="477" spans="2:59" ht="43.5">
      <c r="B477" s="15" t="s">
        <v>268</v>
      </c>
    </row>
    <row r="478" spans="2:59">
      <c r="B478" s="11" t="s">
        <v>105</v>
      </c>
      <c r="C478" s="16">
        <v>2004</v>
      </c>
      <c r="D478" s="16">
        <v>826</v>
      </c>
      <c r="E478" s="16">
        <v>1171</v>
      </c>
      <c r="G478" s="16">
        <v>96</v>
      </c>
      <c r="H478" s="16">
        <v>292</v>
      </c>
      <c r="I478" s="16">
        <v>185</v>
      </c>
      <c r="J478" s="16">
        <v>186</v>
      </c>
      <c r="K478" s="16">
        <v>214</v>
      </c>
      <c r="L478" s="16">
        <v>210</v>
      </c>
      <c r="M478" s="16">
        <v>313</v>
      </c>
      <c r="N478" s="16">
        <v>292</v>
      </c>
      <c r="O478" s="16">
        <v>216</v>
      </c>
      <c r="Q478" s="16">
        <v>686</v>
      </c>
      <c r="R478" s="16">
        <v>381</v>
      </c>
      <c r="S478" s="16">
        <v>421</v>
      </c>
      <c r="T478" s="16">
        <v>492</v>
      </c>
      <c r="V478" s="16">
        <v>243</v>
      </c>
      <c r="W478" s="16">
        <v>317</v>
      </c>
      <c r="X478" s="16">
        <v>281</v>
      </c>
      <c r="Y478" s="16">
        <v>302</v>
      </c>
      <c r="Z478" s="16">
        <v>292</v>
      </c>
      <c r="AA478" s="16">
        <v>287</v>
      </c>
      <c r="AB478" s="16">
        <v>282</v>
      </c>
      <c r="AD478" s="16">
        <v>657</v>
      </c>
      <c r="AE478" s="16">
        <v>390</v>
      </c>
      <c r="AF478" s="16">
        <v>380</v>
      </c>
      <c r="AG478" s="16">
        <v>84</v>
      </c>
      <c r="AH478" s="16">
        <v>318</v>
      </c>
      <c r="AI478" s="16">
        <v>171</v>
      </c>
      <c r="AJ478" s="16">
        <v>4</v>
      </c>
      <c r="AL478" s="16">
        <v>270</v>
      </c>
      <c r="AM478" s="16">
        <v>309</v>
      </c>
      <c r="AN478" s="16">
        <v>100</v>
      </c>
      <c r="AP478" s="16">
        <v>226</v>
      </c>
      <c r="AQ478" s="16">
        <v>226</v>
      </c>
      <c r="AR478" s="16">
        <v>61</v>
      </c>
      <c r="AS478" s="16">
        <v>426</v>
      </c>
      <c r="AT478" s="16">
        <v>64</v>
      </c>
      <c r="AU478" s="16">
        <v>10</v>
      </c>
      <c r="AW478" s="16">
        <v>1739</v>
      </c>
      <c r="AX478" s="16">
        <v>243</v>
      </c>
      <c r="AZ478" s="16">
        <v>656</v>
      </c>
      <c r="BA478" s="16">
        <v>476</v>
      </c>
      <c r="BB478" s="16">
        <v>312</v>
      </c>
      <c r="BC478" s="16">
        <v>268</v>
      </c>
      <c r="BD478" s="16">
        <v>72</v>
      </c>
      <c r="BE478" s="16">
        <v>55</v>
      </c>
      <c r="BF478" s="16">
        <v>106</v>
      </c>
      <c r="BG478" s="16">
        <v>41</v>
      </c>
    </row>
    <row r="479" spans="2:59">
      <c r="B479" s="12" t="s">
        <v>106</v>
      </c>
      <c r="C479" s="16">
        <v>2001</v>
      </c>
      <c r="D479" s="16">
        <v>863</v>
      </c>
      <c r="E479" s="16">
        <v>1136</v>
      </c>
      <c r="G479" s="16">
        <v>88</v>
      </c>
      <c r="H479" s="16">
        <v>284</v>
      </c>
      <c r="I479" s="16">
        <v>185</v>
      </c>
      <c r="J479" s="16">
        <v>179</v>
      </c>
      <c r="K479" s="16">
        <v>216</v>
      </c>
      <c r="L479" s="16">
        <v>217</v>
      </c>
      <c r="M479" s="16">
        <v>314</v>
      </c>
      <c r="N479" s="16">
        <v>319</v>
      </c>
      <c r="O479" s="16">
        <v>199</v>
      </c>
      <c r="Q479" s="16">
        <v>686</v>
      </c>
      <c r="R479" s="16">
        <v>381</v>
      </c>
      <c r="S479" s="16">
        <v>425</v>
      </c>
      <c r="T479" s="16">
        <v>485</v>
      </c>
      <c r="V479" s="16">
        <v>283</v>
      </c>
      <c r="W479" s="16">
        <v>301</v>
      </c>
      <c r="X479" s="16">
        <v>286</v>
      </c>
      <c r="Y479" s="16">
        <v>278</v>
      </c>
      <c r="Z479" s="16">
        <v>279</v>
      </c>
      <c r="AA479" s="16">
        <v>288</v>
      </c>
      <c r="AB479" s="16">
        <v>286</v>
      </c>
      <c r="AD479" s="16">
        <v>662</v>
      </c>
      <c r="AE479" s="16">
        <v>391</v>
      </c>
      <c r="AF479" s="16">
        <v>376</v>
      </c>
      <c r="AG479" s="16">
        <v>82</v>
      </c>
      <c r="AH479" s="16">
        <v>317</v>
      </c>
      <c r="AI479" s="16">
        <v>168</v>
      </c>
      <c r="AJ479" s="16">
        <v>4</v>
      </c>
      <c r="AL479" s="16">
        <v>277</v>
      </c>
      <c r="AM479" s="16">
        <v>318</v>
      </c>
      <c r="AN479" s="16">
        <v>103</v>
      </c>
      <c r="AP479" s="16">
        <v>225</v>
      </c>
      <c r="AQ479" s="16">
        <v>221</v>
      </c>
      <c r="AR479" s="16">
        <v>62</v>
      </c>
      <c r="AS479" s="16">
        <v>410</v>
      </c>
      <c r="AT479" s="16">
        <v>64</v>
      </c>
      <c r="AU479" s="16">
        <v>10</v>
      </c>
      <c r="AW479" s="16">
        <v>1738</v>
      </c>
      <c r="AX479" s="16">
        <v>240</v>
      </c>
      <c r="AZ479" s="16">
        <v>681</v>
      </c>
      <c r="BA479" s="16">
        <v>462</v>
      </c>
      <c r="BB479" s="16">
        <v>314</v>
      </c>
      <c r="BC479" s="16">
        <v>259</v>
      </c>
      <c r="BD479" s="16">
        <v>71</v>
      </c>
      <c r="BE479" s="16">
        <v>54</v>
      </c>
      <c r="BF479" s="16">
        <v>103</v>
      </c>
      <c r="BG479" s="16">
        <v>41</v>
      </c>
    </row>
    <row r="480" spans="2:59">
      <c r="B480" s="17" t="s">
        <v>131</v>
      </c>
      <c r="C480" s="18">
        <v>0.38205804910896729</v>
      </c>
      <c r="D480" s="18">
        <v>0.4069872577686211</v>
      </c>
      <c r="E480" s="18">
        <v>0.36379391606840472</v>
      </c>
      <c r="G480" s="18">
        <v>0.36806699067347132</v>
      </c>
      <c r="H480" s="18">
        <v>0.39616616959275691</v>
      </c>
      <c r="I480" s="18">
        <v>0.35068547531231659</v>
      </c>
      <c r="J480" s="18">
        <v>0.35037489432605201</v>
      </c>
      <c r="K480" s="18">
        <v>0.36836979964197908</v>
      </c>
      <c r="L480" s="18">
        <v>0.3914709745144927</v>
      </c>
      <c r="M480" s="18">
        <v>0.47560926508493212</v>
      </c>
      <c r="N480" s="18">
        <v>0.36189483297342201</v>
      </c>
      <c r="O480" s="18">
        <v>0.31472950554629248</v>
      </c>
      <c r="Q480" s="18">
        <v>0.42403859832629942</v>
      </c>
      <c r="R480" s="18">
        <v>0.34419473765785641</v>
      </c>
      <c r="S480" s="18">
        <v>0.38408197356592161</v>
      </c>
      <c r="T480" s="18">
        <v>0.3502685978846663</v>
      </c>
      <c r="V480" s="18">
        <v>0.33145795360663632</v>
      </c>
      <c r="W480" s="18">
        <v>0.39644601231123239</v>
      </c>
      <c r="X480" s="18">
        <v>0.38415218480744839</v>
      </c>
      <c r="Y480" s="18">
        <v>0.38592534763721281</v>
      </c>
      <c r="Z480" s="18">
        <v>0.39017832036974909</v>
      </c>
      <c r="AA480" s="18">
        <v>0.3965900670310239</v>
      </c>
      <c r="AB480" s="18">
        <v>0.38852928720996049</v>
      </c>
      <c r="AD480" s="18">
        <v>0.45625858649229528</v>
      </c>
      <c r="AE480" s="18">
        <v>0.33370828867395053</v>
      </c>
      <c r="AF480" s="18">
        <v>0.32364151637892691</v>
      </c>
      <c r="AG480" s="18">
        <v>0.46379354346511259</v>
      </c>
      <c r="AH480" s="18">
        <v>0.3811739321134236</v>
      </c>
      <c r="AI480" s="18">
        <v>0.3038030641056832</v>
      </c>
      <c r="AJ480" s="18">
        <v>0</v>
      </c>
      <c r="AL480" s="18">
        <v>0.42886000000000002</v>
      </c>
      <c r="AM480" s="18">
        <v>0.34239999999999998</v>
      </c>
      <c r="AN480" s="18">
        <v>0.30514999999999998</v>
      </c>
      <c r="AP480" s="18">
        <v>0.44142210576406082</v>
      </c>
      <c r="AQ480" s="18">
        <v>0.39661163132030991</v>
      </c>
      <c r="AR480" s="18">
        <v>0.35023167279087303</v>
      </c>
      <c r="AS480" s="18">
        <v>0.36721303834837599</v>
      </c>
      <c r="AT480" s="18">
        <v>0.49830625077541491</v>
      </c>
      <c r="AU480" s="18">
        <v>0.60771802698773958</v>
      </c>
      <c r="AW480" s="18">
        <v>0.42067252690274648</v>
      </c>
      <c r="AX480" s="18">
        <v>0.13375466179844639</v>
      </c>
      <c r="AZ480" s="18">
        <v>0.3454974019492606</v>
      </c>
      <c r="BA480" s="18">
        <v>0.41317265291026017</v>
      </c>
      <c r="BB480" s="18">
        <v>0.39284981260851692</v>
      </c>
      <c r="BC480" s="18">
        <v>0.40829905511380898</v>
      </c>
      <c r="BD480" s="18">
        <v>0.36933818913366878</v>
      </c>
      <c r="BE480" s="18">
        <v>0.37995415475526512</v>
      </c>
      <c r="BF480" s="18">
        <v>0.37293764312217847</v>
      </c>
      <c r="BG480" s="18">
        <v>0.38168714329422859</v>
      </c>
    </row>
    <row r="481" spans="2:59">
      <c r="B481" s="17" t="s">
        <v>269</v>
      </c>
      <c r="C481" s="18">
        <v>0.26508799668274979</v>
      </c>
      <c r="D481" s="18">
        <v>0.25191748286395882</v>
      </c>
      <c r="E481" s="18">
        <v>0.27456132692820068</v>
      </c>
      <c r="G481" s="18">
        <v>0.31742544610325307</v>
      </c>
      <c r="H481" s="18">
        <v>0.24654754659279771</v>
      </c>
      <c r="I481" s="18">
        <v>0.339476098600211</v>
      </c>
      <c r="J481" s="18">
        <v>0.272183362243483</v>
      </c>
      <c r="K481" s="18">
        <v>0.2193931971782562</v>
      </c>
      <c r="L481" s="18">
        <v>0.25904774508625861</v>
      </c>
      <c r="M481" s="18">
        <v>0.21368320031136631</v>
      </c>
      <c r="N481" s="18">
        <v>0.30343031434152601</v>
      </c>
      <c r="O481" s="18">
        <v>0.26861610457146989</v>
      </c>
      <c r="Q481" s="18">
        <v>0.20651512263922911</v>
      </c>
      <c r="R481" s="18">
        <v>0.30871851732718159</v>
      </c>
      <c r="S481" s="18">
        <v>0.26757450484463641</v>
      </c>
      <c r="T481" s="18">
        <v>0.31165474029168883</v>
      </c>
      <c r="V481" s="18">
        <v>0.2428330628467654</v>
      </c>
      <c r="W481" s="18">
        <v>0.23483604875062489</v>
      </c>
      <c r="X481" s="18">
        <v>0.2774937297523718</v>
      </c>
      <c r="Y481" s="18">
        <v>0.25612595125428489</v>
      </c>
      <c r="Z481" s="18">
        <v>0.28934056779134482</v>
      </c>
      <c r="AA481" s="18">
        <v>0.30592158503527489</v>
      </c>
      <c r="AB481" s="18">
        <v>0.25040372336264027</v>
      </c>
      <c r="AD481" s="18">
        <v>0.2354949558866995</v>
      </c>
      <c r="AE481" s="18">
        <v>0.26109784530241481</v>
      </c>
      <c r="AF481" s="18">
        <v>0.31089048692215432</v>
      </c>
      <c r="AG481" s="18">
        <v>0.30083786162722259</v>
      </c>
      <c r="AH481" s="18">
        <v>0.27311015813406558</v>
      </c>
      <c r="AI481" s="18">
        <v>0.24420172987961469</v>
      </c>
      <c r="AJ481" s="18">
        <v>0.74823068524066827</v>
      </c>
      <c r="AL481" s="18">
        <v>0.17512</v>
      </c>
      <c r="AM481" s="18">
        <v>0.27421000000000001</v>
      </c>
      <c r="AN481" s="18">
        <v>0.32340000000000002</v>
      </c>
      <c r="AP481" s="18">
        <v>0.25353292497540381</v>
      </c>
      <c r="AQ481" s="18">
        <v>0.29859921392730621</v>
      </c>
      <c r="AR481" s="18">
        <v>0.21023269035871789</v>
      </c>
      <c r="AS481" s="18">
        <v>0.30342580035527539</v>
      </c>
      <c r="AT481" s="18">
        <v>0.26738380797145189</v>
      </c>
      <c r="AU481" s="18">
        <v>0</v>
      </c>
      <c r="AW481" s="18">
        <v>0.2186954241794434</v>
      </c>
      <c r="AX481" s="18">
        <v>0.58333697880323188</v>
      </c>
      <c r="AZ481" s="18">
        <v>0.25306049185688761</v>
      </c>
      <c r="BA481" s="18">
        <v>0.25825501308466459</v>
      </c>
      <c r="BB481" s="18">
        <v>0.24608800401640241</v>
      </c>
      <c r="BC481" s="18">
        <v>0.27429290426636349</v>
      </c>
      <c r="BD481" s="18">
        <v>0.32241407225580648</v>
      </c>
      <c r="BE481" s="18">
        <v>0.21570732706082921</v>
      </c>
      <c r="BF481" s="18">
        <v>0.38148394249258161</v>
      </c>
      <c r="BG481" s="18">
        <v>0.33937482761775412</v>
      </c>
    </row>
    <row r="482" spans="2:59">
      <c r="B482" s="17" t="s">
        <v>270</v>
      </c>
      <c r="C482" s="18">
        <v>0.28294821274188953</v>
      </c>
      <c r="D482" s="18">
        <v>0.28372641951747518</v>
      </c>
      <c r="E482" s="18">
        <v>0.2823471420074426</v>
      </c>
      <c r="G482" s="18">
        <v>0.26398690545254933</v>
      </c>
      <c r="H482" s="18">
        <v>0.29839110270119951</v>
      </c>
      <c r="I482" s="18">
        <v>0.19968999381180641</v>
      </c>
      <c r="J482" s="18">
        <v>0.30936737020496458</v>
      </c>
      <c r="K482" s="18">
        <v>0.33636024513814178</v>
      </c>
      <c r="L482" s="18">
        <v>0.28533645145186232</v>
      </c>
      <c r="M482" s="18">
        <v>0.2545489923680852</v>
      </c>
      <c r="N482" s="18">
        <v>0.26955808163960371</v>
      </c>
      <c r="O482" s="18">
        <v>0.32900947949138187</v>
      </c>
      <c r="Q482" s="18">
        <v>0.31604483319934429</v>
      </c>
      <c r="R482" s="18">
        <v>0.28561831185967168</v>
      </c>
      <c r="S482" s="18">
        <v>0.26085127497388322</v>
      </c>
      <c r="T482" s="18">
        <v>0.25408953217056152</v>
      </c>
      <c r="V482" s="18">
        <v>0.30792620068314908</v>
      </c>
      <c r="W482" s="18">
        <v>0.32842742565323318</v>
      </c>
      <c r="X482" s="18">
        <v>0.28891142744464188</v>
      </c>
      <c r="Y482" s="18">
        <v>0.2703189747026194</v>
      </c>
      <c r="Z482" s="18">
        <v>0.25185805377183151</v>
      </c>
      <c r="AA482" s="18">
        <v>0.24213143551928351</v>
      </c>
      <c r="AB482" s="18">
        <v>0.2881601017207418</v>
      </c>
      <c r="AD482" s="18">
        <v>0.25215512928189249</v>
      </c>
      <c r="AE482" s="18">
        <v>0.32871283204873142</v>
      </c>
      <c r="AF482" s="18">
        <v>0.29800850476169483</v>
      </c>
      <c r="AG482" s="18">
        <v>0.15411870797023691</v>
      </c>
      <c r="AH482" s="18">
        <v>0.28920046295906282</v>
      </c>
      <c r="AI482" s="18">
        <v>0.32222973471208471</v>
      </c>
      <c r="AJ482" s="18">
        <v>0</v>
      </c>
      <c r="AL482" s="18">
        <v>0.33877000000000002</v>
      </c>
      <c r="AM482" s="18">
        <v>0.32940000000000003</v>
      </c>
      <c r="AN482" s="18">
        <v>0.32543</v>
      </c>
      <c r="AP482" s="18">
        <v>0.25171572595344288</v>
      </c>
      <c r="AQ482" s="18">
        <v>0.2359470887853351</v>
      </c>
      <c r="AR482" s="18">
        <v>0.38269499290944581</v>
      </c>
      <c r="AS482" s="18">
        <v>0.25674653677619119</v>
      </c>
      <c r="AT482" s="18">
        <v>0.17094524890515331</v>
      </c>
      <c r="AU482" s="18">
        <v>0.30181806641018238</v>
      </c>
      <c r="AW482" s="18">
        <v>0.30162432402676193</v>
      </c>
      <c r="AX482" s="18">
        <v>0.16969823383227281</v>
      </c>
      <c r="AZ482" s="18">
        <v>0.32352258976347492</v>
      </c>
      <c r="BA482" s="18">
        <v>0.27027407669254472</v>
      </c>
      <c r="BB482" s="18">
        <v>0.28583430724528092</v>
      </c>
      <c r="BC482" s="18">
        <v>0.25761286162469782</v>
      </c>
      <c r="BD482" s="18">
        <v>0.27199319269644978</v>
      </c>
      <c r="BE482" s="18">
        <v>0.36788299812549641</v>
      </c>
      <c r="BF482" s="18">
        <v>0.1676633150306612</v>
      </c>
      <c r="BG482" s="18">
        <v>0.153124377898229</v>
      </c>
    </row>
    <row r="483" spans="2:59">
      <c r="B483" s="17" t="s">
        <v>271</v>
      </c>
      <c r="C483" s="18">
        <v>4.4490990750535857E-2</v>
      </c>
      <c r="D483" s="18">
        <v>3.5934634556568139E-2</v>
      </c>
      <c r="E483" s="18">
        <v>5.0813900416433661E-2</v>
      </c>
      <c r="G483" s="18">
        <v>3.101800910050196E-2</v>
      </c>
      <c r="H483" s="18">
        <v>4.0880799213256977E-2</v>
      </c>
      <c r="I483" s="18">
        <v>7.5250342793698993E-2</v>
      </c>
      <c r="J483" s="18">
        <v>3.9712918422077401E-2</v>
      </c>
      <c r="K483" s="18">
        <v>5.0801043186104518E-2</v>
      </c>
      <c r="L483" s="18">
        <v>3.7774961853303382E-2</v>
      </c>
      <c r="M483" s="18">
        <v>4.324886709358635E-2</v>
      </c>
      <c r="N483" s="18">
        <v>3.4410476280877643E-2</v>
      </c>
      <c r="O483" s="18">
        <v>4.9892143427116058E-2</v>
      </c>
      <c r="Q483" s="18">
        <v>3.7676062944423341E-2</v>
      </c>
      <c r="R483" s="18">
        <v>3.9944838455035783E-2</v>
      </c>
      <c r="S483" s="18">
        <v>5.3060466443467458E-2</v>
      </c>
      <c r="T483" s="18">
        <v>5.0303315368770599E-2</v>
      </c>
      <c r="V483" s="18">
        <v>5.7674512535230371E-2</v>
      </c>
      <c r="W483" s="18">
        <v>2.5306328384175829E-2</v>
      </c>
      <c r="X483" s="18">
        <v>2.4428162613708251E-2</v>
      </c>
      <c r="Y483" s="18">
        <v>5.7554352963593958E-2</v>
      </c>
      <c r="Z483" s="18">
        <v>4.8485102114940268E-2</v>
      </c>
      <c r="AA483" s="18">
        <v>3.776466399349114E-2</v>
      </c>
      <c r="AB483" s="18">
        <v>6.1931125847889228E-2</v>
      </c>
      <c r="AD483" s="18">
        <v>4.0279836441077868E-2</v>
      </c>
      <c r="AE483" s="18">
        <v>4.2594703174129549E-2</v>
      </c>
      <c r="AF483" s="18">
        <v>4.2263095226493699E-2</v>
      </c>
      <c r="AG483" s="18">
        <v>5.3655255525437963E-2</v>
      </c>
      <c r="AH483" s="18">
        <v>3.8042030073695512E-2</v>
      </c>
      <c r="AI483" s="18">
        <v>7.3085822809906914E-2</v>
      </c>
      <c r="AJ483" s="18">
        <v>0.25176931475933179</v>
      </c>
      <c r="AL483" s="18">
        <v>3.4090000000000002E-2</v>
      </c>
      <c r="AM483" s="18">
        <v>3.0530000000000002E-2</v>
      </c>
      <c r="AN483" s="18">
        <v>3.7600000000000001E-2</v>
      </c>
      <c r="AP483" s="18">
        <v>3.9360567038062219E-2</v>
      </c>
      <c r="AQ483" s="18">
        <v>4.3150926146147982E-2</v>
      </c>
      <c r="AR483" s="18">
        <v>5.6840643940963241E-2</v>
      </c>
      <c r="AS483" s="18">
        <v>5.5356410810822883E-2</v>
      </c>
      <c r="AT483" s="18">
        <v>4.9738533228078113E-2</v>
      </c>
      <c r="AU483" s="18">
        <v>9.0463906602077912E-2</v>
      </c>
      <c r="AW483" s="18">
        <v>3.9091186311965023E-2</v>
      </c>
      <c r="AX483" s="18">
        <v>7.5943738737495006E-2</v>
      </c>
      <c r="AZ483" s="18">
        <v>3.9775606628361992E-2</v>
      </c>
      <c r="BA483" s="18">
        <v>4.2172282731517678E-2</v>
      </c>
      <c r="BB483" s="18">
        <v>5.673843568245502E-2</v>
      </c>
      <c r="BC483" s="18">
        <v>4.5313186259827727E-2</v>
      </c>
      <c r="BD483" s="18">
        <v>2.0215389547517691E-2</v>
      </c>
      <c r="BE483" s="18">
        <v>3.6455520058409518E-2</v>
      </c>
      <c r="BF483" s="18">
        <v>5.7125291302961283E-2</v>
      </c>
      <c r="BG483" s="18">
        <v>4.0635337209624242E-2</v>
      </c>
    </row>
    <row r="484" spans="2:59">
      <c r="B484" s="17" t="s">
        <v>119</v>
      </c>
      <c r="C484" s="18">
        <v>2.5414750715857561E-2</v>
      </c>
      <c r="D484" s="18">
        <v>2.1434205293376689E-2</v>
      </c>
      <c r="E484" s="18">
        <v>2.8483714579518361E-2</v>
      </c>
      <c r="G484" s="18">
        <v>1.9502648670224079E-2</v>
      </c>
      <c r="H484" s="18">
        <v>1.8014381899989031E-2</v>
      </c>
      <c r="I484" s="18">
        <v>3.4898089481966953E-2</v>
      </c>
      <c r="J484" s="18">
        <v>2.836145480342292E-2</v>
      </c>
      <c r="K484" s="18">
        <v>2.5075714855518461E-2</v>
      </c>
      <c r="L484" s="18">
        <v>2.636986709408292E-2</v>
      </c>
      <c r="M484" s="18">
        <v>1.290967514203009E-2</v>
      </c>
      <c r="N484" s="18">
        <v>3.070629476457068E-2</v>
      </c>
      <c r="O484" s="18">
        <v>3.7752766963739713E-2</v>
      </c>
      <c r="Q484" s="18">
        <v>1.5725382890703792E-2</v>
      </c>
      <c r="R484" s="18">
        <v>2.1523594700254622E-2</v>
      </c>
      <c r="S484" s="18">
        <v>3.4431780172091288E-2</v>
      </c>
      <c r="T484" s="18">
        <v>3.3683814284312698E-2</v>
      </c>
      <c r="V484" s="18">
        <v>6.0108270328218819E-2</v>
      </c>
      <c r="W484" s="18">
        <v>1.498418490073356E-2</v>
      </c>
      <c r="X484" s="18">
        <v>2.5014495381829441E-2</v>
      </c>
      <c r="Y484" s="18">
        <v>3.0075373442289131E-2</v>
      </c>
      <c r="Z484" s="18">
        <v>2.0137955952134339E-2</v>
      </c>
      <c r="AA484" s="18">
        <v>1.759224842092641E-2</v>
      </c>
      <c r="AB484" s="18">
        <v>1.097576185876818E-2</v>
      </c>
      <c r="AD484" s="18">
        <v>1.5811491898035091E-2</v>
      </c>
      <c r="AE484" s="18">
        <v>3.388633080077378E-2</v>
      </c>
      <c r="AF484" s="18">
        <v>2.519639671073038E-2</v>
      </c>
      <c r="AG484" s="18">
        <v>2.759463141199003E-2</v>
      </c>
      <c r="AH484" s="18">
        <v>1.8473416719752511E-2</v>
      </c>
      <c r="AI484" s="18">
        <v>5.6679648492710483E-2</v>
      </c>
      <c r="AJ484" s="18">
        <v>0</v>
      </c>
      <c r="AL484" s="18">
        <v>2.316E-2</v>
      </c>
      <c r="AM484" s="18">
        <v>2.3460000000000002E-2</v>
      </c>
      <c r="AN484" s="18">
        <v>8.4200000000000004E-3</v>
      </c>
      <c r="AP484" s="18">
        <v>1.3968676269030341E-2</v>
      </c>
      <c r="AQ484" s="18">
        <v>2.5691139820900811E-2</v>
      </c>
      <c r="AR484" s="18">
        <v>0</v>
      </c>
      <c r="AS484" s="18">
        <v>1.7258213709334311E-2</v>
      </c>
      <c r="AT484" s="18">
        <v>1.3626159119901751E-2</v>
      </c>
      <c r="AU484" s="18">
        <v>0</v>
      </c>
      <c r="AW484" s="18">
        <v>1.991653857908323E-2</v>
      </c>
      <c r="AX484" s="18">
        <v>3.7266386828553939E-2</v>
      </c>
      <c r="AZ484" s="18">
        <v>3.8143909802014923E-2</v>
      </c>
      <c r="BA484" s="18">
        <v>1.6125974581012871E-2</v>
      </c>
      <c r="BB484" s="18">
        <v>1.8489440447344699E-2</v>
      </c>
      <c r="BC484" s="18">
        <v>1.448199273530176E-2</v>
      </c>
      <c r="BD484" s="18">
        <v>1.603915636655728E-2</v>
      </c>
      <c r="BE484" s="18">
        <v>0</v>
      </c>
      <c r="BF484" s="18">
        <v>2.078980805161745E-2</v>
      </c>
      <c r="BG484" s="18">
        <v>8.5178313980163858E-2</v>
      </c>
    </row>
    <row r="486" spans="2:59" ht="57.95">
      <c r="B486" s="14" t="s">
        <v>273</v>
      </c>
    </row>
    <row r="487" spans="2:59" ht="43.5">
      <c r="B487" s="15" t="s">
        <v>268</v>
      </c>
    </row>
    <row r="488" spans="2:59">
      <c r="B488" s="11" t="s">
        <v>105</v>
      </c>
      <c r="C488" s="16">
        <v>2004</v>
      </c>
      <c r="D488" s="16">
        <v>826</v>
      </c>
      <c r="E488" s="16">
        <v>1171</v>
      </c>
      <c r="G488" s="16">
        <v>96</v>
      </c>
      <c r="H488" s="16">
        <v>292</v>
      </c>
      <c r="I488" s="16">
        <v>185</v>
      </c>
      <c r="J488" s="16">
        <v>186</v>
      </c>
      <c r="K488" s="16">
        <v>214</v>
      </c>
      <c r="L488" s="16">
        <v>210</v>
      </c>
      <c r="M488" s="16">
        <v>313</v>
      </c>
      <c r="N488" s="16">
        <v>292</v>
      </c>
      <c r="O488" s="16">
        <v>216</v>
      </c>
      <c r="Q488" s="16">
        <v>686</v>
      </c>
      <c r="R488" s="16">
        <v>381</v>
      </c>
      <c r="S488" s="16">
        <v>421</v>
      </c>
      <c r="T488" s="16">
        <v>492</v>
      </c>
      <c r="V488" s="16">
        <v>243</v>
      </c>
      <c r="W488" s="16">
        <v>317</v>
      </c>
      <c r="X488" s="16">
        <v>281</v>
      </c>
      <c r="Y488" s="16">
        <v>302</v>
      </c>
      <c r="Z488" s="16">
        <v>292</v>
      </c>
      <c r="AA488" s="16">
        <v>287</v>
      </c>
      <c r="AB488" s="16">
        <v>282</v>
      </c>
      <c r="AD488" s="16">
        <v>657</v>
      </c>
      <c r="AE488" s="16">
        <v>390</v>
      </c>
      <c r="AF488" s="16">
        <v>380</v>
      </c>
      <c r="AG488" s="16">
        <v>84</v>
      </c>
      <c r="AH488" s="16">
        <v>318</v>
      </c>
      <c r="AI488" s="16">
        <v>171</v>
      </c>
      <c r="AJ488" s="16">
        <v>4</v>
      </c>
      <c r="AL488" s="16">
        <v>270</v>
      </c>
      <c r="AM488" s="16">
        <v>309</v>
      </c>
      <c r="AN488" s="16">
        <v>100</v>
      </c>
      <c r="AP488" s="16">
        <v>226</v>
      </c>
      <c r="AQ488" s="16">
        <v>226</v>
      </c>
      <c r="AR488" s="16">
        <v>61</v>
      </c>
      <c r="AS488" s="16">
        <v>426</v>
      </c>
      <c r="AT488" s="16">
        <v>64</v>
      </c>
      <c r="AU488" s="16">
        <v>10</v>
      </c>
      <c r="AW488" s="16">
        <v>1739</v>
      </c>
      <c r="AX488" s="16">
        <v>243</v>
      </c>
      <c r="AZ488" s="16">
        <v>656</v>
      </c>
      <c r="BA488" s="16">
        <v>476</v>
      </c>
      <c r="BB488" s="16">
        <v>312</v>
      </c>
      <c r="BC488" s="16">
        <v>268</v>
      </c>
      <c r="BD488" s="16">
        <v>72</v>
      </c>
      <c r="BE488" s="16">
        <v>55</v>
      </c>
      <c r="BF488" s="16">
        <v>106</v>
      </c>
      <c r="BG488" s="16">
        <v>41</v>
      </c>
    </row>
    <row r="489" spans="2:59">
      <c r="B489" s="12" t="s">
        <v>106</v>
      </c>
      <c r="C489" s="16">
        <v>2001</v>
      </c>
      <c r="D489" s="16">
        <v>863</v>
      </c>
      <c r="E489" s="16">
        <v>1136</v>
      </c>
      <c r="G489" s="16">
        <v>88</v>
      </c>
      <c r="H489" s="16">
        <v>284</v>
      </c>
      <c r="I489" s="16">
        <v>185</v>
      </c>
      <c r="J489" s="16">
        <v>179</v>
      </c>
      <c r="K489" s="16">
        <v>216</v>
      </c>
      <c r="L489" s="16">
        <v>217</v>
      </c>
      <c r="M489" s="16">
        <v>314</v>
      </c>
      <c r="N489" s="16">
        <v>319</v>
      </c>
      <c r="O489" s="16">
        <v>199</v>
      </c>
      <c r="Q489" s="16">
        <v>686</v>
      </c>
      <c r="R489" s="16">
        <v>381</v>
      </c>
      <c r="S489" s="16">
        <v>425</v>
      </c>
      <c r="T489" s="16">
        <v>485</v>
      </c>
      <c r="V489" s="16">
        <v>283</v>
      </c>
      <c r="W489" s="16">
        <v>301</v>
      </c>
      <c r="X489" s="16">
        <v>286</v>
      </c>
      <c r="Y489" s="16">
        <v>278</v>
      </c>
      <c r="Z489" s="16">
        <v>279</v>
      </c>
      <c r="AA489" s="16">
        <v>288</v>
      </c>
      <c r="AB489" s="16">
        <v>286</v>
      </c>
      <c r="AD489" s="16">
        <v>662</v>
      </c>
      <c r="AE489" s="16">
        <v>391</v>
      </c>
      <c r="AF489" s="16">
        <v>376</v>
      </c>
      <c r="AG489" s="16">
        <v>82</v>
      </c>
      <c r="AH489" s="16">
        <v>317</v>
      </c>
      <c r="AI489" s="16">
        <v>168</v>
      </c>
      <c r="AJ489" s="16">
        <v>4</v>
      </c>
      <c r="AL489" s="16">
        <v>277</v>
      </c>
      <c r="AM489" s="16">
        <v>318</v>
      </c>
      <c r="AN489" s="16">
        <v>103</v>
      </c>
      <c r="AP489" s="16">
        <v>225</v>
      </c>
      <c r="AQ489" s="16">
        <v>221</v>
      </c>
      <c r="AR489" s="16">
        <v>62</v>
      </c>
      <c r="AS489" s="16">
        <v>410</v>
      </c>
      <c r="AT489" s="16">
        <v>64</v>
      </c>
      <c r="AU489" s="16">
        <v>10</v>
      </c>
      <c r="AW489" s="16">
        <v>1738</v>
      </c>
      <c r="AX489" s="16">
        <v>240</v>
      </c>
      <c r="AZ489" s="16">
        <v>681</v>
      </c>
      <c r="BA489" s="16">
        <v>462</v>
      </c>
      <c r="BB489" s="16">
        <v>314</v>
      </c>
      <c r="BC489" s="16">
        <v>259</v>
      </c>
      <c r="BD489" s="16">
        <v>71</v>
      </c>
      <c r="BE489" s="16">
        <v>54</v>
      </c>
      <c r="BF489" s="16">
        <v>103</v>
      </c>
      <c r="BG489" s="16">
        <v>41</v>
      </c>
    </row>
    <row r="490" spans="2:59">
      <c r="B490" s="17" t="s">
        <v>131</v>
      </c>
      <c r="C490" s="18">
        <v>9.0223959832642184E-2</v>
      </c>
      <c r="D490" s="18">
        <v>9.7120935211249107E-2</v>
      </c>
      <c r="E490" s="18">
        <v>8.5143620528699324E-2</v>
      </c>
      <c r="G490" s="18">
        <v>4.0369827660952817E-2</v>
      </c>
      <c r="H490" s="18">
        <v>0.1159485136850157</v>
      </c>
      <c r="I490" s="18">
        <v>3.8404341644953398E-2</v>
      </c>
      <c r="J490" s="18">
        <v>7.3111483747912445E-2</v>
      </c>
      <c r="K490" s="18">
        <v>9.5926105669510597E-2</v>
      </c>
      <c r="L490" s="18">
        <v>6.8019385256648648E-2</v>
      </c>
      <c r="M490" s="18">
        <v>0.16134490669810889</v>
      </c>
      <c r="N490" s="18">
        <v>8.3285990969198656E-2</v>
      </c>
      <c r="O490" s="18">
        <v>5.5890003224099503E-2</v>
      </c>
      <c r="Q490" s="18">
        <v>0.10562750865875969</v>
      </c>
      <c r="R490" s="18">
        <v>0.1026468117599481</v>
      </c>
      <c r="S490" s="18">
        <v>7.1189123701316401E-2</v>
      </c>
      <c r="T490" s="18">
        <v>7.975722478543909E-2</v>
      </c>
      <c r="V490" s="18">
        <v>8.4832490288772017E-2</v>
      </c>
      <c r="W490" s="18">
        <v>7.0280651215739745E-2</v>
      </c>
      <c r="X490" s="18">
        <v>6.0221263307900362E-2</v>
      </c>
      <c r="Y490" s="18">
        <v>6.6984933689269208E-2</v>
      </c>
      <c r="Z490" s="18">
        <v>0.12629936801802541</v>
      </c>
      <c r="AA490" s="18">
        <v>0.1106981210659627</v>
      </c>
      <c r="AB490" s="18">
        <v>0.1133090469658487</v>
      </c>
      <c r="AD490" s="18">
        <v>0.1136556532197434</v>
      </c>
      <c r="AE490" s="18">
        <v>8.1680600805054168E-2</v>
      </c>
      <c r="AF490" s="18">
        <v>7.669649210198394E-2</v>
      </c>
      <c r="AG490" s="18">
        <v>0.15633122008031719</v>
      </c>
      <c r="AH490" s="18">
        <v>9.1111240058117965E-2</v>
      </c>
      <c r="AI490" s="18">
        <v>1.6276959345262219E-2</v>
      </c>
      <c r="AJ490" s="18">
        <v>0</v>
      </c>
      <c r="AL490" s="18">
        <v>8.3989999999999995E-2</v>
      </c>
      <c r="AM490" s="18">
        <v>6.9819999999999993E-2</v>
      </c>
      <c r="AN490" s="18">
        <v>5.0509999999999999E-2</v>
      </c>
      <c r="AP490" s="18">
        <v>8.4423946999857488E-2</v>
      </c>
      <c r="AQ490" s="18">
        <v>0.12682126774444449</v>
      </c>
      <c r="AR490" s="18">
        <v>0.1429754612264558</v>
      </c>
      <c r="AS490" s="18">
        <v>9.4462773491815297E-2</v>
      </c>
      <c r="AT490" s="18">
        <v>0.1543577264629408</v>
      </c>
      <c r="AU490" s="18">
        <v>0.29233689465197549</v>
      </c>
      <c r="AW490" s="18">
        <v>9.5231011008624411E-2</v>
      </c>
      <c r="AX490" s="18">
        <v>6.2260498481065851E-2</v>
      </c>
      <c r="AZ490" s="18">
        <v>5.8105594981991457E-2</v>
      </c>
      <c r="BA490" s="18">
        <v>0.1151678542202088</v>
      </c>
      <c r="BB490" s="18">
        <v>0.111350992513051</v>
      </c>
      <c r="BC490" s="18">
        <v>0.1208167755858616</v>
      </c>
      <c r="BD490" s="18">
        <v>5.1751311015951061E-2</v>
      </c>
      <c r="BE490" s="18">
        <v>8.8513368775809856E-2</v>
      </c>
      <c r="BF490" s="18">
        <v>0.10580482623701611</v>
      </c>
      <c r="BG490" s="18">
        <v>5.4176456847642787E-2</v>
      </c>
    </row>
    <row r="491" spans="2:59">
      <c r="B491" s="17" t="s">
        <v>269</v>
      </c>
      <c r="C491" s="18">
        <v>0.69285521422699636</v>
      </c>
      <c r="D491" s="18">
        <v>0.68444947313547677</v>
      </c>
      <c r="E491" s="18">
        <v>0.6992014068334369</v>
      </c>
      <c r="G491" s="18">
        <v>0.83271760058211708</v>
      </c>
      <c r="H491" s="18">
        <v>0.68299293802722771</v>
      </c>
      <c r="I491" s="18">
        <v>0.75892429572460907</v>
      </c>
      <c r="J491" s="18">
        <v>0.71473730590520856</v>
      </c>
      <c r="K491" s="18">
        <v>0.65916651367307977</v>
      </c>
      <c r="L491" s="18">
        <v>0.70568458044201521</v>
      </c>
      <c r="M491" s="18">
        <v>0.55105417052999006</v>
      </c>
      <c r="N491" s="18">
        <v>0.70878267268831852</v>
      </c>
      <c r="O491" s="18">
        <v>0.78504638355650946</v>
      </c>
      <c r="Q491" s="18">
        <v>0.67361754946379715</v>
      </c>
      <c r="R491" s="18">
        <v>0.66628674236659979</v>
      </c>
      <c r="S491" s="18">
        <v>0.7435038281889097</v>
      </c>
      <c r="T491" s="18">
        <v>0.69476059175615645</v>
      </c>
      <c r="V491" s="18">
        <v>0.70093333164355598</v>
      </c>
      <c r="W491" s="18">
        <v>0.70446226641905874</v>
      </c>
      <c r="X491" s="18">
        <v>0.77975080164904165</v>
      </c>
      <c r="Y491" s="18">
        <v>0.6918450208059238</v>
      </c>
      <c r="Z491" s="18">
        <v>0.63482512254809353</v>
      </c>
      <c r="AA491" s="18">
        <v>0.68980737245912682</v>
      </c>
      <c r="AB491" s="18">
        <v>0.64641134769890696</v>
      </c>
      <c r="AD491" s="18">
        <v>0.64489236907589098</v>
      </c>
      <c r="AE491" s="18">
        <v>0.68674421514480288</v>
      </c>
      <c r="AF491" s="18">
        <v>0.73971760901147099</v>
      </c>
      <c r="AG491" s="18">
        <v>0.6530250410950591</v>
      </c>
      <c r="AH491" s="18">
        <v>0.71549161573244413</v>
      </c>
      <c r="AI491" s="18">
        <v>0.76666660654469143</v>
      </c>
      <c r="AJ491" s="18">
        <v>0.74823068524066827</v>
      </c>
      <c r="AL491" s="18">
        <v>0.70552999999999999</v>
      </c>
      <c r="AM491" s="18">
        <v>0.77642</v>
      </c>
      <c r="AN491" s="18">
        <v>0.71343999999999996</v>
      </c>
      <c r="AP491" s="18">
        <v>0.68113597147170646</v>
      </c>
      <c r="AQ491" s="18">
        <v>0.6983010447917799</v>
      </c>
      <c r="AR491" s="18">
        <v>0.56712246355996165</v>
      </c>
      <c r="AS491" s="18">
        <v>0.67022377711503278</v>
      </c>
      <c r="AT491" s="18">
        <v>0.5911033052257102</v>
      </c>
      <c r="AU491" s="18">
        <v>0.21706414923156589</v>
      </c>
      <c r="AW491" s="18">
        <v>0.67635853560613446</v>
      </c>
      <c r="AX491" s="18">
        <v>0.81692004231249149</v>
      </c>
      <c r="AZ491" s="18">
        <v>0.75893305669051836</v>
      </c>
      <c r="BA491" s="18">
        <v>0.6427929527737779</v>
      </c>
      <c r="BB491" s="18">
        <v>0.63575116307463708</v>
      </c>
      <c r="BC491" s="18">
        <v>0.66866595443049215</v>
      </c>
      <c r="BD491" s="18">
        <v>0.72932150284712205</v>
      </c>
      <c r="BE491" s="18">
        <v>0.63743838007218667</v>
      </c>
      <c r="BF491" s="18">
        <v>0.72147143665283542</v>
      </c>
      <c r="BG491" s="18">
        <v>0.70213515382256098</v>
      </c>
    </row>
    <row r="492" spans="2:59">
      <c r="B492" s="17" t="s">
        <v>270</v>
      </c>
      <c r="C492" s="18">
        <v>0.15096088127175389</v>
      </c>
      <c r="D492" s="18">
        <v>0.16995485041783129</v>
      </c>
      <c r="E492" s="18">
        <v>0.13679759656976889</v>
      </c>
      <c r="G492" s="18">
        <v>8.606074752805204E-2</v>
      </c>
      <c r="H492" s="18">
        <v>0.14642807031978811</v>
      </c>
      <c r="I492" s="18">
        <v>0.10281103786091179</v>
      </c>
      <c r="J492" s="18">
        <v>0.16180360061342669</v>
      </c>
      <c r="K492" s="18">
        <v>0.18573910544057379</v>
      </c>
      <c r="L492" s="18">
        <v>0.12082575258344259</v>
      </c>
      <c r="M492" s="18">
        <v>0.2363384698711905</v>
      </c>
      <c r="N492" s="18">
        <v>0.13794275563138281</v>
      </c>
      <c r="O492" s="18">
        <v>0.1023151266392484</v>
      </c>
      <c r="Q492" s="18">
        <v>0.16925602729493999</v>
      </c>
      <c r="R492" s="18">
        <v>0.15476888404118591</v>
      </c>
      <c r="S492" s="18">
        <v>0.1230362662216425</v>
      </c>
      <c r="T492" s="18">
        <v>0.14462021028688801</v>
      </c>
      <c r="V492" s="18">
        <v>0.13768894001045681</v>
      </c>
      <c r="W492" s="18">
        <v>0.19338015509156681</v>
      </c>
      <c r="X492" s="18">
        <v>8.8257415169408035E-2</v>
      </c>
      <c r="Y492" s="18">
        <v>0.16012853727626791</v>
      </c>
      <c r="Z492" s="18">
        <v>0.15153470020369569</v>
      </c>
      <c r="AA492" s="18">
        <v>0.14444819352635541</v>
      </c>
      <c r="AB492" s="18">
        <v>0.17922996156354559</v>
      </c>
      <c r="AD492" s="18">
        <v>0.1877653331747979</v>
      </c>
      <c r="AE492" s="18">
        <v>0.16533787062141059</v>
      </c>
      <c r="AF492" s="18">
        <v>0.1229672284376017</v>
      </c>
      <c r="AG492" s="18">
        <v>8.3227788797702137E-2</v>
      </c>
      <c r="AH492" s="18">
        <v>0.1233609143275263</v>
      </c>
      <c r="AI492" s="18">
        <v>0.1239260742513824</v>
      </c>
      <c r="AJ492" s="18">
        <v>0</v>
      </c>
      <c r="AL492" s="18">
        <v>0.16778999999999999</v>
      </c>
      <c r="AM492" s="18">
        <v>0.12041</v>
      </c>
      <c r="AN492" s="18">
        <v>0.16436000000000001</v>
      </c>
      <c r="AP492" s="18">
        <v>0.163400712654939</v>
      </c>
      <c r="AQ492" s="18">
        <v>0.11378867230697159</v>
      </c>
      <c r="AR492" s="18">
        <v>0.28523850582931298</v>
      </c>
      <c r="AS492" s="18">
        <v>0.1448678431450996</v>
      </c>
      <c r="AT492" s="18">
        <v>0.20746459176880991</v>
      </c>
      <c r="AU492" s="18">
        <v>0.49059895611645848</v>
      </c>
      <c r="AW492" s="18">
        <v>0.16582142120541171</v>
      </c>
      <c r="AX492" s="18">
        <v>5.3627717364166799E-2</v>
      </c>
      <c r="AZ492" s="18">
        <v>0.1229671317339957</v>
      </c>
      <c r="BA492" s="18">
        <v>0.18664872671171501</v>
      </c>
      <c r="BB492" s="18">
        <v>0.1779205151358455</v>
      </c>
      <c r="BC492" s="18">
        <v>0.12982866480207031</v>
      </c>
      <c r="BD492" s="18">
        <v>0.1720379768962875</v>
      </c>
      <c r="BE492" s="18">
        <v>0.22339101014254781</v>
      </c>
      <c r="BF492" s="18">
        <v>0.12876098831534749</v>
      </c>
      <c r="BG492" s="18">
        <v>7.8357169248214217E-2</v>
      </c>
    </row>
    <row r="493" spans="2:59">
      <c r="B493" s="17" t="s">
        <v>271</v>
      </c>
      <c r="C493" s="18">
        <v>4.771460765639108E-2</v>
      </c>
      <c r="D493" s="18">
        <v>3.7888856290002521E-2</v>
      </c>
      <c r="E493" s="18">
        <v>5.5007586916548702E-2</v>
      </c>
      <c r="G493" s="18">
        <v>3.1164945489907971E-2</v>
      </c>
      <c r="H493" s="18">
        <v>4.747608524901871E-2</v>
      </c>
      <c r="I493" s="18">
        <v>6.7059798526985209E-2</v>
      </c>
      <c r="J493" s="18">
        <v>3.0344443081606089E-2</v>
      </c>
      <c r="K493" s="18">
        <v>3.9994609124395827E-2</v>
      </c>
      <c r="L493" s="18">
        <v>7.2461624295490593E-2</v>
      </c>
      <c r="M493" s="18">
        <v>4.1211432363869593E-2</v>
      </c>
      <c r="N493" s="18">
        <v>4.9027991383072088E-2</v>
      </c>
      <c r="O493" s="18">
        <v>4.2517537852234548E-2</v>
      </c>
      <c r="Q493" s="18">
        <v>3.8993906743821E-2</v>
      </c>
      <c r="R493" s="18">
        <v>5.8670675708168411E-2</v>
      </c>
      <c r="S493" s="18">
        <v>3.9316884134579573E-2</v>
      </c>
      <c r="T493" s="18">
        <v>5.9067307176184657E-2</v>
      </c>
      <c r="V493" s="18">
        <v>3.7617782123177693E-2</v>
      </c>
      <c r="W493" s="18">
        <v>2.5875420350112269E-2</v>
      </c>
      <c r="X493" s="18">
        <v>5.0039301701058393E-2</v>
      </c>
      <c r="Y493" s="18">
        <v>6.3685173801751344E-2</v>
      </c>
      <c r="Z493" s="18">
        <v>6.3772497100145945E-2</v>
      </c>
      <c r="AA493" s="18">
        <v>4.1021646327735188E-2</v>
      </c>
      <c r="AB493" s="18">
        <v>5.3942825817087009E-2</v>
      </c>
      <c r="AD493" s="18">
        <v>4.2385308046993142E-2</v>
      </c>
      <c r="AE493" s="18">
        <v>4.0255072329707937E-2</v>
      </c>
      <c r="AF493" s="18">
        <v>4.4255642111347838E-2</v>
      </c>
      <c r="AG493" s="18">
        <v>9.2322183329327734E-2</v>
      </c>
      <c r="AH493" s="18">
        <v>5.4354751640962047E-2</v>
      </c>
      <c r="AI493" s="18">
        <v>5.4493298183700252E-2</v>
      </c>
      <c r="AJ493" s="18">
        <v>0.25176931475933179</v>
      </c>
      <c r="AL493" s="18">
        <v>3.8519999999999999E-2</v>
      </c>
      <c r="AM493" s="18">
        <v>2.383E-2</v>
      </c>
      <c r="AN493" s="18">
        <v>5.144E-2</v>
      </c>
      <c r="AP493" s="18">
        <v>6.3208721102949617E-2</v>
      </c>
      <c r="AQ493" s="18">
        <v>3.4920548360351258E-2</v>
      </c>
      <c r="AR493" s="18">
        <v>4.6635693842695261E-3</v>
      </c>
      <c r="AS493" s="18">
        <v>7.7543212907876621E-2</v>
      </c>
      <c r="AT493" s="18">
        <v>3.0798238426674961E-2</v>
      </c>
      <c r="AU493" s="18">
        <v>0</v>
      </c>
      <c r="AW493" s="18">
        <v>4.8081689867806497E-2</v>
      </c>
      <c r="AX493" s="18">
        <v>3.6388746416188437E-2</v>
      </c>
      <c r="AZ493" s="18">
        <v>3.5746152514714781E-2</v>
      </c>
      <c r="BA493" s="18">
        <v>4.0437398585997229E-2</v>
      </c>
      <c r="BB493" s="18">
        <v>5.6254091438275818E-2</v>
      </c>
      <c r="BC493" s="18">
        <v>6.7745472298998452E-2</v>
      </c>
      <c r="BD493" s="18">
        <v>4.6889209240639419E-2</v>
      </c>
      <c r="BE493" s="18">
        <v>5.0657241009455657E-2</v>
      </c>
      <c r="BF493" s="18">
        <v>2.6918462591594881E-2</v>
      </c>
      <c r="BG493" s="18">
        <v>0.1347733005731431</v>
      </c>
    </row>
    <row r="494" spans="2:59">
      <c r="B494" s="17" t="s">
        <v>119</v>
      </c>
      <c r="C494" s="18">
        <v>1.8245337012216509E-2</v>
      </c>
      <c r="D494" s="18">
        <v>1.0585884945440259E-2</v>
      </c>
      <c r="E494" s="18">
        <v>2.3849789151546438E-2</v>
      </c>
      <c r="G494" s="18">
        <v>9.686878738970079E-3</v>
      </c>
      <c r="H494" s="18">
        <v>7.1543927189498006E-3</v>
      </c>
      <c r="I494" s="18">
        <v>3.2800526242540658E-2</v>
      </c>
      <c r="J494" s="18">
        <v>2.0003166651846281E-2</v>
      </c>
      <c r="K494" s="18">
        <v>1.9173666092439989E-2</v>
      </c>
      <c r="L494" s="18">
        <v>3.3008657422402998E-2</v>
      </c>
      <c r="M494" s="18">
        <v>1.005102053684097E-2</v>
      </c>
      <c r="N494" s="18">
        <v>2.0960589328027981E-2</v>
      </c>
      <c r="O494" s="18">
        <v>1.4230948727907981E-2</v>
      </c>
      <c r="Q494" s="18">
        <v>1.2505007838682219E-2</v>
      </c>
      <c r="R494" s="18">
        <v>1.7626886124097858E-2</v>
      </c>
      <c r="S494" s="18">
        <v>2.295389775355168E-2</v>
      </c>
      <c r="T494" s="18">
        <v>2.1794665995331849E-2</v>
      </c>
      <c r="V494" s="18">
        <v>3.8927455934037507E-2</v>
      </c>
      <c r="W494" s="18">
        <v>6.0015069235224462E-3</v>
      </c>
      <c r="X494" s="18">
        <v>2.1731218172591368E-2</v>
      </c>
      <c r="Y494" s="18">
        <v>1.735633442678788E-2</v>
      </c>
      <c r="Z494" s="18">
        <v>2.356831213003965E-2</v>
      </c>
      <c r="AA494" s="18">
        <v>1.402466662081979E-2</v>
      </c>
      <c r="AB494" s="18">
        <v>7.1068179546117634E-3</v>
      </c>
      <c r="AD494" s="18">
        <v>1.130133648257479E-2</v>
      </c>
      <c r="AE494" s="18">
        <v>2.598224109902442E-2</v>
      </c>
      <c r="AF494" s="18">
        <v>1.6363028337595571E-2</v>
      </c>
      <c r="AG494" s="18">
        <v>1.5093766697593649E-2</v>
      </c>
      <c r="AH494" s="18">
        <v>1.5681478240949689E-2</v>
      </c>
      <c r="AI494" s="18">
        <v>3.8637061674963787E-2</v>
      </c>
      <c r="AJ494" s="18">
        <v>0</v>
      </c>
      <c r="AL494" s="18">
        <v>4.1700000000000001E-3</v>
      </c>
      <c r="AM494" s="18">
        <v>9.5300000000000003E-3</v>
      </c>
      <c r="AN494" s="18">
        <v>2.0240000000000001E-2</v>
      </c>
      <c r="AP494" s="18">
        <v>7.8306477705475056E-3</v>
      </c>
      <c r="AQ494" s="18">
        <v>2.6168466796452801E-2</v>
      </c>
      <c r="AR494" s="18">
        <v>0</v>
      </c>
      <c r="AS494" s="18">
        <v>1.290239334017571E-2</v>
      </c>
      <c r="AT494" s="18">
        <v>1.6276138115864262E-2</v>
      </c>
      <c r="AU494" s="18">
        <v>0</v>
      </c>
      <c r="AW494" s="18">
        <v>1.450734231202276E-2</v>
      </c>
      <c r="AX494" s="18">
        <v>3.0802995426087439E-2</v>
      </c>
      <c r="AZ494" s="18">
        <v>2.4248064078779621E-2</v>
      </c>
      <c r="BA494" s="18">
        <v>1.495306770830096E-2</v>
      </c>
      <c r="BB494" s="18">
        <v>1.8723237838190378E-2</v>
      </c>
      <c r="BC494" s="18">
        <v>1.294313288257749E-2</v>
      </c>
      <c r="BD494" s="18">
        <v>0</v>
      </c>
      <c r="BE494" s="18">
        <v>0</v>
      </c>
      <c r="BF494" s="18">
        <v>1.7044286203206211E-2</v>
      </c>
      <c r="BG494" s="18">
        <v>3.0557919508438721E-2</v>
      </c>
    </row>
    <row r="496" spans="2:59" ht="57.95">
      <c r="B496" s="14" t="s">
        <v>274</v>
      </c>
    </row>
    <row r="497" spans="2:59" ht="43.5">
      <c r="B497" s="15" t="s">
        <v>268</v>
      </c>
    </row>
    <row r="498" spans="2:59">
      <c r="B498" s="11" t="s">
        <v>105</v>
      </c>
      <c r="C498" s="16">
        <v>2004</v>
      </c>
      <c r="D498" s="16">
        <v>826</v>
      </c>
      <c r="E498" s="16">
        <v>1171</v>
      </c>
      <c r="G498" s="16">
        <v>96</v>
      </c>
      <c r="H498" s="16">
        <v>292</v>
      </c>
      <c r="I498" s="16">
        <v>185</v>
      </c>
      <c r="J498" s="16">
        <v>186</v>
      </c>
      <c r="K498" s="16">
        <v>214</v>
      </c>
      <c r="L498" s="16">
        <v>210</v>
      </c>
      <c r="M498" s="16">
        <v>313</v>
      </c>
      <c r="N498" s="16">
        <v>292</v>
      </c>
      <c r="O498" s="16">
        <v>216</v>
      </c>
      <c r="Q498" s="16">
        <v>686</v>
      </c>
      <c r="R498" s="16">
        <v>381</v>
      </c>
      <c r="S498" s="16">
        <v>421</v>
      </c>
      <c r="T498" s="16">
        <v>492</v>
      </c>
      <c r="V498" s="16">
        <v>243</v>
      </c>
      <c r="W498" s="16">
        <v>317</v>
      </c>
      <c r="X498" s="16">
        <v>281</v>
      </c>
      <c r="Y498" s="16">
        <v>302</v>
      </c>
      <c r="Z498" s="16">
        <v>292</v>
      </c>
      <c r="AA498" s="16">
        <v>287</v>
      </c>
      <c r="AB498" s="16">
        <v>282</v>
      </c>
      <c r="AD498" s="16">
        <v>657</v>
      </c>
      <c r="AE498" s="16">
        <v>390</v>
      </c>
      <c r="AF498" s="16">
        <v>380</v>
      </c>
      <c r="AG498" s="16">
        <v>84</v>
      </c>
      <c r="AH498" s="16">
        <v>318</v>
      </c>
      <c r="AI498" s="16">
        <v>171</v>
      </c>
      <c r="AJ498" s="16">
        <v>4</v>
      </c>
      <c r="AL498" s="16">
        <v>270</v>
      </c>
      <c r="AM498" s="16">
        <v>309</v>
      </c>
      <c r="AN498" s="16">
        <v>100</v>
      </c>
      <c r="AP498" s="16">
        <v>226</v>
      </c>
      <c r="AQ498" s="16">
        <v>226</v>
      </c>
      <c r="AR498" s="16">
        <v>61</v>
      </c>
      <c r="AS498" s="16">
        <v>426</v>
      </c>
      <c r="AT498" s="16">
        <v>64</v>
      </c>
      <c r="AU498" s="16">
        <v>10</v>
      </c>
      <c r="AW498" s="16">
        <v>1739</v>
      </c>
      <c r="AX498" s="16">
        <v>243</v>
      </c>
      <c r="AZ498" s="16">
        <v>656</v>
      </c>
      <c r="BA498" s="16">
        <v>476</v>
      </c>
      <c r="BB498" s="16">
        <v>312</v>
      </c>
      <c r="BC498" s="16">
        <v>268</v>
      </c>
      <c r="BD498" s="16">
        <v>72</v>
      </c>
      <c r="BE498" s="16">
        <v>55</v>
      </c>
      <c r="BF498" s="16">
        <v>106</v>
      </c>
      <c r="BG498" s="16">
        <v>41</v>
      </c>
    </row>
    <row r="499" spans="2:59">
      <c r="B499" s="12" t="s">
        <v>106</v>
      </c>
      <c r="C499" s="16">
        <v>2001</v>
      </c>
      <c r="D499" s="16">
        <v>863</v>
      </c>
      <c r="E499" s="16">
        <v>1136</v>
      </c>
      <c r="G499" s="16">
        <v>88</v>
      </c>
      <c r="H499" s="16">
        <v>284</v>
      </c>
      <c r="I499" s="16">
        <v>185</v>
      </c>
      <c r="J499" s="16">
        <v>179</v>
      </c>
      <c r="K499" s="16">
        <v>216</v>
      </c>
      <c r="L499" s="16">
        <v>217</v>
      </c>
      <c r="M499" s="16">
        <v>314</v>
      </c>
      <c r="N499" s="16">
        <v>319</v>
      </c>
      <c r="O499" s="16">
        <v>199</v>
      </c>
      <c r="Q499" s="16">
        <v>686</v>
      </c>
      <c r="R499" s="16">
        <v>381</v>
      </c>
      <c r="S499" s="16">
        <v>425</v>
      </c>
      <c r="T499" s="16">
        <v>485</v>
      </c>
      <c r="V499" s="16">
        <v>283</v>
      </c>
      <c r="W499" s="16">
        <v>301</v>
      </c>
      <c r="X499" s="16">
        <v>286</v>
      </c>
      <c r="Y499" s="16">
        <v>278</v>
      </c>
      <c r="Z499" s="16">
        <v>279</v>
      </c>
      <c r="AA499" s="16">
        <v>288</v>
      </c>
      <c r="AB499" s="16">
        <v>286</v>
      </c>
      <c r="AD499" s="16">
        <v>662</v>
      </c>
      <c r="AE499" s="16">
        <v>391</v>
      </c>
      <c r="AF499" s="16">
        <v>376</v>
      </c>
      <c r="AG499" s="16">
        <v>82</v>
      </c>
      <c r="AH499" s="16">
        <v>317</v>
      </c>
      <c r="AI499" s="16">
        <v>168</v>
      </c>
      <c r="AJ499" s="16">
        <v>4</v>
      </c>
      <c r="AL499" s="16">
        <v>277</v>
      </c>
      <c r="AM499" s="16">
        <v>318</v>
      </c>
      <c r="AN499" s="16">
        <v>103</v>
      </c>
      <c r="AP499" s="16">
        <v>225</v>
      </c>
      <c r="AQ499" s="16">
        <v>221</v>
      </c>
      <c r="AR499" s="16">
        <v>62</v>
      </c>
      <c r="AS499" s="16">
        <v>410</v>
      </c>
      <c r="AT499" s="16">
        <v>64</v>
      </c>
      <c r="AU499" s="16">
        <v>10</v>
      </c>
      <c r="AW499" s="16">
        <v>1738</v>
      </c>
      <c r="AX499" s="16">
        <v>240</v>
      </c>
      <c r="AZ499" s="16">
        <v>681</v>
      </c>
      <c r="BA499" s="16">
        <v>462</v>
      </c>
      <c r="BB499" s="16">
        <v>314</v>
      </c>
      <c r="BC499" s="16">
        <v>259</v>
      </c>
      <c r="BD499" s="16">
        <v>71</v>
      </c>
      <c r="BE499" s="16">
        <v>54</v>
      </c>
      <c r="BF499" s="16">
        <v>103</v>
      </c>
      <c r="BG499" s="16">
        <v>41</v>
      </c>
    </row>
    <row r="500" spans="2:59">
      <c r="B500" s="17" t="s">
        <v>131</v>
      </c>
      <c r="C500" s="18">
        <v>0.1138943128217744</v>
      </c>
      <c r="D500" s="18">
        <v>0.12867986203071169</v>
      </c>
      <c r="E500" s="18">
        <v>0.10286273965598269</v>
      </c>
      <c r="G500" s="18">
        <v>9.6922042633973693E-2</v>
      </c>
      <c r="H500" s="18">
        <v>0.12447526718380809</v>
      </c>
      <c r="I500" s="18">
        <v>9.0697894113792629E-2</v>
      </c>
      <c r="J500" s="18">
        <v>9.3922093292518952E-2</v>
      </c>
      <c r="K500" s="18">
        <v>0.106211384158005</v>
      </c>
      <c r="L500" s="18">
        <v>0.1075427785529892</v>
      </c>
      <c r="M500" s="18">
        <v>0.18189681713585421</v>
      </c>
      <c r="N500" s="18">
        <v>0.1118025782340354</v>
      </c>
      <c r="O500" s="18">
        <v>5.6874264312591211E-2</v>
      </c>
      <c r="Q500" s="18">
        <v>0.1193442410164994</v>
      </c>
      <c r="R500" s="18">
        <v>0.1087792531578944</v>
      </c>
      <c r="S500" s="18">
        <v>0.12867917605910609</v>
      </c>
      <c r="T500" s="18">
        <v>9.8713787607205533E-2</v>
      </c>
      <c r="V500" s="18">
        <v>9.7132645044423968E-2</v>
      </c>
      <c r="W500" s="18">
        <v>9.953949768581323E-2</v>
      </c>
      <c r="X500" s="18">
        <v>8.5640731134109346E-2</v>
      </c>
      <c r="Y500" s="18">
        <v>0.11797178501230381</v>
      </c>
      <c r="Z500" s="18">
        <v>0.1089713969642806</v>
      </c>
      <c r="AA500" s="18">
        <v>0.1559254859675975</v>
      </c>
      <c r="AB500" s="18">
        <v>0.1323354275929563</v>
      </c>
      <c r="AD500" s="18">
        <v>0.15112155113187459</v>
      </c>
      <c r="AE500" s="18">
        <v>7.8652709164102982E-2</v>
      </c>
      <c r="AF500" s="18">
        <v>0.10811325852935361</v>
      </c>
      <c r="AG500" s="18">
        <v>0.16217698165097669</v>
      </c>
      <c r="AH500" s="18">
        <v>8.6940104891900058E-2</v>
      </c>
      <c r="AI500" s="18">
        <v>9.2118852704091661E-2</v>
      </c>
      <c r="AJ500" s="18">
        <v>0</v>
      </c>
      <c r="AL500" s="18">
        <v>0.1024</v>
      </c>
      <c r="AM500" s="18">
        <v>9.2539999999999997E-2</v>
      </c>
      <c r="AN500" s="18">
        <v>6.1650000000000003E-2</v>
      </c>
      <c r="AP500" s="18">
        <v>0.14697769537319871</v>
      </c>
      <c r="AQ500" s="18">
        <v>0.13539808043946061</v>
      </c>
      <c r="AR500" s="18">
        <v>0.1135919401857548</v>
      </c>
      <c r="AS500" s="18">
        <v>0.11863799120394319</v>
      </c>
      <c r="AT500" s="18">
        <v>0.18357615099036539</v>
      </c>
      <c r="AU500" s="18">
        <v>0.30002162652405201</v>
      </c>
      <c r="AW500" s="18">
        <v>0.12046345330801959</v>
      </c>
      <c r="AX500" s="18">
        <v>7.6797746988255131E-2</v>
      </c>
      <c r="AZ500" s="18">
        <v>9.1469406196404035E-2</v>
      </c>
      <c r="BA500" s="18">
        <v>0.12232554380817651</v>
      </c>
      <c r="BB500" s="18">
        <v>0.13013942498641359</v>
      </c>
      <c r="BC500" s="18">
        <v>0.1207275992362072</v>
      </c>
      <c r="BD500" s="18">
        <v>0.1463027450876086</v>
      </c>
      <c r="BE500" s="18">
        <v>0.13785828437780459</v>
      </c>
      <c r="BF500" s="18">
        <v>0.1063591664625238</v>
      </c>
      <c r="BG500" s="18">
        <v>0.18096391358262429</v>
      </c>
    </row>
    <row r="501" spans="2:59">
      <c r="B501" s="17" t="s">
        <v>269</v>
      </c>
      <c r="C501" s="18">
        <v>0.60391735345212361</v>
      </c>
      <c r="D501" s="18">
        <v>0.58905651949956639</v>
      </c>
      <c r="E501" s="18">
        <v>0.61475440192210473</v>
      </c>
      <c r="G501" s="18">
        <v>0.63535290034280545</v>
      </c>
      <c r="H501" s="18">
        <v>0.61046362396769449</v>
      </c>
      <c r="I501" s="18">
        <v>0.63421160427679568</v>
      </c>
      <c r="J501" s="18">
        <v>0.64726016387166585</v>
      </c>
      <c r="K501" s="18">
        <v>0.60223951129201969</v>
      </c>
      <c r="L501" s="18">
        <v>0.59458910321773861</v>
      </c>
      <c r="M501" s="18">
        <v>0.48191166530448282</v>
      </c>
      <c r="N501" s="18">
        <v>0.64114334706506815</v>
      </c>
      <c r="O501" s="18">
        <v>0.65868822316953679</v>
      </c>
      <c r="Q501" s="18">
        <v>0.58384453464343355</v>
      </c>
      <c r="R501" s="18">
        <v>0.61555851252159344</v>
      </c>
      <c r="S501" s="18">
        <v>0.60823651594377981</v>
      </c>
      <c r="T501" s="18">
        <v>0.62144641491639208</v>
      </c>
      <c r="V501" s="18">
        <v>0.59629855235279683</v>
      </c>
      <c r="W501" s="18">
        <v>0.58197323457178995</v>
      </c>
      <c r="X501" s="18">
        <v>0.64250043697554393</v>
      </c>
      <c r="Y501" s="18">
        <v>0.62434068656504571</v>
      </c>
      <c r="Z501" s="18">
        <v>0.64302802679539139</v>
      </c>
      <c r="AA501" s="18">
        <v>0.59056199658859687</v>
      </c>
      <c r="AB501" s="18">
        <v>0.55135338184445293</v>
      </c>
      <c r="AD501" s="18">
        <v>0.5231156715530878</v>
      </c>
      <c r="AE501" s="18">
        <v>0.63717350117878735</v>
      </c>
      <c r="AF501" s="18">
        <v>0.67346302770496103</v>
      </c>
      <c r="AG501" s="18">
        <v>0.5979085854735533</v>
      </c>
      <c r="AH501" s="18">
        <v>0.63959637343098807</v>
      </c>
      <c r="AI501" s="18">
        <v>0.62162125327392626</v>
      </c>
      <c r="AJ501" s="18">
        <v>0.74823068524066827</v>
      </c>
      <c r="AL501" s="18">
        <v>0.57038999999999995</v>
      </c>
      <c r="AM501" s="18">
        <v>0.64405999999999997</v>
      </c>
      <c r="AN501" s="18">
        <v>0.68327000000000004</v>
      </c>
      <c r="AP501" s="18">
        <v>0.57095978526609392</v>
      </c>
      <c r="AQ501" s="18">
        <v>0.59586229098564458</v>
      </c>
      <c r="AR501" s="18">
        <v>0.6332352592675502</v>
      </c>
      <c r="AS501" s="18">
        <v>0.60689043685257293</v>
      </c>
      <c r="AT501" s="18">
        <v>0.62869447804301526</v>
      </c>
      <c r="AU501" s="18">
        <v>0.27317312462461368</v>
      </c>
      <c r="AW501" s="18">
        <v>0.58167810334832593</v>
      </c>
      <c r="AX501" s="18">
        <v>0.76976721490851518</v>
      </c>
      <c r="AZ501" s="18">
        <v>0.61574321429793621</v>
      </c>
      <c r="BA501" s="18">
        <v>0.58812889826533787</v>
      </c>
      <c r="BB501" s="18">
        <v>0.56833763727728914</v>
      </c>
      <c r="BC501" s="18">
        <v>0.61627110097899407</v>
      </c>
      <c r="BD501" s="18">
        <v>0.6737086882177783</v>
      </c>
      <c r="BE501" s="18">
        <v>0.62432190878322757</v>
      </c>
      <c r="BF501" s="18">
        <v>0.63754236720796253</v>
      </c>
      <c r="BG501" s="18">
        <v>0.62326243080949728</v>
      </c>
    </row>
    <row r="502" spans="2:59">
      <c r="B502" s="17" t="s">
        <v>270</v>
      </c>
      <c r="C502" s="18">
        <v>0.22146721312181811</v>
      </c>
      <c r="D502" s="18">
        <v>0.23109984139234771</v>
      </c>
      <c r="E502" s="18">
        <v>0.21454040190749429</v>
      </c>
      <c r="G502" s="18">
        <v>0.21416372576668019</v>
      </c>
      <c r="H502" s="18">
        <v>0.19933931927551959</v>
      </c>
      <c r="I502" s="18">
        <v>0.19428115174950111</v>
      </c>
      <c r="J502" s="18">
        <v>0.21507925475555631</v>
      </c>
      <c r="K502" s="18">
        <v>0.2382051454815157</v>
      </c>
      <c r="L502" s="18">
        <v>0.2038627328975289</v>
      </c>
      <c r="M502" s="18">
        <v>0.28590243986525082</v>
      </c>
      <c r="N502" s="18">
        <v>0.20274338394255159</v>
      </c>
      <c r="O502" s="18">
        <v>0.216610997934154</v>
      </c>
      <c r="Q502" s="18">
        <v>0.25300600313911531</v>
      </c>
      <c r="R502" s="18">
        <v>0.22454849716034261</v>
      </c>
      <c r="S502" s="18">
        <v>0.21070537806514469</v>
      </c>
      <c r="T502" s="18">
        <v>0.1792214389532728</v>
      </c>
      <c r="V502" s="18">
        <v>0.2223919541929085</v>
      </c>
      <c r="W502" s="18">
        <v>0.27793055785312021</v>
      </c>
      <c r="X502" s="18">
        <v>0.2187433632994161</v>
      </c>
      <c r="Y502" s="18">
        <v>0.2005890037498485</v>
      </c>
      <c r="Z502" s="18">
        <v>0.1828913973243789</v>
      </c>
      <c r="AA502" s="18">
        <v>0.19136284160143591</v>
      </c>
      <c r="AB502" s="18">
        <v>0.25214538989552843</v>
      </c>
      <c r="AD502" s="18">
        <v>0.26466449189300889</v>
      </c>
      <c r="AE502" s="18">
        <v>0.22573669992583201</v>
      </c>
      <c r="AF502" s="18">
        <v>0.16525264519893701</v>
      </c>
      <c r="AG502" s="18">
        <v>0.16672467221037149</v>
      </c>
      <c r="AH502" s="18">
        <v>0.2141998905793257</v>
      </c>
      <c r="AI502" s="18">
        <v>0.2128491151335942</v>
      </c>
      <c r="AJ502" s="18">
        <v>0</v>
      </c>
      <c r="AL502" s="18">
        <v>0.29289999999999999</v>
      </c>
      <c r="AM502" s="18">
        <v>0.20856</v>
      </c>
      <c r="AN502" s="18">
        <v>0.24387</v>
      </c>
      <c r="AP502" s="18">
        <v>0.234245129668469</v>
      </c>
      <c r="AQ502" s="18">
        <v>0.1931223638377712</v>
      </c>
      <c r="AR502" s="18">
        <v>0.2196517757070251</v>
      </c>
      <c r="AS502" s="18">
        <v>0.2033257836870338</v>
      </c>
      <c r="AT502" s="18">
        <v>0.15351856010563439</v>
      </c>
      <c r="AU502" s="18">
        <v>0.4268052488513342</v>
      </c>
      <c r="AW502" s="18">
        <v>0.24461202388472611</v>
      </c>
      <c r="AX502" s="18">
        <v>6.2285116572641672E-2</v>
      </c>
      <c r="AZ502" s="18">
        <v>0.2289411775972387</v>
      </c>
      <c r="BA502" s="18">
        <v>0.23693478434389101</v>
      </c>
      <c r="BB502" s="18">
        <v>0.25019942902751408</v>
      </c>
      <c r="BC502" s="18">
        <v>0.19714194134191429</v>
      </c>
      <c r="BD502" s="18">
        <v>0.13889961461708419</v>
      </c>
      <c r="BE502" s="18">
        <v>0.22152399131855599</v>
      </c>
      <c r="BF502" s="18">
        <v>0.16243059883079181</v>
      </c>
      <c r="BG502" s="18">
        <v>9.7506993291882685E-2</v>
      </c>
    </row>
    <row r="503" spans="2:59">
      <c r="B503" s="17" t="s">
        <v>271</v>
      </c>
      <c r="C503" s="18">
        <v>4.008864641511535E-2</v>
      </c>
      <c r="D503" s="18">
        <v>3.44388654112842E-2</v>
      </c>
      <c r="E503" s="18">
        <v>4.4451670143300093E-2</v>
      </c>
      <c r="G503" s="18">
        <v>4.3874452517570488E-2</v>
      </c>
      <c r="H503" s="18">
        <v>6.0655734143407622E-2</v>
      </c>
      <c r="I503" s="18">
        <v>5.2881131192151383E-2</v>
      </c>
      <c r="J503" s="18">
        <v>2.8719623527475889E-2</v>
      </c>
      <c r="K503" s="18">
        <v>3.7738004043071947E-2</v>
      </c>
      <c r="L503" s="18">
        <v>4.4402752059610737E-2</v>
      </c>
      <c r="M503" s="18">
        <v>2.8272631038950481E-2</v>
      </c>
      <c r="N503" s="18">
        <v>3.0443920645383399E-2</v>
      </c>
      <c r="O503" s="18">
        <v>3.931330473598002E-2</v>
      </c>
      <c r="Q503" s="18">
        <v>3.215578766426961E-2</v>
      </c>
      <c r="R503" s="18">
        <v>2.1675460497760479E-2</v>
      </c>
      <c r="S503" s="18">
        <v>3.3085490286432977E-2</v>
      </c>
      <c r="T503" s="18">
        <v>7.3832976375009643E-2</v>
      </c>
      <c r="V503" s="18">
        <v>4.8990351777311793E-2</v>
      </c>
      <c r="W503" s="18">
        <v>1.8918372675586111E-2</v>
      </c>
      <c r="X503" s="18">
        <v>3.5271840970789801E-2</v>
      </c>
      <c r="Y503" s="18">
        <v>2.9304858697339349E-2</v>
      </c>
      <c r="Z503" s="18">
        <v>5.4298837877548953E-2</v>
      </c>
      <c r="AA503" s="18">
        <v>3.8204950147234962E-2</v>
      </c>
      <c r="AB503" s="18">
        <v>5.6927791920826427E-2</v>
      </c>
      <c r="AD503" s="18">
        <v>4.3419666473634121E-2</v>
      </c>
      <c r="AE503" s="18">
        <v>3.0435461556640321E-2</v>
      </c>
      <c r="AF503" s="18">
        <v>4.4827063001299891E-2</v>
      </c>
      <c r="AG503" s="18">
        <v>3.2885817153089962E-2</v>
      </c>
      <c r="AH503" s="18">
        <v>3.7473035963934698E-2</v>
      </c>
      <c r="AI503" s="18">
        <v>4.2095518827631177E-2</v>
      </c>
      <c r="AJ503" s="18">
        <v>0.25176931475933179</v>
      </c>
      <c r="AL503" s="18">
        <v>2.5860000000000001E-2</v>
      </c>
      <c r="AM503" s="18">
        <v>2.9600000000000001E-2</v>
      </c>
      <c r="AN503" s="18">
        <v>1.1209999999999999E-2</v>
      </c>
      <c r="AP503" s="18">
        <v>3.464714620623701E-2</v>
      </c>
      <c r="AQ503" s="18">
        <v>4.9001829380832002E-2</v>
      </c>
      <c r="AR503" s="18">
        <v>3.3521024839669927E-2</v>
      </c>
      <c r="AS503" s="18">
        <v>5.8004091984381688E-2</v>
      </c>
      <c r="AT503" s="18">
        <v>3.4210810860985083E-2</v>
      </c>
      <c r="AU503" s="18">
        <v>0</v>
      </c>
      <c r="AW503" s="18">
        <v>3.6316432632990357E-2</v>
      </c>
      <c r="AX503" s="18">
        <v>5.7998434335222809E-2</v>
      </c>
      <c r="AZ503" s="18">
        <v>3.7240537332696083E-2</v>
      </c>
      <c r="BA503" s="18">
        <v>3.4253176314027023E-2</v>
      </c>
      <c r="BB503" s="18">
        <v>3.5136035784537202E-2</v>
      </c>
      <c r="BC503" s="18">
        <v>4.9153371233876079E-2</v>
      </c>
      <c r="BD503" s="18">
        <v>4.1088952077528933E-2</v>
      </c>
      <c r="BE503" s="18">
        <v>1.629581552041175E-2</v>
      </c>
      <c r="BF503" s="18">
        <v>7.5531444564861369E-2</v>
      </c>
      <c r="BG503" s="18">
        <v>4.2400254516870309E-2</v>
      </c>
    </row>
    <row r="504" spans="2:59">
      <c r="B504" s="17" t="s">
        <v>119</v>
      </c>
      <c r="C504" s="18">
        <v>2.063247418916872E-2</v>
      </c>
      <c r="D504" s="18">
        <v>1.6724911666089928E-2</v>
      </c>
      <c r="E504" s="18">
        <v>2.3390786371118331E-2</v>
      </c>
      <c r="G504" s="18">
        <v>9.686878738970079E-3</v>
      </c>
      <c r="H504" s="18">
        <v>5.0660554295701684E-3</v>
      </c>
      <c r="I504" s="18">
        <v>2.792821866775921E-2</v>
      </c>
      <c r="J504" s="18">
        <v>1.501886455278308E-2</v>
      </c>
      <c r="K504" s="18">
        <v>1.5605955025387719E-2</v>
      </c>
      <c r="L504" s="18">
        <v>4.9602633272132331E-2</v>
      </c>
      <c r="M504" s="18">
        <v>2.2016446655461881E-2</v>
      </c>
      <c r="N504" s="18">
        <v>1.386677011296136E-2</v>
      </c>
      <c r="O504" s="18">
        <v>2.8513209847737881E-2</v>
      </c>
      <c r="Q504" s="18">
        <v>1.164943353668218E-2</v>
      </c>
      <c r="R504" s="18">
        <v>2.9438276662409311E-2</v>
      </c>
      <c r="S504" s="18">
        <v>1.9293439645536259E-2</v>
      </c>
      <c r="T504" s="18">
        <v>2.6785382148119999E-2</v>
      </c>
      <c r="V504" s="18">
        <v>3.5186496632558933E-2</v>
      </c>
      <c r="W504" s="18">
        <v>2.1638337213690548E-2</v>
      </c>
      <c r="X504" s="18">
        <v>1.7843627620140599E-2</v>
      </c>
      <c r="Y504" s="18">
        <v>2.779366597546272E-2</v>
      </c>
      <c r="Z504" s="18">
        <v>1.081034103840035E-2</v>
      </c>
      <c r="AA504" s="18">
        <v>2.3944725695134689E-2</v>
      </c>
      <c r="AB504" s="18">
        <v>7.2380087462358376E-3</v>
      </c>
      <c r="AD504" s="18">
        <v>1.7678618948394731E-2</v>
      </c>
      <c r="AE504" s="18">
        <v>2.800162817463743E-2</v>
      </c>
      <c r="AF504" s="18">
        <v>8.3440055654485559E-3</v>
      </c>
      <c r="AG504" s="18">
        <v>4.0303943512008569E-2</v>
      </c>
      <c r="AH504" s="18">
        <v>2.1790595133851509E-2</v>
      </c>
      <c r="AI504" s="18">
        <v>3.1315260060756619E-2</v>
      </c>
      <c r="AJ504" s="18">
        <v>0</v>
      </c>
      <c r="AL504" s="18">
        <v>8.4399999999999996E-3</v>
      </c>
      <c r="AM504" s="18">
        <v>2.5239999999999999E-2</v>
      </c>
      <c r="AN504" s="18">
        <v>0</v>
      </c>
      <c r="AP504" s="18">
        <v>1.317024348600134E-2</v>
      </c>
      <c r="AQ504" s="18">
        <v>2.661543535629167E-2</v>
      </c>
      <c r="AR504" s="18">
        <v>0</v>
      </c>
      <c r="AS504" s="18">
        <v>1.314169627206838E-2</v>
      </c>
      <c r="AT504" s="18">
        <v>0</v>
      </c>
      <c r="AU504" s="18">
        <v>0</v>
      </c>
      <c r="AW504" s="18">
        <v>1.6929986825937968E-2</v>
      </c>
      <c r="AX504" s="18">
        <v>3.3151487195365183E-2</v>
      </c>
      <c r="AZ504" s="18">
        <v>2.660566457572492E-2</v>
      </c>
      <c r="BA504" s="18">
        <v>1.835759726856755E-2</v>
      </c>
      <c r="BB504" s="18">
        <v>1.618747292424572E-2</v>
      </c>
      <c r="BC504" s="18">
        <v>1.670598720900833E-2</v>
      </c>
      <c r="BD504" s="18">
        <v>0</v>
      </c>
      <c r="BE504" s="18">
        <v>0</v>
      </c>
      <c r="BF504" s="18">
        <v>1.8136422933860481E-2</v>
      </c>
      <c r="BG504" s="18">
        <v>5.5866407799125453E-2</v>
      </c>
    </row>
    <row r="506" spans="2:59" ht="57.95">
      <c r="B506" s="14" t="s">
        <v>275</v>
      </c>
    </row>
    <row r="507" spans="2:59" ht="43.5">
      <c r="B507" s="15" t="s">
        <v>268</v>
      </c>
    </row>
    <row r="508" spans="2:59">
      <c r="B508" s="11" t="s">
        <v>105</v>
      </c>
      <c r="C508" s="16">
        <v>2004</v>
      </c>
      <c r="D508" s="16">
        <v>826</v>
      </c>
      <c r="E508" s="16">
        <v>1171</v>
      </c>
      <c r="G508" s="16">
        <v>96</v>
      </c>
      <c r="H508" s="16">
        <v>292</v>
      </c>
      <c r="I508" s="16">
        <v>185</v>
      </c>
      <c r="J508" s="16">
        <v>186</v>
      </c>
      <c r="K508" s="16">
        <v>214</v>
      </c>
      <c r="L508" s="16">
        <v>210</v>
      </c>
      <c r="M508" s="16">
        <v>313</v>
      </c>
      <c r="N508" s="16">
        <v>292</v>
      </c>
      <c r="O508" s="16">
        <v>216</v>
      </c>
      <c r="Q508" s="16">
        <v>686</v>
      </c>
      <c r="R508" s="16">
        <v>381</v>
      </c>
      <c r="S508" s="16">
        <v>421</v>
      </c>
      <c r="T508" s="16">
        <v>492</v>
      </c>
      <c r="V508" s="16">
        <v>243</v>
      </c>
      <c r="W508" s="16">
        <v>317</v>
      </c>
      <c r="X508" s="16">
        <v>281</v>
      </c>
      <c r="Y508" s="16">
        <v>302</v>
      </c>
      <c r="Z508" s="16">
        <v>292</v>
      </c>
      <c r="AA508" s="16">
        <v>287</v>
      </c>
      <c r="AB508" s="16">
        <v>282</v>
      </c>
      <c r="AD508" s="16">
        <v>657</v>
      </c>
      <c r="AE508" s="16">
        <v>390</v>
      </c>
      <c r="AF508" s="16">
        <v>380</v>
      </c>
      <c r="AG508" s="16">
        <v>84</v>
      </c>
      <c r="AH508" s="16">
        <v>318</v>
      </c>
      <c r="AI508" s="16">
        <v>171</v>
      </c>
      <c r="AJ508" s="16">
        <v>4</v>
      </c>
      <c r="AL508" s="16">
        <v>270</v>
      </c>
      <c r="AM508" s="16">
        <v>309</v>
      </c>
      <c r="AN508" s="16">
        <v>100</v>
      </c>
      <c r="AP508" s="16">
        <v>226</v>
      </c>
      <c r="AQ508" s="16">
        <v>226</v>
      </c>
      <c r="AR508" s="16">
        <v>61</v>
      </c>
      <c r="AS508" s="16">
        <v>426</v>
      </c>
      <c r="AT508" s="16">
        <v>64</v>
      </c>
      <c r="AU508" s="16">
        <v>10</v>
      </c>
      <c r="AW508" s="16">
        <v>1739</v>
      </c>
      <c r="AX508" s="16">
        <v>243</v>
      </c>
      <c r="AZ508" s="16">
        <v>656</v>
      </c>
      <c r="BA508" s="16">
        <v>476</v>
      </c>
      <c r="BB508" s="16">
        <v>312</v>
      </c>
      <c r="BC508" s="16">
        <v>268</v>
      </c>
      <c r="BD508" s="16">
        <v>72</v>
      </c>
      <c r="BE508" s="16">
        <v>55</v>
      </c>
      <c r="BF508" s="16">
        <v>106</v>
      </c>
      <c r="BG508" s="16">
        <v>41</v>
      </c>
    </row>
    <row r="509" spans="2:59">
      <c r="B509" s="12" t="s">
        <v>106</v>
      </c>
      <c r="C509" s="16">
        <v>2001</v>
      </c>
      <c r="D509" s="16">
        <v>863</v>
      </c>
      <c r="E509" s="16">
        <v>1136</v>
      </c>
      <c r="G509" s="16">
        <v>88</v>
      </c>
      <c r="H509" s="16">
        <v>284</v>
      </c>
      <c r="I509" s="16">
        <v>185</v>
      </c>
      <c r="J509" s="16">
        <v>179</v>
      </c>
      <c r="K509" s="16">
        <v>216</v>
      </c>
      <c r="L509" s="16">
        <v>217</v>
      </c>
      <c r="M509" s="16">
        <v>314</v>
      </c>
      <c r="N509" s="16">
        <v>319</v>
      </c>
      <c r="O509" s="16">
        <v>199</v>
      </c>
      <c r="Q509" s="16">
        <v>686</v>
      </c>
      <c r="R509" s="16">
        <v>381</v>
      </c>
      <c r="S509" s="16">
        <v>425</v>
      </c>
      <c r="T509" s="16">
        <v>485</v>
      </c>
      <c r="V509" s="16">
        <v>283</v>
      </c>
      <c r="W509" s="16">
        <v>301</v>
      </c>
      <c r="X509" s="16">
        <v>286</v>
      </c>
      <c r="Y509" s="16">
        <v>278</v>
      </c>
      <c r="Z509" s="16">
        <v>279</v>
      </c>
      <c r="AA509" s="16">
        <v>288</v>
      </c>
      <c r="AB509" s="16">
        <v>286</v>
      </c>
      <c r="AD509" s="16">
        <v>662</v>
      </c>
      <c r="AE509" s="16">
        <v>391</v>
      </c>
      <c r="AF509" s="16">
        <v>376</v>
      </c>
      <c r="AG509" s="16">
        <v>82</v>
      </c>
      <c r="AH509" s="16">
        <v>317</v>
      </c>
      <c r="AI509" s="16">
        <v>168</v>
      </c>
      <c r="AJ509" s="16">
        <v>4</v>
      </c>
      <c r="AL509" s="16">
        <v>277</v>
      </c>
      <c r="AM509" s="16">
        <v>318</v>
      </c>
      <c r="AN509" s="16">
        <v>103</v>
      </c>
      <c r="AP509" s="16">
        <v>225</v>
      </c>
      <c r="AQ509" s="16">
        <v>221</v>
      </c>
      <c r="AR509" s="16">
        <v>62</v>
      </c>
      <c r="AS509" s="16">
        <v>410</v>
      </c>
      <c r="AT509" s="16">
        <v>64</v>
      </c>
      <c r="AU509" s="16">
        <v>10</v>
      </c>
      <c r="AW509" s="16">
        <v>1738</v>
      </c>
      <c r="AX509" s="16">
        <v>240</v>
      </c>
      <c r="AZ509" s="16">
        <v>681</v>
      </c>
      <c r="BA509" s="16">
        <v>462</v>
      </c>
      <c r="BB509" s="16">
        <v>314</v>
      </c>
      <c r="BC509" s="16">
        <v>259</v>
      </c>
      <c r="BD509" s="16">
        <v>71</v>
      </c>
      <c r="BE509" s="16">
        <v>54</v>
      </c>
      <c r="BF509" s="16">
        <v>103</v>
      </c>
      <c r="BG509" s="16">
        <v>41</v>
      </c>
    </row>
    <row r="510" spans="2:59">
      <c r="B510" s="17" t="s">
        <v>131</v>
      </c>
      <c r="C510" s="18">
        <v>7.3609836152525976E-2</v>
      </c>
      <c r="D510" s="18">
        <v>8.6807565955020385E-2</v>
      </c>
      <c r="E510" s="18">
        <v>6.3713387635498955E-2</v>
      </c>
      <c r="G510" s="18">
        <v>5.1505795795815698E-2</v>
      </c>
      <c r="H510" s="18">
        <v>9.101063352798712E-2</v>
      </c>
      <c r="I510" s="18">
        <v>4.2497780912206143E-2</v>
      </c>
      <c r="J510" s="18">
        <v>6.6926341246631021E-2</v>
      </c>
      <c r="K510" s="18">
        <v>6.3545390732470258E-2</v>
      </c>
      <c r="L510" s="18">
        <v>7.0741976654381519E-2</v>
      </c>
      <c r="M510" s="18">
        <v>0.12623851144167689</v>
      </c>
      <c r="N510" s="18">
        <v>5.7282452515282627E-2</v>
      </c>
      <c r="O510" s="18">
        <v>5.0551773006987537E-2</v>
      </c>
      <c r="Q510" s="18">
        <v>8.2910689630263143E-2</v>
      </c>
      <c r="R510" s="18">
        <v>8.0232496793924565E-2</v>
      </c>
      <c r="S510" s="18">
        <v>6.0577832775043743E-2</v>
      </c>
      <c r="T510" s="18">
        <v>7.0254071945471203E-2</v>
      </c>
      <c r="V510" s="18">
        <v>6.2839793179858189E-2</v>
      </c>
      <c r="W510" s="18">
        <v>7.953438569172111E-2</v>
      </c>
      <c r="X510" s="18">
        <v>4.1913024420233168E-2</v>
      </c>
      <c r="Y510" s="18">
        <v>5.3338460826787053E-2</v>
      </c>
      <c r="Z510" s="18">
        <v>8.972540519952929E-2</v>
      </c>
      <c r="AA510" s="18">
        <v>0.1007977427279354</v>
      </c>
      <c r="AB510" s="18">
        <v>8.628001650274579E-2</v>
      </c>
      <c r="AD510" s="18">
        <v>0.10297235148598261</v>
      </c>
      <c r="AE510" s="18">
        <v>6.6954509297669024E-2</v>
      </c>
      <c r="AF510" s="18">
        <v>4.9382726739889249E-2</v>
      </c>
      <c r="AG510" s="18">
        <v>0.12096753117444969</v>
      </c>
      <c r="AH510" s="18">
        <v>5.9078824007536508E-2</v>
      </c>
      <c r="AI510" s="18">
        <v>3.3638462074941637E-2</v>
      </c>
      <c r="AJ510" s="18">
        <v>0</v>
      </c>
      <c r="AL510" s="18">
        <v>9.4630000000000006E-2</v>
      </c>
      <c r="AM510" s="18">
        <v>5.9749999999999998E-2</v>
      </c>
      <c r="AN510" s="18">
        <v>1.8720000000000001E-2</v>
      </c>
      <c r="AP510" s="18">
        <v>8.4323114322287299E-2</v>
      </c>
      <c r="AQ510" s="18">
        <v>8.8550517663926021E-2</v>
      </c>
      <c r="AR510" s="18">
        <v>9.4829419077373356E-2</v>
      </c>
      <c r="AS510" s="18">
        <v>8.1530464827789556E-2</v>
      </c>
      <c r="AT510" s="18">
        <v>0.1241124448911541</v>
      </c>
      <c r="AU510" s="18">
        <v>0.30084528214027317</v>
      </c>
      <c r="AW510" s="18">
        <v>7.9484846667373502E-2</v>
      </c>
      <c r="AX510" s="18">
        <v>3.7851836333924103E-2</v>
      </c>
      <c r="AZ510" s="18">
        <v>5.3000445111923637E-2</v>
      </c>
      <c r="BA510" s="18">
        <v>8.9061510592979384E-2</v>
      </c>
      <c r="BB510" s="18">
        <v>9.7104299275080491E-2</v>
      </c>
      <c r="BC510" s="18">
        <v>9.0613778662253244E-2</v>
      </c>
      <c r="BD510" s="18">
        <v>7.4377405471638292E-2</v>
      </c>
      <c r="BE510" s="18">
        <v>5.575392761723922E-2</v>
      </c>
      <c r="BF510" s="18">
        <v>6.4961868823184415E-2</v>
      </c>
      <c r="BG510" s="18">
        <v>2.824230368448926E-2</v>
      </c>
    </row>
    <row r="511" spans="2:59">
      <c r="B511" s="17" t="s">
        <v>269</v>
      </c>
      <c r="C511" s="18">
        <v>0.69606118481981849</v>
      </c>
      <c r="D511" s="18">
        <v>0.69695468136964589</v>
      </c>
      <c r="E511" s="18">
        <v>0.69509224344193099</v>
      </c>
      <c r="G511" s="18">
        <v>0.73729590446808713</v>
      </c>
      <c r="H511" s="18">
        <v>0.67539700160944849</v>
      </c>
      <c r="I511" s="18">
        <v>0.76905264757723035</v>
      </c>
      <c r="J511" s="18">
        <v>0.67469194132682964</v>
      </c>
      <c r="K511" s="18">
        <v>0.67754607327813721</v>
      </c>
      <c r="L511" s="18">
        <v>0.68786136515713747</v>
      </c>
      <c r="M511" s="18">
        <v>0.57387121277277275</v>
      </c>
      <c r="N511" s="18">
        <v>0.76704697464191451</v>
      </c>
      <c r="O511" s="18">
        <v>0.76687341819629273</v>
      </c>
      <c r="Q511" s="18">
        <v>0.68410745675503948</v>
      </c>
      <c r="R511" s="18">
        <v>0.71219298238107465</v>
      </c>
      <c r="S511" s="18">
        <v>0.71831198316724942</v>
      </c>
      <c r="T511" s="18">
        <v>0.67622984891184001</v>
      </c>
      <c r="V511" s="18">
        <v>0.67797471535672393</v>
      </c>
      <c r="W511" s="18">
        <v>0.67792354741680583</v>
      </c>
      <c r="X511" s="18">
        <v>0.75918865414223125</v>
      </c>
      <c r="Y511" s="18">
        <v>0.74622426559411803</v>
      </c>
      <c r="Z511" s="18">
        <v>0.65477095369706351</v>
      </c>
      <c r="AA511" s="18">
        <v>0.69241385707137282</v>
      </c>
      <c r="AB511" s="18">
        <v>0.66514973098182728</v>
      </c>
      <c r="AD511" s="18">
        <v>0.64131466848090535</v>
      </c>
      <c r="AE511" s="18">
        <v>0.72634881030442111</v>
      </c>
      <c r="AF511" s="18">
        <v>0.73480010442047328</v>
      </c>
      <c r="AG511" s="18">
        <v>0.66717235925410301</v>
      </c>
      <c r="AH511" s="18">
        <v>0.719283582559893</v>
      </c>
      <c r="AI511" s="18">
        <v>0.72378287462845292</v>
      </c>
      <c r="AJ511" s="18">
        <v>0.74823068524066827</v>
      </c>
      <c r="AL511" s="18">
        <v>0.67357</v>
      </c>
      <c r="AM511" s="18">
        <v>0.76021000000000005</v>
      </c>
      <c r="AN511" s="18">
        <v>0.69384000000000001</v>
      </c>
      <c r="AP511" s="18">
        <v>0.66716974601133883</v>
      </c>
      <c r="AQ511" s="18">
        <v>0.69477180760029833</v>
      </c>
      <c r="AR511" s="18">
        <v>0.66521220070862841</v>
      </c>
      <c r="AS511" s="18">
        <v>0.69986063417350419</v>
      </c>
      <c r="AT511" s="18">
        <v>0.68659315459054671</v>
      </c>
      <c r="AU511" s="18">
        <v>0.38108937623811873</v>
      </c>
      <c r="AW511" s="18">
        <v>0.68563706849562922</v>
      </c>
      <c r="AX511" s="18">
        <v>0.78556593618070514</v>
      </c>
      <c r="AZ511" s="18">
        <v>0.71981206346459026</v>
      </c>
      <c r="BA511" s="18">
        <v>0.69855487795438409</v>
      </c>
      <c r="BB511" s="18">
        <v>0.68210017025133418</v>
      </c>
      <c r="BC511" s="18">
        <v>0.65924092605289752</v>
      </c>
      <c r="BD511" s="18">
        <v>0.77409522485657023</v>
      </c>
      <c r="BE511" s="18">
        <v>0.61566125065634181</v>
      </c>
      <c r="BF511" s="18">
        <v>0.67204013591800205</v>
      </c>
      <c r="BG511" s="18">
        <v>0.67028213066935205</v>
      </c>
    </row>
    <row r="512" spans="2:59">
      <c r="B512" s="17" t="s">
        <v>270</v>
      </c>
      <c r="C512" s="18">
        <v>0.1523805137344032</v>
      </c>
      <c r="D512" s="18">
        <v>0.15152911007722911</v>
      </c>
      <c r="E512" s="18">
        <v>0.15304975335422211</v>
      </c>
      <c r="G512" s="18">
        <v>0.10923338406278919</v>
      </c>
      <c r="H512" s="18">
        <v>0.1599866820084645</v>
      </c>
      <c r="I512" s="18">
        <v>7.9695753687692397E-2</v>
      </c>
      <c r="J512" s="18">
        <v>0.17296729349108861</v>
      </c>
      <c r="K512" s="18">
        <v>0.19671048903352581</v>
      </c>
      <c r="L512" s="18">
        <v>0.14754275612091311</v>
      </c>
      <c r="M512" s="18">
        <v>0.23694247911758681</v>
      </c>
      <c r="N512" s="18">
        <v>0.1022621753168675</v>
      </c>
      <c r="O512" s="18">
        <v>0.1137394064973547</v>
      </c>
      <c r="Q512" s="18">
        <v>0.17882868035439509</v>
      </c>
      <c r="R512" s="18">
        <v>0.1208012415576858</v>
      </c>
      <c r="S512" s="18">
        <v>0.14270224751808661</v>
      </c>
      <c r="T512" s="18">
        <v>0.14934264928572991</v>
      </c>
      <c r="V512" s="18">
        <v>0.17375540997691491</v>
      </c>
      <c r="W512" s="18">
        <v>0.19010495742571221</v>
      </c>
      <c r="X512" s="18">
        <v>0.12179078055951589</v>
      </c>
      <c r="Y512" s="18">
        <v>0.12311525824117719</v>
      </c>
      <c r="Z512" s="18">
        <v>0.16007038612016539</v>
      </c>
      <c r="AA512" s="18">
        <v>0.11000031515997689</v>
      </c>
      <c r="AB512" s="18">
        <v>0.18578716900516809</v>
      </c>
      <c r="AD512" s="18">
        <v>0.1816486689537776</v>
      </c>
      <c r="AE512" s="18">
        <v>0.13141837556644839</v>
      </c>
      <c r="AF512" s="18">
        <v>0.12543426248122599</v>
      </c>
      <c r="AG512" s="18">
        <v>0.14164959771185781</v>
      </c>
      <c r="AH512" s="18">
        <v>0.16132479103683239</v>
      </c>
      <c r="AI512" s="18">
        <v>0.13812903227404849</v>
      </c>
      <c r="AJ512" s="18">
        <v>0</v>
      </c>
      <c r="AL512" s="18">
        <v>0.17668</v>
      </c>
      <c r="AM512" s="18">
        <v>0.13872000000000001</v>
      </c>
      <c r="AN512" s="18">
        <v>0.20523</v>
      </c>
      <c r="AP512" s="18">
        <v>0.1689613073655491</v>
      </c>
      <c r="AQ512" s="18">
        <v>0.12817304570791949</v>
      </c>
      <c r="AR512" s="18">
        <v>0.20501304118147379</v>
      </c>
      <c r="AS512" s="18">
        <v>0.1260993944405128</v>
      </c>
      <c r="AT512" s="18">
        <v>0.1377654450830087</v>
      </c>
      <c r="AU512" s="18">
        <v>0.3180653416216081</v>
      </c>
      <c r="AW512" s="18">
        <v>0.16400043659296379</v>
      </c>
      <c r="AX512" s="18">
        <v>6.9551460598783699E-2</v>
      </c>
      <c r="AZ512" s="18">
        <v>0.15485720343096721</v>
      </c>
      <c r="BA512" s="18">
        <v>0.14713460376381951</v>
      </c>
      <c r="BB512" s="18">
        <v>0.1442711783327319</v>
      </c>
      <c r="BC512" s="18">
        <v>0.15185083607155689</v>
      </c>
      <c r="BD512" s="18">
        <v>9.5990194362149603E-2</v>
      </c>
      <c r="BE512" s="18">
        <v>0.22835679808099121</v>
      </c>
      <c r="BF512" s="18">
        <v>0.1990720121148073</v>
      </c>
      <c r="BG512" s="18">
        <v>0.15472262427832731</v>
      </c>
    </row>
    <row r="513" spans="2:59">
      <c r="B513" s="17" t="s">
        <v>271</v>
      </c>
      <c r="C513" s="18">
        <v>5.5078505880893538E-2</v>
      </c>
      <c r="D513" s="18">
        <v>5.0155129165919812E-2</v>
      </c>
      <c r="E513" s="18">
        <v>5.8916150455378097E-2</v>
      </c>
      <c r="G513" s="18">
        <v>7.292668614614746E-2</v>
      </c>
      <c r="H513" s="18">
        <v>4.5101894705160947E-2</v>
      </c>
      <c r="I513" s="18">
        <v>8.3012339287341613E-2</v>
      </c>
      <c r="J513" s="18">
        <v>5.8961207608752148E-2</v>
      </c>
      <c r="K513" s="18">
        <v>3.7430960782415708E-2</v>
      </c>
      <c r="L513" s="18">
        <v>6.6428069376784291E-2</v>
      </c>
      <c r="M513" s="18">
        <v>5.3449618356680967E-2</v>
      </c>
      <c r="N513" s="18">
        <v>4.9231529670136533E-2</v>
      </c>
      <c r="O513" s="18">
        <v>5.0639092604545237E-2</v>
      </c>
      <c r="Q513" s="18">
        <v>3.9338325498105557E-2</v>
      </c>
      <c r="R513" s="18">
        <v>5.748526630626509E-2</v>
      </c>
      <c r="S513" s="18">
        <v>5.397350211647952E-2</v>
      </c>
      <c r="T513" s="18">
        <v>7.7025204629623145E-2</v>
      </c>
      <c r="V513" s="18">
        <v>4.5525424170498173E-2</v>
      </c>
      <c r="W513" s="18">
        <v>4.0395528146565503E-2</v>
      </c>
      <c r="X513" s="18">
        <v>3.86962646327643E-2</v>
      </c>
      <c r="Y513" s="18">
        <v>5.768438014979415E-2</v>
      </c>
      <c r="Z513" s="18">
        <v>7.4994339386562872E-2</v>
      </c>
      <c r="AA513" s="18">
        <v>7.6934785913046838E-2</v>
      </c>
      <c r="AB513" s="18">
        <v>5.2355248053087819E-2</v>
      </c>
      <c r="AD513" s="18">
        <v>5.6917508050242073E-2</v>
      </c>
      <c r="AE513" s="18">
        <v>5.0162371346586868E-2</v>
      </c>
      <c r="AF513" s="18">
        <v>6.0471008397091248E-2</v>
      </c>
      <c r="AG513" s="18">
        <v>3.2592788240317638E-2</v>
      </c>
      <c r="AH513" s="18">
        <v>5.1670480183213102E-2</v>
      </c>
      <c r="AI513" s="18">
        <v>5.9811707272454967E-2</v>
      </c>
      <c r="AJ513" s="18">
        <v>0.25176931475933179</v>
      </c>
      <c r="AL513" s="18">
        <v>4.743E-2</v>
      </c>
      <c r="AM513" s="18">
        <v>2.8250000000000001E-2</v>
      </c>
      <c r="AN513" s="18">
        <v>4.4240000000000002E-2</v>
      </c>
      <c r="AP513" s="18">
        <v>7.5595991165136739E-2</v>
      </c>
      <c r="AQ513" s="18">
        <v>6.3349597629332843E-2</v>
      </c>
      <c r="AR513" s="18">
        <v>3.4945339032524211E-2</v>
      </c>
      <c r="AS513" s="18">
        <v>7.383728276498952E-2</v>
      </c>
      <c r="AT513" s="18">
        <v>1.7773204014548141E-2</v>
      </c>
      <c r="AU513" s="18">
        <v>0</v>
      </c>
      <c r="AW513" s="18">
        <v>5.1407692020469332E-2</v>
      </c>
      <c r="AX513" s="18">
        <v>6.9865630110193408E-2</v>
      </c>
      <c r="AZ513" s="18">
        <v>4.2846128981517337E-2</v>
      </c>
      <c r="BA513" s="18">
        <v>4.4049153697695999E-2</v>
      </c>
      <c r="BB513" s="18">
        <v>6.4230977141313053E-2</v>
      </c>
      <c r="BC513" s="18">
        <v>7.5346937332815542E-2</v>
      </c>
      <c r="BD513" s="18">
        <v>5.5537175309641883E-2</v>
      </c>
      <c r="BE513" s="18">
        <v>8.5090819767961304E-2</v>
      </c>
      <c r="BF513" s="18">
        <v>5.5182668514908183E-2</v>
      </c>
      <c r="BG513" s="18">
        <v>9.0886533568705852E-2</v>
      </c>
    </row>
    <row r="514" spans="2:59">
      <c r="B514" s="17" t="s">
        <v>119</v>
      </c>
      <c r="C514" s="18">
        <v>2.286995941235892E-2</v>
      </c>
      <c r="D514" s="18">
        <v>1.455351343218479E-2</v>
      </c>
      <c r="E514" s="18">
        <v>2.9228465112969879E-2</v>
      </c>
      <c r="G514" s="18">
        <v>2.9038229527160581E-2</v>
      </c>
      <c r="H514" s="18">
        <v>2.8503788148938988E-2</v>
      </c>
      <c r="I514" s="18">
        <v>2.5741478535529529E-2</v>
      </c>
      <c r="J514" s="18">
        <v>2.64532163266986E-2</v>
      </c>
      <c r="K514" s="18">
        <v>2.4767086173451199E-2</v>
      </c>
      <c r="L514" s="18">
        <v>2.742583269078356E-2</v>
      </c>
      <c r="M514" s="18">
        <v>9.4981783112827629E-3</v>
      </c>
      <c r="N514" s="18">
        <v>2.4176867855798839E-2</v>
      </c>
      <c r="O514" s="18">
        <v>1.8196309694819741E-2</v>
      </c>
      <c r="Q514" s="18">
        <v>1.4814847762196879E-2</v>
      </c>
      <c r="R514" s="18">
        <v>2.928801296104994E-2</v>
      </c>
      <c r="S514" s="18">
        <v>2.443443442314067E-2</v>
      </c>
      <c r="T514" s="18">
        <v>2.7148225227335891E-2</v>
      </c>
      <c r="V514" s="18">
        <v>3.9904657316004767E-2</v>
      </c>
      <c r="W514" s="18">
        <v>1.2041581319195331E-2</v>
      </c>
      <c r="X514" s="18">
        <v>3.8411276245255137E-2</v>
      </c>
      <c r="Y514" s="18">
        <v>1.963763518812368E-2</v>
      </c>
      <c r="Z514" s="18">
        <v>2.0438915596678969E-2</v>
      </c>
      <c r="AA514" s="18">
        <v>1.985329912766828E-2</v>
      </c>
      <c r="AB514" s="18">
        <v>1.0427835457170969E-2</v>
      </c>
      <c r="AD514" s="18">
        <v>1.7146803029092529E-2</v>
      </c>
      <c r="AE514" s="18">
        <v>2.511593348487454E-2</v>
      </c>
      <c r="AF514" s="18">
        <v>2.991189796132045E-2</v>
      </c>
      <c r="AG514" s="18">
        <v>3.761772361927182E-2</v>
      </c>
      <c r="AH514" s="18">
        <v>8.642322212525139E-3</v>
      </c>
      <c r="AI514" s="18">
        <v>4.4637923750101852E-2</v>
      </c>
      <c r="AJ514" s="18">
        <v>0</v>
      </c>
      <c r="AL514" s="18">
        <v>7.6899999999999998E-3</v>
      </c>
      <c r="AM514" s="18">
        <v>1.307E-2</v>
      </c>
      <c r="AN514" s="18">
        <v>3.7969999999999997E-2</v>
      </c>
      <c r="AP514" s="18">
        <v>3.9498411356882184E-3</v>
      </c>
      <c r="AQ514" s="18">
        <v>2.5155031398523309E-2</v>
      </c>
      <c r="AR514" s="18">
        <v>0</v>
      </c>
      <c r="AS514" s="18">
        <v>1.867222379320373E-2</v>
      </c>
      <c r="AT514" s="18">
        <v>3.3755751420742407E-2</v>
      </c>
      <c r="AU514" s="18">
        <v>0</v>
      </c>
      <c r="AW514" s="18">
        <v>1.946995622356415E-2</v>
      </c>
      <c r="AX514" s="18">
        <v>3.7165136776393742E-2</v>
      </c>
      <c r="AZ514" s="18">
        <v>2.9484159011001539E-2</v>
      </c>
      <c r="BA514" s="18">
        <v>2.1199853991120971E-2</v>
      </c>
      <c r="BB514" s="18">
        <v>1.229337499954038E-2</v>
      </c>
      <c r="BC514" s="18">
        <v>2.29475218804767E-2</v>
      </c>
      <c r="BD514" s="18">
        <v>0</v>
      </c>
      <c r="BE514" s="18">
        <v>1.5137203877466421E-2</v>
      </c>
      <c r="BF514" s="18">
        <v>8.7433146290981992E-3</v>
      </c>
      <c r="BG514" s="18">
        <v>5.5866407799125453E-2</v>
      </c>
    </row>
    <row r="516" spans="2:59" ht="57.95">
      <c r="B516" s="14" t="s">
        <v>276</v>
      </c>
    </row>
    <row r="517" spans="2:59" ht="43.5">
      <c r="B517" s="15" t="s">
        <v>268</v>
      </c>
    </row>
    <row r="518" spans="2:59">
      <c r="B518" s="11" t="s">
        <v>105</v>
      </c>
      <c r="C518" s="16">
        <v>2004</v>
      </c>
      <c r="D518" s="16">
        <v>826</v>
      </c>
      <c r="E518" s="16">
        <v>1171</v>
      </c>
      <c r="G518" s="16">
        <v>96</v>
      </c>
      <c r="H518" s="16">
        <v>292</v>
      </c>
      <c r="I518" s="16">
        <v>185</v>
      </c>
      <c r="J518" s="16">
        <v>186</v>
      </c>
      <c r="K518" s="16">
        <v>214</v>
      </c>
      <c r="L518" s="16">
        <v>210</v>
      </c>
      <c r="M518" s="16">
        <v>313</v>
      </c>
      <c r="N518" s="16">
        <v>292</v>
      </c>
      <c r="O518" s="16">
        <v>216</v>
      </c>
      <c r="Q518" s="16">
        <v>686</v>
      </c>
      <c r="R518" s="16">
        <v>381</v>
      </c>
      <c r="S518" s="16">
        <v>421</v>
      </c>
      <c r="T518" s="16">
        <v>492</v>
      </c>
      <c r="V518" s="16">
        <v>243</v>
      </c>
      <c r="W518" s="16">
        <v>317</v>
      </c>
      <c r="X518" s="16">
        <v>281</v>
      </c>
      <c r="Y518" s="16">
        <v>302</v>
      </c>
      <c r="Z518" s="16">
        <v>292</v>
      </c>
      <c r="AA518" s="16">
        <v>287</v>
      </c>
      <c r="AB518" s="16">
        <v>282</v>
      </c>
      <c r="AD518" s="16">
        <v>657</v>
      </c>
      <c r="AE518" s="16">
        <v>390</v>
      </c>
      <c r="AF518" s="16">
        <v>380</v>
      </c>
      <c r="AG518" s="16">
        <v>84</v>
      </c>
      <c r="AH518" s="16">
        <v>318</v>
      </c>
      <c r="AI518" s="16">
        <v>171</v>
      </c>
      <c r="AJ518" s="16">
        <v>4</v>
      </c>
      <c r="AL518" s="16">
        <v>270</v>
      </c>
      <c r="AM518" s="16">
        <v>309</v>
      </c>
      <c r="AN518" s="16">
        <v>100</v>
      </c>
      <c r="AP518" s="16">
        <v>226</v>
      </c>
      <c r="AQ518" s="16">
        <v>226</v>
      </c>
      <c r="AR518" s="16">
        <v>61</v>
      </c>
      <c r="AS518" s="16">
        <v>426</v>
      </c>
      <c r="AT518" s="16">
        <v>64</v>
      </c>
      <c r="AU518" s="16">
        <v>10</v>
      </c>
      <c r="AW518" s="16">
        <v>1739</v>
      </c>
      <c r="AX518" s="16">
        <v>243</v>
      </c>
      <c r="AZ518" s="16">
        <v>656</v>
      </c>
      <c r="BA518" s="16">
        <v>476</v>
      </c>
      <c r="BB518" s="16">
        <v>312</v>
      </c>
      <c r="BC518" s="16">
        <v>268</v>
      </c>
      <c r="BD518" s="16">
        <v>72</v>
      </c>
      <c r="BE518" s="16">
        <v>55</v>
      </c>
      <c r="BF518" s="16">
        <v>106</v>
      </c>
      <c r="BG518" s="16">
        <v>41</v>
      </c>
    </row>
    <row r="519" spans="2:59">
      <c r="B519" s="12" t="s">
        <v>106</v>
      </c>
      <c r="C519" s="16">
        <v>2001</v>
      </c>
      <c r="D519" s="16">
        <v>863</v>
      </c>
      <c r="E519" s="16">
        <v>1136</v>
      </c>
      <c r="G519" s="16">
        <v>88</v>
      </c>
      <c r="H519" s="16">
        <v>284</v>
      </c>
      <c r="I519" s="16">
        <v>185</v>
      </c>
      <c r="J519" s="16">
        <v>179</v>
      </c>
      <c r="K519" s="16">
        <v>216</v>
      </c>
      <c r="L519" s="16">
        <v>217</v>
      </c>
      <c r="M519" s="16">
        <v>314</v>
      </c>
      <c r="N519" s="16">
        <v>319</v>
      </c>
      <c r="O519" s="16">
        <v>199</v>
      </c>
      <c r="Q519" s="16">
        <v>686</v>
      </c>
      <c r="R519" s="16">
        <v>381</v>
      </c>
      <c r="S519" s="16">
        <v>425</v>
      </c>
      <c r="T519" s="16">
        <v>485</v>
      </c>
      <c r="V519" s="16">
        <v>283</v>
      </c>
      <c r="W519" s="16">
        <v>301</v>
      </c>
      <c r="X519" s="16">
        <v>286</v>
      </c>
      <c r="Y519" s="16">
        <v>278</v>
      </c>
      <c r="Z519" s="16">
        <v>279</v>
      </c>
      <c r="AA519" s="16">
        <v>288</v>
      </c>
      <c r="AB519" s="16">
        <v>286</v>
      </c>
      <c r="AD519" s="16">
        <v>662</v>
      </c>
      <c r="AE519" s="16">
        <v>391</v>
      </c>
      <c r="AF519" s="16">
        <v>376</v>
      </c>
      <c r="AG519" s="16">
        <v>82</v>
      </c>
      <c r="AH519" s="16">
        <v>317</v>
      </c>
      <c r="AI519" s="16">
        <v>168</v>
      </c>
      <c r="AJ519" s="16">
        <v>4</v>
      </c>
      <c r="AL519" s="16">
        <v>277</v>
      </c>
      <c r="AM519" s="16">
        <v>318</v>
      </c>
      <c r="AN519" s="16">
        <v>103</v>
      </c>
      <c r="AP519" s="16">
        <v>225</v>
      </c>
      <c r="AQ519" s="16">
        <v>221</v>
      </c>
      <c r="AR519" s="16">
        <v>62</v>
      </c>
      <c r="AS519" s="16">
        <v>410</v>
      </c>
      <c r="AT519" s="16">
        <v>64</v>
      </c>
      <c r="AU519" s="16">
        <v>10</v>
      </c>
      <c r="AW519" s="16">
        <v>1738</v>
      </c>
      <c r="AX519" s="16">
        <v>240</v>
      </c>
      <c r="AZ519" s="16">
        <v>681</v>
      </c>
      <c r="BA519" s="16">
        <v>462</v>
      </c>
      <c r="BB519" s="16">
        <v>314</v>
      </c>
      <c r="BC519" s="16">
        <v>259</v>
      </c>
      <c r="BD519" s="16">
        <v>71</v>
      </c>
      <c r="BE519" s="16">
        <v>54</v>
      </c>
      <c r="BF519" s="16">
        <v>103</v>
      </c>
      <c r="BG519" s="16">
        <v>41</v>
      </c>
    </row>
    <row r="520" spans="2:59">
      <c r="B520" s="17" t="s">
        <v>131</v>
      </c>
      <c r="C520" s="18">
        <v>0.47461754328055178</v>
      </c>
      <c r="D520" s="18">
        <v>0.51532839517949547</v>
      </c>
      <c r="E520" s="18">
        <v>0.44401663118215268</v>
      </c>
      <c r="G520" s="18">
        <v>0.45414487091234668</v>
      </c>
      <c r="H520" s="18">
        <v>0.52696663940010025</v>
      </c>
      <c r="I520" s="18">
        <v>0.43935011655712469</v>
      </c>
      <c r="J520" s="18">
        <v>0.52559027216671927</v>
      </c>
      <c r="K520" s="18">
        <v>0.4822528091151963</v>
      </c>
      <c r="L520" s="18">
        <v>0.45100071506105521</v>
      </c>
      <c r="M520" s="18">
        <v>0.4916617929837262</v>
      </c>
      <c r="N520" s="18">
        <v>0.45602622788080949</v>
      </c>
      <c r="O520" s="18">
        <v>0.41625187101952699</v>
      </c>
      <c r="Q520" s="18">
        <v>0.50298986229891818</v>
      </c>
      <c r="R520" s="18">
        <v>0.43562482942319608</v>
      </c>
      <c r="S520" s="18">
        <v>0.50371516095168689</v>
      </c>
      <c r="T520" s="18">
        <v>0.42931135973081391</v>
      </c>
      <c r="V520" s="18">
        <v>0.46438169302347643</v>
      </c>
      <c r="W520" s="18">
        <v>0.4602264256148425</v>
      </c>
      <c r="X520" s="18">
        <v>0.42386236415862549</v>
      </c>
      <c r="Y520" s="18">
        <v>0.49440884050872508</v>
      </c>
      <c r="Z520" s="18">
        <v>0.44860169365584801</v>
      </c>
      <c r="AA520" s="18">
        <v>0.53713957064123108</v>
      </c>
      <c r="AB520" s="18">
        <v>0.4938049337288834</v>
      </c>
      <c r="AD520" s="18">
        <v>0.51264470184638999</v>
      </c>
      <c r="AE520" s="18">
        <v>0.45923484565929179</v>
      </c>
      <c r="AF520" s="18">
        <v>0.43123640180227529</v>
      </c>
      <c r="AG520" s="18">
        <v>0.53000234184249984</v>
      </c>
      <c r="AH520" s="18">
        <v>0.46482524073507619</v>
      </c>
      <c r="AI520" s="18">
        <v>0.45347041303048552</v>
      </c>
      <c r="AJ520" s="18">
        <v>0.28952065907690933</v>
      </c>
      <c r="AL520" s="18">
        <v>0.49839</v>
      </c>
      <c r="AM520" s="18">
        <v>0.45951999999999998</v>
      </c>
      <c r="AN520" s="18">
        <v>0.40949999999999998</v>
      </c>
      <c r="AP520" s="18">
        <v>0.54011033582655188</v>
      </c>
      <c r="AQ520" s="18">
        <v>0.50405235549682781</v>
      </c>
      <c r="AR520" s="18">
        <v>0.56415517435523665</v>
      </c>
      <c r="AS520" s="18">
        <v>0.45996830343372003</v>
      </c>
      <c r="AT520" s="18">
        <v>0.56882923276414399</v>
      </c>
      <c r="AU520" s="18">
        <v>0.71863178278370643</v>
      </c>
      <c r="AW520" s="18">
        <v>0.51375857427175886</v>
      </c>
      <c r="AX520" s="18">
        <v>0.2233019581453129</v>
      </c>
      <c r="AZ520" s="18">
        <v>0.44983415934887933</v>
      </c>
      <c r="BA520" s="18">
        <v>0.47405170945568548</v>
      </c>
      <c r="BB520" s="18">
        <v>0.56856101184130325</v>
      </c>
      <c r="BC520" s="18">
        <v>0.4288946120239967</v>
      </c>
      <c r="BD520" s="18">
        <v>0.41636580071466689</v>
      </c>
      <c r="BE520" s="18">
        <v>0.54209718569417853</v>
      </c>
      <c r="BF520" s="18">
        <v>0.51829525985803027</v>
      </c>
      <c r="BG520" s="18">
        <v>0.44585506859410889</v>
      </c>
    </row>
    <row r="521" spans="2:59">
      <c r="B521" s="17" t="s">
        <v>269</v>
      </c>
      <c r="C521" s="18">
        <v>0.2056909376879191</v>
      </c>
      <c r="D521" s="18">
        <v>0.176777568160989</v>
      </c>
      <c r="E521" s="18">
        <v>0.2270204829702418</v>
      </c>
      <c r="G521" s="18">
        <v>0.23571131664123851</v>
      </c>
      <c r="H521" s="18">
        <v>0.18107494880471489</v>
      </c>
      <c r="I521" s="18">
        <v>0.25319410269962939</v>
      </c>
      <c r="J521" s="18">
        <v>0.16954770633499019</v>
      </c>
      <c r="K521" s="18">
        <v>0.17553290634562069</v>
      </c>
      <c r="L521" s="18">
        <v>0.1774989066268377</v>
      </c>
      <c r="M521" s="18">
        <v>0.2090381750565147</v>
      </c>
      <c r="N521" s="18">
        <v>0.2261322420530808</v>
      </c>
      <c r="O521" s="18">
        <v>0.2411954869162535</v>
      </c>
      <c r="Q521" s="18">
        <v>0.16799570663276181</v>
      </c>
      <c r="R521" s="18">
        <v>0.24367084224553409</v>
      </c>
      <c r="S521" s="18">
        <v>0.17612588951903299</v>
      </c>
      <c r="T521" s="18">
        <v>0.25825794508122968</v>
      </c>
      <c r="V521" s="18">
        <v>0.17108207536947331</v>
      </c>
      <c r="W521" s="18">
        <v>0.19235104245742921</v>
      </c>
      <c r="X521" s="18">
        <v>0.21088673733789309</v>
      </c>
      <c r="Y521" s="18">
        <v>0.21955181416605951</v>
      </c>
      <c r="Z521" s="18">
        <v>0.22624981906408839</v>
      </c>
      <c r="AA521" s="18">
        <v>0.21540544070486889</v>
      </c>
      <c r="AB521" s="18">
        <v>0.20544452010187461</v>
      </c>
      <c r="AD521" s="18">
        <v>0.18447126965344771</v>
      </c>
      <c r="AE521" s="18">
        <v>0.22030464518888479</v>
      </c>
      <c r="AF521" s="18">
        <v>0.2376457165262176</v>
      </c>
      <c r="AG521" s="18">
        <v>0.24032652224845599</v>
      </c>
      <c r="AH521" s="18">
        <v>0.19564202264560401</v>
      </c>
      <c r="AI521" s="18">
        <v>0.1797621287669886</v>
      </c>
      <c r="AJ521" s="18">
        <v>0.45871002616375889</v>
      </c>
      <c r="AL521" s="18">
        <v>0.15678</v>
      </c>
      <c r="AM521" s="18">
        <v>0.17416000000000001</v>
      </c>
      <c r="AN521" s="18">
        <v>0.25868999999999998</v>
      </c>
      <c r="AP521" s="18">
        <v>0.18697871914093259</v>
      </c>
      <c r="AQ521" s="18">
        <v>0.2078867933548309</v>
      </c>
      <c r="AR521" s="18">
        <v>0.21374319589361801</v>
      </c>
      <c r="AS521" s="18">
        <v>0.24409971651130891</v>
      </c>
      <c r="AT521" s="18">
        <v>0.16362432323547971</v>
      </c>
      <c r="AU521" s="18">
        <v>9.1660160016083111E-2</v>
      </c>
      <c r="AW521" s="18">
        <v>0.16015701057799139</v>
      </c>
      <c r="AX521" s="18">
        <v>0.5208185235842453</v>
      </c>
      <c r="AZ521" s="18">
        <v>0.18935378976200931</v>
      </c>
      <c r="BA521" s="18">
        <v>0.20320021193046139</v>
      </c>
      <c r="BB521" s="18">
        <v>0.17566587731611411</v>
      </c>
      <c r="BC521" s="18">
        <v>0.2382408045879747</v>
      </c>
      <c r="BD521" s="18">
        <v>0.27709228597436791</v>
      </c>
      <c r="BE521" s="18">
        <v>0.17446658069095919</v>
      </c>
      <c r="BF521" s="18">
        <v>0.25416771996448689</v>
      </c>
      <c r="BG521" s="18">
        <v>0.33988543062839099</v>
      </c>
    </row>
    <row r="522" spans="2:59">
      <c r="B522" s="17" t="s">
        <v>270</v>
      </c>
      <c r="C522" s="18">
        <v>0.26943692081222759</v>
      </c>
      <c r="D522" s="18">
        <v>0.268064915767319</v>
      </c>
      <c r="E522" s="18">
        <v>0.27095520233995429</v>
      </c>
      <c r="G522" s="18">
        <v>0.25940997396052551</v>
      </c>
      <c r="H522" s="18">
        <v>0.25520019921902443</v>
      </c>
      <c r="I522" s="18">
        <v>0.21971999176407109</v>
      </c>
      <c r="J522" s="18">
        <v>0.25103843523840441</v>
      </c>
      <c r="K522" s="18">
        <v>0.30370511636821929</v>
      </c>
      <c r="L522" s="18">
        <v>0.30800840488199732</v>
      </c>
      <c r="M522" s="18">
        <v>0.2553989968064726</v>
      </c>
      <c r="N522" s="18">
        <v>0.27126200182378479</v>
      </c>
      <c r="O522" s="18">
        <v>0.29709968544988469</v>
      </c>
      <c r="Q522" s="18">
        <v>0.29324789308598159</v>
      </c>
      <c r="R522" s="18">
        <v>0.27504656564614882</v>
      </c>
      <c r="S522" s="18">
        <v>0.26834364787782777</v>
      </c>
      <c r="T522" s="18">
        <v>0.2409471319591735</v>
      </c>
      <c r="V522" s="18">
        <v>0.29243299082647278</v>
      </c>
      <c r="W522" s="18">
        <v>0.29947905013532328</v>
      </c>
      <c r="X522" s="18">
        <v>0.32054694550034468</v>
      </c>
      <c r="Y522" s="18">
        <v>0.24327789689937529</v>
      </c>
      <c r="Z522" s="18">
        <v>0.27597872437169513</v>
      </c>
      <c r="AA522" s="18">
        <v>0.19911912508622759</v>
      </c>
      <c r="AB522" s="18">
        <v>0.25385318583142702</v>
      </c>
      <c r="AD522" s="18">
        <v>0.24828200960066649</v>
      </c>
      <c r="AE522" s="18">
        <v>0.27004429968434479</v>
      </c>
      <c r="AF522" s="18">
        <v>0.29066448992354887</v>
      </c>
      <c r="AG522" s="18">
        <v>0.18228417039536501</v>
      </c>
      <c r="AH522" s="18">
        <v>0.29872415389453588</v>
      </c>
      <c r="AI522" s="18">
        <v>0.29782232971993228</v>
      </c>
      <c r="AJ522" s="18">
        <v>0</v>
      </c>
      <c r="AL522" s="18">
        <v>0.29715999999999998</v>
      </c>
      <c r="AM522" s="18">
        <v>0.31802000000000002</v>
      </c>
      <c r="AN522" s="18">
        <v>0.25768999999999997</v>
      </c>
      <c r="AP522" s="18">
        <v>0.24206739607752789</v>
      </c>
      <c r="AQ522" s="18">
        <v>0.24882526629603449</v>
      </c>
      <c r="AR522" s="18">
        <v>0.18547235136718959</v>
      </c>
      <c r="AS522" s="18">
        <v>0.23602636136917179</v>
      </c>
      <c r="AT522" s="18">
        <v>0.23367242985288739</v>
      </c>
      <c r="AU522" s="18">
        <v>0.18970805720021039</v>
      </c>
      <c r="AW522" s="18">
        <v>0.28847753652423108</v>
      </c>
      <c r="AX522" s="18">
        <v>0.1293661715028947</v>
      </c>
      <c r="AZ522" s="18">
        <v>0.29920744419963402</v>
      </c>
      <c r="BA522" s="18">
        <v>0.28773843893606238</v>
      </c>
      <c r="BB522" s="18">
        <v>0.20076470575025529</v>
      </c>
      <c r="BC522" s="18">
        <v>0.28987426854729997</v>
      </c>
      <c r="BD522" s="18">
        <v>0.26418309836626208</v>
      </c>
      <c r="BE522" s="18">
        <v>0.24978650537114791</v>
      </c>
      <c r="BF522" s="18">
        <v>0.18971295387168269</v>
      </c>
      <c r="BG522" s="18">
        <v>0.15839309297837459</v>
      </c>
    </row>
    <row r="523" spans="2:59">
      <c r="B523" s="17" t="s">
        <v>271</v>
      </c>
      <c r="C523" s="18">
        <v>2.7326225109248661E-2</v>
      </c>
      <c r="D523" s="18">
        <v>2.504902379354575E-2</v>
      </c>
      <c r="E523" s="18">
        <v>2.8848462310516059E-2</v>
      </c>
      <c r="G523" s="18">
        <v>3.1837721626147529E-2</v>
      </c>
      <c r="H523" s="18">
        <v>1.738680591035905E-2</v>
      </c>
      <c r="I523" s="18">
        <v>3.1529867868846373E-2</v>
      </c>
      <c r="J523" s="18">
        <v>2.7132482726074721E-2</v>
      </c>
      <c r="K523" s="18">
        <v>3.4090053307598372E-2</v>
      </c>
      <c r="L523" s="18">
        <v>3.2947946700854283E-2</v>
      </c>
      <c r="M523" s="18">
        <v>2.708532701524554E-2</v>
      </c>
      <c r="N523" s="18">
        <v>2.4395248609814679E-2</v>
      </c>
      <c r="O523" s="18">
        <v>2.7400392521781249E-2</v>
      </c>
      <c r="Q523" s="18">
        <v>1.7892065036337019E-2</v>
      </c>
      <c r="R523" s="18">
        <v>2.2045324160018531E-2</v>
      </c>
      <c r="S523" s="18">
        <v>3.1112591243074899E-2</v>
      </c>
      <c r="T523" s="18">
        <v>4.0692331676960257E-2</v>
      </c>
      <c r="V523" s="18">
        <v>2.0560681387198548E-2</v>
      </c>
      <c r="W523" s="18">
        <v>2.501369931531185E-2</v>
      </c>
      <c r="X523" s="18">
        <v>2.2155593010019209E-2</v>
      </c>
      <c r="Y523" s="18">
        <v>2.3638758046974129E-2</v>
      </c>
      <c r="Z523" s="18">
        <v>3.5888768121113947E-2</v>
      </c>
      <c r="AA523" s="18">
        <v>2.4398065603465701E-2</v>
      </c>
      <c r="AB523" s="18">
        <v>3.9816659849589903E-2</v>
      </c>
      <c r="AD523" s="18">
        <v>2.5586109489079911E-2</v>
      </c>
      <c r="AE523" s="18">
        <v>2.7373376054333851E-2</v>
      </c>
      <c r="AF523" s="18">
        <v>1.658074463396654E-2</v>
      </c>
      <c r="AG523" s="18">
        <v>4.7386965513679227E-2</v>
      </c>
      <c r="AH523" s="18">
        <v>3.0828638105968399E-2</v>
      </c>
      <c r="AI523" s="18">
        <v>3.6204977731553158E-2</v>
      </c>
      <c r="AJ523" s="18">
        <v>0.25176931475933179</v>
      </c>
      <c r="AL523" s="18">
        <v>2.1239999999999998E-2</v>
      </c>
      <c r="AM523" s="18">
        <v>2.0969999999999999E-2</v>
      </c>
      <c r="AN523" s="18">
        <v>1.951E-2</v>
      </c>
      <c r="AP523" s="18">
        <v>2.1915415793539249E-2</v>
      </c>
      <c r="AQ523" s="18">
        <v>2.2074774102755192E-2</v>
      </c>
      <c r="AR523" s="18">
        <v>3.6629278383955542E-2</v>
      </c>
      <c r="AS523" s="18">
        <v>4.5516003136250323E-2</v>
      </c>
      <c r="AT523" s="18">
        <v>1.9267575683864901E-2</v>
      </c>
      <c r="AU523" s="18">
        <v>0</v>
      </c>
      <c r="AW523" s="18">
        <v>2.1243613965030921E-2</v>
      </c>
      <c r="AX523" s="18">
        <v>6.124113869266247E-2</v>
      </c>
      <c r="AZ523" s="18">
        <v>2.175478235141633E-2</v>
      </c>
      <c r="BA523" s="18">
        <v>2.484879312277841E-2</v>
      </c>
      <c r="BB523" s="18">
        <v>3.8546851364703448E-2</v>
      </c>
      <c r="BC523" s="18">
        <v>2.8319593150595589E-2</v>
      </c>
      <c r="BD523" s="18">
        <v>4.2358814944703199E-2</v>
      </c>
      <c r="BE523" s="18">
        <v>0</v>
      </c>
      <c r="BF523" s="18">
        <v>3.7824066305800118E-2</v>
      </c>
      <c r="BG523" s="18">
        <v>2.5308488290686729E-2</v>
      </c>
    </row>
    <row r="524" spans="2:59">
      <c r="B524" s="17" t="s">
        <v>119</v>
      </c>
      <c r="C524" s="18">
        <v>2.2928373110052951E-2</v>
      </c>
      <c r="D524" s="18">
        <v>1.478009709865075E-2</v>
      </c>
      <c r="E524" s="18">
        <v>2.9159221197135422E-2</v>
      </c>
      <c r="G524" s="18">
        <v>1.8896116859741682E-2</v>
      </c>
      <c r="H524" s="18">
        <v>1.9371406665801401E-2</v>
      </c>
      <c r="I524" s="18">
        <v>5.6205921110328502E-2</v>
      </c>
      <c r="J524" s="18">
        <v>2.6691103533811249E-2</v>
      </c>
      <c r="K524" s="18">
        <v>4.419114863365296E-3</v>
      </c>
      <c r="L524" s="18">
        <v>3.0544026729255321E-2</v>
      </c>
      <c r="M524" s="18">
        <v>1.681570813804097E-2</v>
      </c>
      <c r="N524" s="18">
        <v>2.2184279632510229E-2</v>
      </c>
      <c r="O524" s="18">
        <v>1.805256409255343E-2</v>
      </c>
      <c r="Q524" s="18">
        <v>1.7874472946001491E-2</v>
      </c>
      <c r="R524" s="18">
        <v>2.3612438525102721E-2</v>
      </c>
      <c r="S524" s="18">
        <v>2.0702710408377421E-2</v>
      </c>
      <c r="T524" s="18">
        <v>3.0791231551822711E-2</v>
      </c>
      <c r="V524" s="18">
        <v>5.154255939337881E-2</v>
      </c>
      <c r="W524" s="18">
        <v>2.2929782477093211E-2</v>
      </c>
      <c r="X524" s="18">
        <v>2.2548359993117242E-2</v>
      </c>
      <c r="Y524" s="18">
        <v>1.912269037886604E-2</v>
      </c>
      <c r="Z524" s="18">
        <v>1.328099478725459E-2</v>
      </c>
      <c r="AA524" s="18">
        <v>2.3937797964206701E-2</v>
      </c>
      <c r="AB524" s="18">
        <v>7.0807004882251614E-3</v>
      </c>
      <c r="AD524" s="18">
        <v>2.901590941041618E-2</v>
      </c>
      <c r="AE524" s="18">
        <v>2.304283341314484E-2</v>
      </c>
      <c r="AF524" s="18">
        <v>2.387264711399182E-2</v>
      </c>
      <c r="AG524" s="18">
        <v>0</v>
      </c>
      <c r="AH524" s="18">
        <v>9.9799446188156577E-3</v>
      </c>
      <c r="AI524" s="18">
        <v>3.2740150751040392E-2</v>
      </c>
      <c r="AJ524" s="18">
        <v>0</v>
      </c>
      <c r="AL524" s="18">
        <v>2.6429999999999999E-2</v>
      </c>
      <c r="AM524" s="18">
        <v>2.733E-2</v>
      </c>
      <c r="AN524" s="18">
        <v>5.4620000000000002E-2</v>
      </c>
      <c r="AP524" s="18">
        <v>8.9281331614483699E-3</v>
      </c>
      <c r="AQ524" s="18">
        <v>1.7160810749551451E-2</v>
      </c>
      <c r="AR524" s="18">
        <v>0</v>
      </c>
      <c r="AS524" s="18">
        <v>1.4389615549548851E-2</v>
      </c>
      <c r="AT524" s="18">
        <v>1.4606438463624329E-2</v>
      </c>
      <c r="AU524" s="18">
        <v>0</v>
      </c>
      <c r="AW524" s="18">
        <v>1.636326466098777E-2</v>
      </c>
      <c r="AX524" s="18">
        <v>6.5272208074884611E-2</v>
      </c>
      <c r="AZ524" s="18">
        <v>3.9849824338060863E-2</v>
      </c>
      <c r="BA524" s="18">
        <v>1.016084655501226E-2</v>
      </c>
      <c r="BB524" s="18">
        <v>1.6461553727623961E-2</v>
      </c>
      <c r="BC524" s="18">
        <v>1.467072169013282E-2</v>
      </c>
      <c r="BD524" s="18">
        <v>0</v>
      </c>
      <c r="BE524" s="18">
        <v>3.3649728243714518E-2</v>
      </c>
      <c r="BF524" s="18">
        <v>0</v>
      </c>
      <c r="BG524" s="18">
        <v>3.0557919508438721E-2</v>
      </c>
    </row>
    <row r="526" spans="2:59" ht="72.599999999999994">
      <c r="B526" s="14" t="s">
        <v>277</v>
      </c>
    </row>
    <row r="527" spans="2:59" ht="43.5">
      <c r="B527" s="15" t="s">
        <v>268</v>
      </c>
    </row>
    <row r="528" spans="2:59">
      <c r="B528" s="11" t="s">
        <v>105</v>
      </c>
      <c r="C528" s="16">
        <v>2004</v>
      </c>
      <c r="D528" s="16">
        <v>826</v>
      </c>
      <c r="E528" s="16">
        <v>1171</v>
      </c>
      <c r="G528" s="16">
        <v>96</v>
      </c>
      <c r="H528" s="16">
        <v>292</v>
      </c>
      <c r="I528" s="16">
        <v>185</v>
      </c>
      <c r="J528" s="16">
        <v>186</v>
      </c>
      <c r="K528" s="16">
        <v>214</v>
      </c>
      <c r="L528" s="16">
        <v>210</v>
      </c>
      <c r="M528" s="16">
        <v>313</v>
      </c>
      <c r="N528" s="16">
        <v>292</v>
      </c>
      <c r="O528" s="16">
        <v>216</v>
      </c>
      <c r="Q528" s="16">
        <v>686</v>
      </c>
      <c r="R528" s="16">
        <v>381</v>
      </c>
      <c r="S528" s="16">
        <v>421</v>
      </c>
      <c r="T528" s="16">
        <v>492</v>
      </c>
      <c r="V528" s="16">
        <v>243</v>
      </c>
      <c r="W528" s="16">
        <v>317</v>
      </c>
      <c r="X528" s="16">
        <v>281</v>
      </c>
      <c r="Y528" s="16">
        <v>302</v>
      </c>
      <c r="Z528" s="16">
        <v>292</v>
      </c>
      <c r="AA528" s="16">
        <v>287</v>
      </c>
      <c r="AB528" s="16">
        <v>282</v>
      </c>
      <c r="AD528" s="16">
        <v>657</v>
      </c>
      <c r="AE528" s="16">
        <v>390</v>
      </c>
      <c r="AF528" s="16">
        <v>380</v>
      </c>
      <c r="AG528" s="16">
        <v>84</v>
      </c>
      <c r="AH528" s="16">
        <v>318</v>
      </c>
      <c r="AI528" s="16">
        <v>171</v>
      </c>
      <c r="AJ528" s="16">
        <v>4</v>
      </c>
      <c r="AL528" s="16">
        <v>270</v>
      </c>
      <c r="AM528" s="16">
        <v>309</v>
      </c>
      <c r="AN528" s="16">
        <v>100</v>
      </c>
      <c r="AP528" s="16">
        <v>226</v>
      </c>
      <c r="AQ528" s="16">
        <v>226</v>
      </c>
      <c r="AR528" s="16">
        <v>61</v>
      </c>
      <c r="AS528" s="16">
        <v>426</v>
      </c>
      <c r="AT528" s="16">
        <v>64</v>
      </c>
      <c r="AU528" s="16">
        <v>10</v>
      </c>
      <c r="AW528" s="16">
        <v>1739</v>
      </c>
      <c r="AX528" s="16">
        <v>243</v>
      </c>
      <c r="AZ528" s="16">
        <v>656</v>
      </c>
      <c r="BA528" s="16">
        <v>476</v>
      </c>
      <c r="BB528" s="16">
        <v>312</v>
      </c>
      <c r="BC528" s="16">
        <v>268</v>
      </c>
      <c r="BD528" s="16">
        <v>72</v>
      </c>
      <c r="BE528" s="16">
        <v>55</v>
      </c>
      <c r="BF528" s="16">
        <v>106</v>
      </c>
      <c r="BG528" s="16">
        <v>41</v>
      </c>
    </row>
    <row r="529" spans="2:59">
      <c r="B529" s="12" t="s">
        <v>106</v>
      </c>
      <c r="C529" s="16">
        <v>2001</v>
      </c>
      <c r="D529" s="16">
        <v>863</v>
      </c>
      <c r="E529" s="16">
        <v>1136</v>
      </c>
      <c r="G529" s="16">
        <v>88</v>
      </c>
      <c r="H529" s="16">
        <v>284</v>
      </c>
      <c r="I529" s="16">
        <v>185</v>
      </c>
      <c r="J529" s="16">
        <v>179</v>
      </c>
      <c r="K529" s="16">
        <v>216</v>
      </c>
      <c r="L529" s="16">
        <v>217</v>
      </c>
      <c r="M529" s="16">
        <v>314</v>
      </c>
      <c r="N529" s="16">
        <v>319</v>
      </c>
      <c r="O529" s="16">
        <v>199</v>
      </c>
      <c r="Q529" s="16">
        <v>686</v>
      </c>
      <c r="R529" s="16">
        <v>381</v>
      </c>
      <c r="S529" s="16">
        <v>425</v>
      </c>
      <c r="T529" s="16">
        <v>485</v>
      </c>
      <c r="V529" s="16">
        <v>283</v>
      </c>
      <c r="W529" s="16">
        <v>301</v>
      </c>
      <c r="X529" s="16">
        <v>286</v>
      </c>
      <c r="Y529" s="16">
        <v>278</v>
      </c>
      <c r="Z529" s="16">
        <v>279</v>
      </c>
      <c r="AA529" s="16">
        <v>288</v>
      </c>
      <c r="AB529" s="16">
        <v>286</v>
      </c>
      <c r="AD529" s="16">
        <v>662</v>
      </c>
      <c r="AE529" s="16">
        <v>391</v>
      </c>
      <c r="AF529" s="16">
        <v>376</v>
      </c>
      <c r="AG529" s="16">
        <v>82</v>
      </c>
      <c r="AH529" s="16">
        <v>317</v>
      </c>
      <c r="AI529" s="16">
        <v>168</v>
      </c>
      <c r="AJ529" s="16">
        <v>4</v>
      </c>
      <c r="AL529" s="16">
        <v>277</v>
      </c>
      <c r="AM529" s="16">
        <v>318</v>
      </c>
      <c r="AN529" s="16">
        <v>103</v>
      </c>
      <c r="AP529" s="16">
        <v>225</v>
      </c>
      <c r="AQ529" s="16">
        <v>221</v>
      </c>
      <c r="AR529" s="16">
        <v>62</v>
      </c>
      <c r="AS529" s="16">
        <v>410</v>
      </c>
      <c r="AT529" s="16">
        <v>64</v>
      </c>
      <c r="AU529" s="16">
        <v>10</v>
      </c>
      <c r="AW529" s="16">
        <v>1738</v>
      </c>
      <c r="AX529" s="16">
        <v>240</v>
      </c>
      <c r="AZ529" s="16">
        <v>681</v>
      </c>
      <c r="BA529" s="16">
        <v>462</v>
      </c>
      <c r="BB529" s="16">
        <v>314</v>
      </c>
      <c r="BC529" s="16">
        <v>259</v>
      </c>
      <c r="BD529" s="16">
        <v>71</v>
      </c>
      <c r="BE529" s="16">
        <v>54</v>
      </c>
      <c r="BF529" s="16">
        <v>103</v>
      </c>
      <c r="BG529" s="16">
        <v>41</v>
      </c>
    </row>
    <row r="530" spans="2:59">
      <c r="B530" s="17" t="s">
        <v>131</v>
      </c>
      <c r="C530" s="18">
        <v>0.3768870909139847</v>
      </c>
      <c r="D530" s="18">
        <v>0.40098326696444347</v>
      </c>
      <c r="E530" s="18">
        <v>0.35898376948062999</v>
      </c>
      <c r="G530" s="18">
        <v>0.36380696267675522</v>
      </c>
      <c r="H530" s="18">
        <v>0.40738173303783171</v>
      </c>
      <c r="I530" s="18">
        <v>0.35826142922696302</v>
      </c>
      <c r="J530" s="18">
        <v>0.34804975584405912</v>
      </c>
      <c r="K530" s="18">
        <v>0.39717129697865522</v>
      </c>
      <c r="L530" s="18">
        <v>0.38779665226039811</v>
      </c>
      <c r="M530" s="18">
        <v>0.44179723564541917</v>
      </c>
      <c r="N530" s="18">
        <v>0.32496024124385309</v>
      </c>
      <c r="O530" s="18">
        <v>0.32909681396290069</v>
      </c>
      <c r="Q530" s="18">
        <v>0.41513222952409562</v>
      </c>
      <c r="R530" s="18">
        <v>0.36855781806954618</v>
      </c>
      <c r="S530" s="18">
        <v>0.41383876086392152</v>
      </c>
      <c r="T530" s="18">
        <v>0.29924901089278871</v>
      </c>
      <c r="V530" s="18">
        <v>0.34729455103750778</v>
      </c>
      <c r="W530" s="18">
        <v>0.3550169758886626</v>
      </c>
      <c r="X530" s="18">
        <v>0.41189748554181621</v>
      </c>
      <c r="Y530" s="18">
        <v>0.34132563890059869</v>
      </c>
      <c r="Z530" s="18">
        <v>0.38041391408356262</v>
      </c>
      <c r="AA530" s="18">
        <v>0.40084591467600061</v>
      </c>
      <c r="AB530" s="18">
        <v>0.40118500426420989</v>
      </c>
      <c r="AD530" s="18">
        <v>0.43674176870704018</v>
      </c>
      <c r="AE530" s="18">
        <v>0.35087177019730909</v>
      </c>
      <c r="AF530" s="18">
        <v>0.34654935705208623</v>
      </c>
      <c r="AG530" s="18">
        <v>0.40841776176770839</v>
      </c>
      <c r="AH530" s="18">
        <v>0.32985825254914819</v>
      </c>
      <c r="AI530" s="18">
        <v>0.34479664693850798</v>
      </c>
      <c r="AJ530" s="18">
        <v>0.28952065907690933</v>
      </c>
      <c r="AL530" s="18">
        <v>0.42737999999999998</v>
      </c>
      <c r="AM530" s="18">
        <v>0.35543999999999998</v>
      </c>
      <c r="AN530" s="18">
        <v>0.31635999999999997</v>
      </c>
      <c r="AP530" s="18">
        <v>0.43809315833894502</v>
      </c>
      <c r="AQ530" s="18">
        <v>0.39864374599269659</v>
      </c>
      <c r="AR530" s="18">
        <v>0.43704918030213252</v>
      </c>
      <c r="AS530" s="18">
        <v>0.35563332213629872</v>
      </c>
      <c r="AT530" s="18">
        <v>0.42268621402801138</v>
      </c>
      <c r="AU530" s="18">
        <v>0.50940104388354135</v>
      </c>
      <c r="AW530" s="18">
        <v>0.41315655961186198</v>
      </c>
      <c r="AX530" s="18">
        <v>0.13586188599590601</v>
      </c>
      <c r="AZ530" s="18">
        <v>0.35585149612201489</v>
      </c>
      <c r="BA530" s="18">
        <v>0.39968460137720629</v>
      </c>
      <c r="BB530" s="18">
        <v>0.43121813956371008</v>
      </c>
      <c r="BC530" s="18">
        <v>0.35956390183139902</v>
      </c>
      <c r="BD530" s="18">
        <v>0.32144460419251603</v>
      </c>
      <c r="BE530" s="18">
        <v>0.43536608643767077</v>
      </c>
      <c r="BF530" s="18">
        <v>0.3257954457072576</v>
      </c>
      <c r="BG530" s="18">
        <v>0.32656666620545782</v>
      </c>
    </row>
    <row r="531" spans="2:59">
      <c r="B531" s="17" t="s">
        <v>269</v>
      </c>
      <c r="C531" s="18">
        <v>0.2373183484787123</v>
      </c>
      <c r="D531" s="18">
        <v>0.2132213323936456</v>
      </c>
      <c r="E531" s="18">
        <v>0.25504362300667383</v>
      </c>
      <c r="G531" s="18">
        <v>0.28393316226271648</v>
      </c>
      <c r="H531" s="18">
        <v>0.20104599764145439</v>
      </c>
      <c r="I531" s="18">
        <v>0.26401233875362767</v>
      </c>
      <c r="J531" s="18">
        <v>0.25195784862175752</v>
      </c>
      <c r="K531" s="18">
        <v>0.18164148421130741</v>
      </c>
      <c r="L531" s="18">
        <v>0.2432580059572747</v>
      </c>
      <c r="M531" s="18">
        <v>0.18189534859751519</v>
      </c>
      <c r="N531" s="18">
        <v>0.30940049904914829</v>
      </c>
      <c r="O531" s="18">
        <v>0.25636417803809219</v>
      </c>
      <c r="Q531" s="18">
        <v>0.178472524839763</v>
      </c>
      <c r="R531" s="18">
        <v>0.2727828446693995</v>
      </c>
      <c r="S531" s="18">
        <v>0.21361619379616681</v>
      </c>
      <c r="T531" s="18">
        <v>0.31627886114891141</v>
      </c>
      <c r="V531" s="18">
        <v>0.24842088037115229</v>
      </c>
      <c r="W531" s="18">
        <v>0.19284142338073659</v>
      </c>
      <c r="X531" s="18">
        <v>0.25310500691161558</v>
      </c>
      <c r="Y531" s="18">
        <v>0.25590572520447091</v>
      </c>
      <c r="Z531" s="18">
        <v>0.2231800594471432</v>
      </c>
      <c r="AA531" s="18">
        <v>0.25690977989033842</v>
      </c>
      <c r="AB531" s="18">
        <v>0.23339054785152979</v>
      </c>
      <c r="AD531" s="18">
        <v>0.19521873778787741</v>
      </c>
      <c r="AE531" s="18">
        <v>0.26078242863769308</v>
      </c>
      <c r="AF531" s="18">
        <v>0.27146204876583913</v>
      </c>
      <c r="AG531" s="18">
        <v>0.25821861628547738</v>
      </c>
      <c r="AH531" s="18">
        <v>0.23720171132020409</v>
      </c>
      <c r="AI531" s="18">
        <v>0.25691881241999531</v>
      </c>
      <c r="AJ531" s="18">
        <v>0.45871002616375889</v>
      </c>
      <c r="AL531" s="18">
        <v>0.15701999999999999</v>
      </c>
      <c r="AM531" s="18">
        <v>0.25797999999999999</v>
      </c>
      <c r="AN531" s="18">
        <v>0.26902999999999999</v>
      </c>
      <c r="AP531" s="18">
        <v>0.1927251958526135</v>
      </c>
      <c r="AQ531" s="18">
        <v>0.25504683506061149</v>
      </c>
      <c r="AR531" s="18">
        <v>0.34744014526640521</v>
      </c>
      <c r="AS531" s="18">
        <v>0.26707725111599451</v>
      </c>
      <c r="AT531" s="18">
        <v>0.19089124908784361</v>
      </c>
      <c r="AU531" s="18">
        <v>0.28099561941850948</v>
      </c>
      <c r="AW531" s="18">
        <v>0.182286544684269</v>
      </c>
      <c r="AX531" s="18">
        <v>0.61569939568855991</v>
      </c>
      <c r="AZ531" s="18">
        <v>0.239029203806854</v>
      </c>
      <c r="BA531" s="18">
        <v>0.20941983651448259</v>
      </c>
      <c r="BB531" s="18">
        <v>0.20842533181705961</v>
      </c>
      <c r="BC531" s="18">
        <v>0.2376548432498011</v>
      </c>
      <c r="BD531" s="18">
        <v>0.34007754737112461</v>
      </c>
      <c r="BE531" s="18">
        <v>0.17511695480322789</v>
      </c>
      <c r="BF531" s="18">
        <v>0.33231187198939122</v>
      </c>
      <c r="BG531" s="18">
        <v>0.4069063292998063</v>
      </c>
    </row>
    <row r="532" spans="2:59">
      <c r="B532" s="17" t="s">
        <v>270</v>
      </c>
      <c r="C532" s="18">
        <v>0.34641880241932099</v>
      </c>
      <c r="D532" s="18">
        <v>0.356559576554001</v>
      </c>
      <c r="E532" s="18">
        <v>0.33882386020064498</v>
      </c>
      <c r="G532" s="18">
        <v>0.30913003698686908</v>
      </c>
      <c r="H532" s="18">
        <v>0.34872651556959611</v>
      </c>
      <c r="I532" s="18">
        <v>0.30632399180030517</v>
      </c>
      <c r="J532" s="18">
        <v>0.36131285561026172</v>
      </c>
      <c r="K532" s="18">
        <v>0.37296531546011957</v>
      </c>
      <c r="L532" s="18">
        <v>0.3393685009658296</v>
      </c>
      <c r="M532" s="18">
        <v>0.34216110072372408</v>
      </c>
      <c r="N532" s="18">
        <v>0.33754317861917521</v>
      </c>
      <c r="O532" s="18">
        <v>0.38354753735057112</v>
      </c>
      <c r="Q532" s="18">
        <v>0.38627589960274672</v>
      </c>
      <c r="R532" s="18">
        <v>0.31538465523481468</v>
      </c>
      <c r="S532" s="18">
        <v>0.33978634591231938</v>
      </c>
      <c r="T532" s="18">
        <v>0.31927747495415942</v>
      </c>
      <c r="V532" s="18">
        <v>0.35388112925827647</v>
      </c>
      <c r="W532" s="18">
        <v>0.42915666839705269</v>
      </c>
      <c r="X532" s="18">
        <v>0.31392966444925119</v>
      </c>
      <c r="Y532" s="18">
        <v>0.34653927245786131</v>
      </c>
      <c r="Z532" s="18">
        <v>0.36381376510332519</v>
      </c>
      <c r="AA532" s="18">
        <v>0.28724056204296972</v>
      </c>
      <c r="AB532" s="18">
        <v>0.32689835378620852</v>
      </c>
      <c r="AD532" s="18">
        <v>0.33284334729306952</v>
      </c>
      <c r="AE532" s="18">
        <v>0.35399628728306959</v>
      </c>
      <c r="AF532" s="18">
        <v>0.34420009302044141</v>
      </c>
      <c r="AG532" s="18">
        <v>0.28860872728475268</v>
      </c>
      <c r="AH532" s="18">
        <v>0.39279839678184092</v>
      </c>
      <c r="AI532" s="18">
        <v>0.33647441505208608</v>
      </c>
      <c r="AJ532" s="18">
        <v>0</v>
      </c>
      <c r="AL532" s="18">
        <v>0.39322000000000001</v>
      </c>
      <c r="AM532" s="18">
        <v>0.36609000000000003</v>
      </c>
      <c r="AN532" s="18">
        <v>0.39594000000000001</v>
      </c>
      <c r="AP532" s="18">
        <v>0.33412623737546848</v>
      </c>
      <c r="AQ532" s="18">
        <v>0.30340753568172912</v>
      </c>
      <c r="AR532" s="18">
        <v>0.21551067443146241</v>
      </c>
      <c r="AS532" s="18">
        <v>0.32582085452046622</v>
      </c>
      <c r="AT532" s="18">
        <v>0.32603024412178538</v>
      </c>
      <c r="AU532" s="18">
        <v>0.20960333669794909</v>
      </c>
      <c r="AW532" s="18">
        <v>0.37479448877592841</v>
      </c>
      <c r="AX532" s="18">
        <v>0.1549267429023411</v>
      </c>
      <c r="AZ532" s="18">
        <v>0.36982825070594472</v>
      </c>
      <c r="BA532" s="18">
        <v>0.35716573338180518</v>
      </c>
      <c r="BB532" s="18">
        <v>0.32250531613694072</v>
      </c>
      <c r="BC532" s="18">
        <v>0.35821258521171723</v>
      </c>
      <c r="BD532" s="18">
        <v>0.31152068756933249</v>
      </c>
      <c r="BE532" s="18">
        <v>0.33431751951306271</v>
      </c>
      <c r="BF532" s="18">
        <v>0.29423166769612158</v>
      </c>
      <c r="BG532" s="18">
        <v>0.1903174006746137</v>
      </c>
    </row>
    <row r="533" spans="2:59">
      <c r="B533" s="17" t="s">
        <v>271</v>
      </c>
      <c r="C533" s="18">
        <v>1.9991051437140452E-2</v>
      </c>
      <c r="D533" s="18">
        <v>1.3365893949787591E-2</v>
      </c>
      <c r="E533" s="18">
        <v>2.505957890221238E-2</v>
      </c>
      <c r="G533" s="18">
        <v>1.1813594701717479E-2</v>
      </c>
      <c r="H533" s="18">
        <v>3.0307207697902631E-2</v>
      </c>
      <c r="I533" s="18">
        <v>3.2285482184456343E-2</v>
      </c>
      <c r="J533" s="18">
        <v>2.29292886914172E-2</v>
      </c>
      <c r="K533" s="18">
        <v>1.4251297031648791E-2</v>
      </c>
      <c r="L533" s="18">
        <v>9.316299995169499E-3</v>
      </c>
      <c r="M533" s="18">
        <v>3.128831150065129E-2</v>
      </c>
      <c r="N533" s="18">
        <v>6.2262451166914942E-3</v>
      </c>
      <c r="O533" s="18">
        <v>1.6887659179696951E-2</v>
      </c>
      <c r="Q533" s="18">
        <v>1.052125307059849E-2</v>
      </c>
      <c r="R533" s="18">
        <v>2.1492874764867411E-2</v>
      </c>
      <c r="S533" s="18">
        <v>8.7863866335063205E-3</v>
      </c>
      <c r="T533" s="18">
        <v>4.2987266386184282E-2</v>
      </c>
      <c r="V533" s="18">
        <v>1.633069031661917E-2</v>
      </c>
      <c r="W533" s="18">
        <v>6.2770273571011344E-3</v>
      </c>
      <c r="X533" s="18">
        <v>1.017600070948841E-2</v>
      </c>
      <c r="Y533" s="18">
        <v>3.3020786952759312E-2</v>
      </c>
      <c r="Z533" s="18">
        <v>2.282830278318821E-2</v>
      </c>
      <c r="AA533" s="18">
        <v>2.7875275659840909E-2</v>
      </c>
      <c r="AB533" s="18">
        <v>2.4496657302670401E-2</v>
      </c>
      <c r="AD533" s="18">
        <v>2.1270249093856979E-2</v>
      </c>
      <c r="AE533" s="18">
        <v>1.4274989631942771E-2</v>
      </c>
      <c r="AF533" s="18">
        <v>8.2220153375714127E-3</v>
      </c>
      <c r="AG533" s="18">
        <v>4.4754894662061513E-2</v>
      </c>
      <c r="AH533" s="18">
        <v>3.078747204820366E-2</v>
      </c>
      <c r="AI533" s="18">
        <v>1.6433038174808661E-2</v>
      </c>
      <c r="AJ533" s="18">
        <v>0.25176931475933179</v>
      </c>
      <c r="AL533" s="18">
        <v>3.5100000000000001E-3</v>
      </c>
      <c r="AM533" s="18">
        <v>1.0240000000000001E-2</v>
      </c>
      <c r="AN533" s="18">
        <v>1.8669999999999999E-2</v>
      </c>
      <c r="AP533" s="18">
        <v>2.2035488605394799E-2</v>
      </c>
      <c r="AQ533" s="18">
        <v>2.1967099185134821E-2</v>
      </c>
      <c r="AR533" s="18">
        <v>0</v>
      </c>
      <c r="AS533" s="18">
        <v>3.2152383034997338E-2</v>
      </c>
      <c r="AT533" s="18">
        <v>2.9054656742628599E-2</v>
      </c>
      <c r="AU533" s="18">
        <v>0</v>
      </c>
      <c r="AW533" s="18">
        <v>1.5612011088980551E-2</v>
      </c>
      <c r="AX533" s="18">
        <v>4.5489681396057982E-2</v>
      </c>
      <c r="AZ533" s="18">
        <v>9.5975965559707502E-3</v>
      </c>
      <c r="BA533" s="18">
        <v>2.1934082977712242E-2</v>
      </c>
      <c r="BB533" s="18">
        <v>2.5563872785758571E-2</v>
      </c>
      <c r="BC533" s="18">
        <v>2.9970772845814779E-2</v>
      </c>
      <c r="BD533" s="18">
        <v>1.22967190733196E-2</v>
      </c>
      <c r="BE533" s="18">
        <v>1.629581552041175E-2</v>
      </c>
      <c r="BF533" s="18">
        <v>1.8900254013072899E-2</v>
      </c>
      <c r="BG533" s="18">
        <v>4.5651684311683337E-2</v>
      </c>
    </row>
    <row r="534" spans="2:59">
      <c r="B534" s="17" t="s">
        <v>119</v>
      </c>
      <c r="C534" s="18">
        <v>1.9384706750841689E-2</v>
      </c>
      <c r="D534" s="18">
        <v>1.586993013812224E-2</v>
      </c>
      <c r="E534" s="18">
        <v>2.2089168409838909E-2</v>
      </c>
      <c r="G534" s="18">
        <v>3.1316243371941561E-2</v>
      </c>
      <c r="H534" s="18">
        <v>1.253854605321513E-2</v>
      </c>
      <c r="I534" s="18">
        <v>3.9116758034647862E-2</v>
      </c>
      <c r="J534" s="18">
        <v>1.575025123250446E-2</v>
      </c>
      <c r="K534" s="18">
        <v>3.3970606318269002E-2</v>
      </c>
      <c r="L534" s="18">
        <v>2.0260540821327961E-2</v>
      </c>
      <c r="M534" s="18">
        <v>2.8580035326901121E-3</v>
      </c>
      <c r="N534" s="18">
        <v>2.1869835971131849E-2</v>
      </c>
      <c r="O534" s="18">
        <v>1.4103811468739111E-2</v>
      </c>
      <c r="Q534" s="18">
        <v>9.5980929627963417E-3</v>
      </c>
      <c r="R534" s="18">
        <v>2.178180726137225E-2</v>
      </c>
      <c r="S534" s="18">
        <v>2.3972312794085869E-2</v>
      </c>
      <c r="T534" s="18">
        <v>2.220738661795638E-2</v>
      </c>
      <c r="V534" s="18">
        <v>3.4072749016444297E-2</v>
      </c>
      <c r="W534" s="18">
        <v>1.670790497644703E-2</v>
      </c>
      <c r="X534" s="18">
        <v>1.089184238782847E-2</v>
      </c>
      <c r="Y534" s="18">
        <v>2.3208576484309889E-2</v>
      </c>
      <c r="Z534" s="18">
        <v>9.7639585827809204E-3</v>
      </c>
      <c r="AA534" s="18">
        <v>2.7128467730850338E-2</v>
      </c>
      <c r="AB534" s="18">
        <v>1.4029436795381321E-2</v>
      </c>
      <c r="AD534" s="18">
        <v>1.3925897118156019E-2</v>
      </c>
      <c r="AE534" s="18">
        <v>2.0074524249985352E-2</v>
      </c>
      <c r="AF534" s="18">
        <v>2.9566485824062079E-2</v>
      </c>
      <c r="AG534" s="18">
        <v>0</v>
      </c>
      <c r="AH534" s="18">
        <v>9.3541673006031084E-3</v>
      </c>
      <c r="AI534" s="18">
        <v>4.5377087414601981E-2</v>
      </c>
      <c r="AJ534" s="18">
        <v>0</v>
      </c>
      <c r="AL534" s="18">
        <v>1.8870000000000001E-2</v>
      </c>
      <c r="AM534" s="18">
        <v>1.025E-2</v>
      </c>
      <c r="AN534" s="18">
        <v>0</v>
      </c>
      <c r="AP534" s="18">
        <v>1.301991982757833E-2</v>
      </c>
      <c r="AQ534" s="18">
        <v>2.093478407982791E-2</v>
      </c>
      <c r="AR534" s="18">
        <v>0</v>
      </c>
      <c r="AS534" s="18">
        <v>1.9316189192243319E-2</v>
      </c>
      <c r="AT534" s="18">
        <v>3.133763601973126E-2</v>
      </c>
      <c r="AU534" s="18">
        <v>0</v>
      </c>
      <c r="AW534" s="18">
        <v>1.4150395838959971E-2</v>
      </c>
      <c r="AX534" s="18">
        <v>4.8022294017135057E-2</v>
      </c>
      <c r="AZ534" s="18">
        <v>2.5693452809215589E-2</v>
      </c>
      <c r="BA534" s="18">
        <v>1.179574574879355E-2</v>
      </c>
      <c r="BB534" s="18">
        <v>1.2287339696530831E-2</v>
      </c>
      <c r="BC534" s="18">
        <v>1.4597896861267751E-2</v>
      </c>
      <c r="BD534" s="18">
        <v>1.4660441793707421E-2</v>
      </c>
      <c r="BE534" s="18">
        <v>3.8903623725626918E-2</v>
      </c>
      <c r="BF534" s="18">
        <v>2.876076059415681E-2</v>
      </c>
      <c r="BG534" s="18">
        <v>3.0557919508438721E-2</v>
      </c>
    </row>
    <row r="536" spans="2:59" ht="57.95">
      <c r="B536" s="14" t="s">
        <v>278</v>
      </c>
    </row>
    <row r="537" spans="2:59" ht="43.5">
      <c r="B537" s="15" t="s">
        <v>268</v>
      </c>
    </row>
    <row r="538" spans="2:59">
      <c r="B538" s="11" t="s">
        <v>105</v>
      </c>
      <c r="C538" s="16">
        <v>2004</v>
      </c>
      <c r="D538" s="16">
        <v>826</v>
      </c>
      <c r="E538" s="16">
        <v>1171</v>
      </c>
      <c r="G538" s="16">
        <v>96</v>
      </c>
      <c r="H538" s="16">
        <v>292</v>
      </c>
      <c r="I538" s="16">
        <v>185</v>
      </c>
      <c r="J538" s="16">
        <v>186</v>
      </c>
      <c r="K538" s="16">
        <v>214</v>
      </c>
      <c r="L538" s="16">
        <v>210</v>
      </c>
      <c r="M538" s="16">
        <v>313</v>
      </c>
      <c r="N538" s="16">
        <v>292</v>
      </c>
      <c r="O538" s="16">
        <v>216</v>
      </c>
      <c r="Q538" s="16">
        <v>686</v>
      </c>
      <c r="R538" s="16">
        <v>381</v>
      </c>
      <c r="S538" s="16">
        <v>421</v>
      </c>
      <c r="T538" s="16">
        <v>492</v>
      </c>
      <c r="V538" s="16">
        <v>243</v>
      </c>
      <c r="W538" s="16">
        <v>317</v>
      </c>
      <c r="X538" s="16">
        <v>281</v>
      </c>
      <c r="Y538" s="16">
        <v>302</v>
      </c>
      <c r="Z538" s="16">
        <v>292</v>
      </c>
      <c r="AA538" s="16">
        <v>287</v>
      </c>
      <c r="AB538" s="16">
        <v>282</v>
      </c>
      <c r="AD538" s="16">
        <v>657</v>
      </c>
      <c r="AE538" s="16">
        <v>390</v>
      </c>
      <c r="AF538" s="16">
        <v>380</v>
      </c>
      <c r="AG538" s="16">
        <v>84</v>
      </c>
      <c r="AH538" s="16">
        <v>318</v>
      </c>
      <c r="AI538" s="16">
        <v>171</v>
      </c>
      <c r="AJ538" s="16">
        <v>4</v>
      </c>
      <c r="AL538" s="16">
        <v>270</v>
      </c>
      <c r="AM538" s="16">
        <v>309</v>
      </c>
      <c r="AN538" s="16">
        <v>100</v>
      </c>
      <c r="AP538" s="16">
        <v>226</v>
      </c>
      <c r="AQ538" s="16">
        <v>226</v>
      </c>
      <c r="AR538" s="16">
        <v>61</v>
      </c>
      <c r="AS538" s="16">
        <v>426</v>
      </c>
      <c r="AT538" s="16">
        <v>64</v>
      </c>
      <c r="AU538" s="16">
        <v>10</v>
      </c>
      <c r="AW538" s="16">
        <v>1739</v>
      </c>
      <c r="AX538" s="16">
        <v>243</v>
      </c>
      <c r="AZ538" s="16">
        <v>656</v>
      </c>
      <c r="BA538" s="16">
        <v>476</v>
      </c>
      <c r="BB538" s="16">
        <v>312</v>
      </c>
      <c r="BC538" s="16">
        <v>268</v>
      </c>
      <c r="BD538" s="16">
        <v>72</v>
      </c>
      <c r="BE538" s="16">
        <v>55</v>
      </c>
      <c r="BF538" s="16">
        <v>106</v>
      </c>
      <c r="BG538" s="16">
        <v>41</v>
      </c>
    </row>
    <row r="539" spans="2:59">
      <c r="B539" s="12" t="s">
        <v>106</v>
      </c>
      <c r="C539" s="16">
        <v>2001</v>
      </c>
      <c r="D539" s="16">
        <v>863</v>
      </c>
      <c r="E539" s="16">
        <v>1136</v>
      </c>
      <c r="G539" s="16">
        <v>88</v>
      </c>
      <c r="H539" s="16">
        <v>284</v>
      </c>
      <c r="I539" s="16">
        <v>185</v>
      </c>
      <c r="J539" s="16">
        <v>179</v>
      </c>
      <c r="K539" s="16">
        <v>216</v>
      </c>
      <c r="L539" s="16">
        <v>217</v>
      </c>
      <c r="M539" s="16">
        <v>314</v>
      </c>
      <c r="N539" s="16">
        <v>319</v>
      </c>
      <c r="O539" s="16">
        <v>199</v>
      </c>
      <c r="Q539" s="16">
        <v>686</v>
      </c>
      <c r="R539" s="16">
        <v>381</v>
      </c>
      <c r="S539" s="16">
        <v>425</v>
      </c>
      <c r="T539" s="16">
        <v>485</v>
      </c>
      <c r="V539" s="16">
        <v>283</v>
      </c>
      <c r="W539" s="16">
        <v>301</v>
      </c>
      <c r="X539" s="16">
        <v>286</v>
      </c>
      <c r="Y539" s="16">
        <v>278</v>
      </c>
      <c r="Z539" s="16">
        <v>279</v>
      </c>
      <c r="AA539" s="16">
        <v>288</v>
      </c>
      <c r="AB539" s="16">
        <v>286</v>
      </c>
      <c r="AD539" s="16">
        <v>662</v>
      </c>
      <c r="AE539" s="16">
        <v>391</v>
      </c>
      <c r="AF539" s="16">
        <v>376</v>
      </c>
      <c r="AG539" s="16">
        <v>82</v>
      </c>
      <c r="AH539" s="16">
        <v>317</v>
      </c>
      <c r="AI539" s="16">
        <v>168</v>
      </c>
      <c r="AJ539" s="16">
        <v>4</v>
      </c>
      <c r="AL539" s="16">
        <v>277</v>
      </c>
      <c r="AM539" s="16">
        <v>318</v>
      </c>
      <c r="AN539" s="16">
        <v>103</v>
      </c>
      <c r="AP539" s="16">
        <v>225</v>
      </c>
      <c r="AQ539" s="16">
        <v>221</v>
      </c>
      <c r="AR539" s="16">
        <v>62</v>
      </c>
      <c r="AS539" s="16">
        <v>410</v>
      </c>
      <c r="AT539" s="16">
        <v>64</v>
      </c>
      <c r="AU539" s="16">
        <v>10</v>
      </c>
      <c r="AW539" s="16">
        <v>1738</v>
      </c>
      <c r="AX539" s="16">
        <v>240</v>
      </c>
      <c r="AZ539" s="16">
        <v>681</v>
      </c>
      <c r="BA539" s="16">
        <v>462</v>
      </c>
      <c r="BB539" s="16">
        <v>314</v>
      </c>
      <c r="BC539" s="16">
        <v>259</v>
      </c>
      <c r="BD539" s="16">
        <v>71</v>
      </c>
      <c r="BE539" s="16">
        <v>54</v>
      </c>
      <c r="BF539" s="16">
        <v>103</v>
      </c>
      <c r="BG539" s="16">
        <v>41</v>
      </c>
    </row>
    <row r="540" spans="2:59">
      <c r="B540" s="17" t="s">
        <v>131</v>
      </c>
      <c r="C540" s="18">
        <v>0.1588059788756942</v>
      </c>
      <c r="D540" s="18">
        <v>0.1818696564807869</v>
      </c>
      <c r="E540" s="18">
        <v>0.14156474459223739</v>
      </c>
      <c r="G540" s="18">
        <v>0.1635713279106718</v>
      </c>
      <c r="H540" s="18">
        <v>0.1759438399685829</v>
      </c>
      <c r="I540" s="18">
        <v>0.1428496628959243</v>
      </c>
      <c r="J540" s="18">
        <v>0.135088615819455</v>
      </c>
      <c r="K540" s="18">
        <v>0.15628664875855491</v>
      </c>
      <c r="L540" s="18">
        <v>0.16702364085394791</v>
      </c>
      <c r="M540" s="18">
        <v>0.20648371713717831</v>
      </c>
      <c r="N540" s="18">
        <v>0.14662396019507901</v>
      </c>
      <c r="O540" s="18">
        <v>0.1062309772241788</v>
      </c>
      <c r="Q540" s="18">
        <v>0.18844385226937199</v>
      </c>
      <c r="R540" s="18">
        <v>0.13661808055579261</v>
      </c>
      <c r="S540" s="18">
        <v>0.15190927733239259</v>
      </c>
      <c r="T540" s="18">
        <v>0.13981100126322901</v>
      </c>
      <c r="V540" s="18">
        <v>0.12818264977700891</v>
      </c>
      <c r="W540" s="18">
        <v>0.14568097503443489</v>
      </c>
      <c r="X540" s="18">
        <v>0.12161846899072599</v>
      </c>
      <c r="Y540" s="18">
        <v>0.16462464614197941</v>
      </c>
      <c r="Z540" s="18">
        <v>0.1923569173822034</v>
      </c>
      <c r="AA540" s="18">
        <v>0.17111513132211301</v>
      </c>
      <c r="AB540" s="18">
        <v>0.18932138354053141</v>
      </c>
      <c r="AD540" s="18">
        <v>0.2020688724829206</v>
      </c>
      <c r="AE540" s="18">
        <v>0.1408089641899401</v>
      </c>
      <c r="AF540" s="18">
        <v>0.1341602173412359</v>
      </c>
      <c r="AG540" s="18">
        <v>0.2131245940488333</v>
      </c>
      <c r="AH540" s="18">
        <v>0.13298114998502589</v>
      </c>
      <c r="AI540" s="18">
        <v>0.1113546537622426</v>
      </c>
      <c r="AJ540" s="18">
        <v>0</v>
      </c>
      <c r="AL540" s="18">
        <v>0.15543999999999999</v>
      </c>
      <c r="AM540" s="18">
        <v>0.12573999999999999</v>
      </c>
      <c r="AN540" s="18">
        <v>0.13425999999999999</v>
      </c>
      <c r="AP540" s="18">
        <v>0.21138423787920399</v>
      </c>
      <c r="AQ540" s="18">
        <v>0.16475151466013141</v>
      </c>
      <c r="AR540" s="18">
        <v>0.1797221474900336</v>
      </c>
      <c r="AS540" s="18">
        <v>0.17527108939507641</v>
      </c>
      <c r="AT540" s="18">
        <v>0.25592221202511689</v>
      </c>
      <c r="AU540" s="18">
        <v>0.23695942872930451</v>
      </c>
      <c r="AW540" s="18">
        <v>0.1724079031546458</v>
      </c>
      <c r="AX540" s="18">
        <v>7.4956997636953945E-2</v>
      </c>
      <c r="AZ540" s="18">
        <v>0.1192107900113905</v>
      </c>
      <c r="BA540" s="18">
        <v>0.1723206609099466</v>
      </c>
      <c r="BB540" s="18">
        <v>0.19057700872841901</v>
      </c>
      <c r="BC540" s="18">
        <v>0.16220008099582409</v>
      </c>
      <c r="BD540" s="18">
        <v>0.2326398320439747</v>
      </c>
      <c r="BE540" s="18">
        <v>0.22332138319501471</v>
      </c>
      <c r="BF540" s="18">
        <v>0.195644821595989</v>
      </c>
      <c r="BG540" s="18">
        <v>0.15991756592773901</v>
      </c>
    </row>
    <row r="541" spans="2:59">
      <c r="B541" s="17" t="s">
        <v>269</v>
      </c>
      <c r="C541" s="18">
        <v>0.46675618135072638</v>
      </c>
      <c r="D541" s="18">
        <v>0.44034484784190558</v>
      </c>
      <c r="E541" s="18">
        <v>0.48612599564148401</v>
      </c>
      <c r="G541" s="18">
        <v>0.51232078122455271</v>
      </c>
      <c r="H541" s="18">
        <v>0.45523386759750861</v>
      </c>
      <c r="I541" s="18">
        <v>0.50144807721809537</v>
      </c>
      <c r="J541" s="18">
        <v>0.52612057261546563</v>
      </c>
      <c r="K541" s="18">
        <v>0.41454035088307789</v>
      </c>
      <c r="L541" s="18">
        <v>0.48927441322023352</v>
      </c>
      <c r="M541" s="18">
        <v>0.34394878060827871</v>
      </c>
      <c r="N541" s="18">
        <v>0.56096014650822934</v>
      </c>
      <c r="O541" s="18">
        <v>0.45241376188114751</v>
      </c>
      <c r="Q541" s="18">
        <v>0.43330883743163451</v>
      </c>
      <c r="R541" s="18">
        <v>0.45391755217052282</v>
      </c>
      <c r="S541" s="18">
        <v>0.48592433990683959</v>
      </c>
      <c r="T541" s="18">
        <v>0.51048265056853004</v>
      </c>
      <c r="V541" s="18">
        <v>0.43781659664603839</v>
      </c>
      <c r="W541" s="18">
        <v>0.4567641421249739</v>
      </c>
      <c r="X541" s="18">
        <v>0.5202255020056088</v>
      </c>
      <c r="Y541" s="18">
        <v>0.47825903418386079</v>
      </c>
      <c r="Z541" s="18">
        <v>0.4410665915225222</v>
      </c>
      <c r="AA541" s="18">
        <v>0.4911101342240749</v>
      </c>
      <c r="AB541" s="18">
        <v>0.44176583392592689</v>
      </c>
      <c r="AD541" s="18">
        <v>0.39813210449249659</v>
      </c>
      <c r="AE541" s="18">
        <v>0.50607452190146285</v>
      </c>
      <c r="AF541" s="18">
        <v>0.52175977374957483</v>
      </c>
      <c r="AG541" s="18">
        <v>0.4134251861826308</v>
      </c>
      <c r="AH541" s="18">
        <v>0.4772903029255523</v>
      </c>
      <c r="AI541" s="18">
        <v>0.52205990050524265</v>
      </c>
      <c r="AJ541" s="18">
        <v>0.74823068524066827</v>
      </c>
      <c r="AL541" s="18">
        <v>0.44048999999999999</v>
      </c>
      <c r="AM541" s="18">
        <v>0.46522000000000002</v>
      </c>
      <c r="AN541" s="18">
        <v>0.44964999999999999</v>
      </c>
      <c r="AP541" s="18">
        <v>0.43261527187870802</v>
      </c>
      <c r="AQ541" s="18">
        <v>0.5146364218186964</v>
      </c>
      <c r="AR541" s="18">
        <v>0.34987850776763979</v>
      </c>
      <c r="AS541" s="18">
        <v>0.4775760611532982</v>
      </c>
      <c r="AT541" s="18">
        <v>0.37013954473850291</v>
      </c>
      <c r="AU541" s="18">
        <v>0.48955138116177771</v>
      </c>
      <c r="AW541" s="18">
        <v>0.43231610552049521</v>
      </c>
      <c r="AX541" s="18">
        <v>0.70909301121454316</v>
      </c>
      <c r="AZ541" s="18">
        <v>0.4810708189236671</v>
      </c>
      <c r="BA541" s="18">
        <v>0.45184301157489021</v>
      </c>
      <c r="BB541" s="18">
        <v>0.44693102332727169</v>
      </c>
      <c r="BC541" s="18">
        <v>0.49982805450147599</v>
      </c>
      <c r="BD541" s="18">
        <v>0.45527368219268599</v>
      </c>
      <c r="BE541" s="18">
        <v>0.36247522841157409</v>
      </c>
      <c r="BF541" s="18">
        <v>0.43327217658576361</v>
      </c>
      <c r="BG541" s="18">
        <v>0.53533768875349497</v>
      </c>
    </row>
    <row r="542" spans="2:59">
      <c r="B542" s="17" t="s">
        <v>270</v>
      </c>
      <c r="C542" s="18">
        <v>0.29013246733733777</v>
      </c>
      <c r="D542" s="18">
        <v>0.30611470218468712</v>
      </c>
      <c r="E542" s="18">
        <v>0.27850307683195918</v>
      </c>
      <c r="G542" s="18">
        <v>0.24293932657065151</v>
      </c>
      <c r="H542" s="18">
        <v>0.29920309052779598</v>
      </c>
      <c r="I542" s="18">
        <v>0.21583606582006851</v>
      </c>
      <c r="J542" s="18">
        <v>0.23348030294885039</v>
      </c>
      <c r="K542" s="18">
        <v>0.32881459323981549</v>
      </c>
      <c r="L542" s="18">
        <v>0.26846724228762597</v>
      </c>
      <c r="M542" s="18">
        <v>0.38544052252832989</v>
      </c>
      <c r="N542" s="18">
        <v>0.21732229820863239</v>
      </c>
      <c r="O542" s="18">
        <v>0.36614402868964818</v>
      </c>
      <c r="Q542" s="18">
        <v>0.32139948941459118</v>
      </c>
      <c r="R542" s="18">
        <v>0.32038385139335229</v>
      </c>
      <c r="S542" s="18">
        <v>0.27778003693394743</v>
      </c>
      <c r="T542" s="18">
        <v>0.2360233566582933</v>
      </c>
      <c r="V542" s="18">
        <v>0.29123052972002211</v>
      </c>
      <c r="W542" s="18">
        <v>0.34429785854341138</v>
      </c>
      <c r="X542" s="18">
        <v>0.27553530045326069</v>
      </c>
      <c r="Y542" s="18">
        <v>0.27742840219989462</v>
      </c>
      <c r="Z542" s="18">
        <v>0.28480314251417499</v>
      </c>
      <c r="AA542" s="18">
        <v>0.25659405615595321</v>
      </c>
      <c r="AB542" s="18">
        <v>0.29795560425778522</v>
      </c>
      <c r="AD542" s="18">
        <v>0.32829267677642121</v>
      </c>
      <c r="AE542" s="18">
        <v>0.29472249807426371</v>
      </c>
      <c r="AF542" s="18">
        <v>0.26164545266802258</v>
      </c>
      <c r="AG542" s="18">
        <v>0.25125342287501989</v>
      </c>
      <c r="AH542" s="18">
        <v>0.29156122293567721</v>
      </c>
      <c r="AI542" s="18">
        <v>0.2161909783680884</v>
      </c>
      <c r="AJ542" s="18">
        <v>0</v>
      </c>
      <c r="AL542" s="18">
        <v>0.36602000000000001</v>
      </c>
      <c r="AM542" s="18">
        <v>0.30048000000000002</v>
      </c>
      <c r="AN542" s="18">
        <v>0.34573999999999999</v>
      </c>
      <c r="AP542" s="18">
        <v>0.27892737921054611</v>
      </c>
      <c r="AQ542" s="18">
        <v>0.2273440934883327</v>
      </c>
      <c r="AR542" s="18">
        <v>0.38799585617888388</v>
      </c>
      <c r="AS542" s="18">
        <v>0.27089729402435359</v>
      </c>
      <c r="AT542" s="18">
        <v>0.30861683516313521</v>
      </c>
      <c r="AU542" s="18">
        <v>0.2734891901089177</v>
      </c>
      <c r="AW542" s="18">
        <v>0.31916117366828861</v>
      </c>
      <c r="AX542" s="18">
        <v>0.1027471163462141</v>
      </c>
      <c r="AZ542" s="18">
        <v>0.29536091252876329</v>
      </c>
      <c r="BA542" s="18">
        <v>0.30805120466270269</v>
      </c>
      <c r="BB542" s="18">
        <v>0.28626113649444401</v>
      </c>
      <c r="BC542" s="18">
        <v>0.26826780863694749</v>
      </c>
      <c r="BD542" s="18">
        <v>0.23739492606714779</v>
      </c>
      <c r="BE542" s="18">
        <v>0.36261066445753543</v>
      </c>
      <c r="BF542" s="18">
        <v>0.28493878593789917</v>
      </c>
      <c r="BG542" s="18">
        <v>0.19967476809987081</v>
      </c>
    </row>
    <row r="543" spans="2:59">
      <c r="B543" s="17" t="s">
        <v>271</v>
      </c>
      <c r="C543" s="18">
        <v>4.9100652016514618E-2</v>
      </c>
      <c r="D543" s="18">
        <v>4.5297211300179378E-2</v>
      </c>
      <c r="E543" s="18">
        <v>5.2076907696262671E-2</v>
      </c>
      <c r="G543" s="18">
        <v>4.3742534241703053E-2</v>
      </c>
      <c r="H543" s="18">
        <v>3.9016270271057647E-2</v>
      </c>
      <c r="I543" s="18">
        <v>7.2083029773090002E-2</v>
      </c>
      <c r="J543" s="18">
        <v>5.4593915294132087E-2</v>
      </c>
      <c r="K543" s="18">
        <v>6.2399819093319382E-2</v>
      </c>
      <c r="L543" s="18">
        <v>3.2613408207195757E-2</v>
      </c>
      <c r="M543" s="18">
        <v>5.4562360306403893E-2</v>
      </c>
      <c r="N543" s="18">
        <v>5.0304809443515182E-2</v>
      </c>
      <c r="O543" s="18">
        <v>3.250628736951696E-2</v>
      </c>
      <c r="Q543" s="18">
        <v>3.3470529200314771E-2</v>
      </c>
      <c r="R543" s="18">
        <v>5.6984020360969813E-2</v>
      </c>
      <c r="S543" s="18">
        <v>4.7647350262810709E-2</v>
      </c>
      <c r="T543" s="18">
        <v>6.2451367546575237E-2</v>
      </c>
      <c r="V543" s="18">
        <v>5.8197831231216607E-2</v>
      </c>
      <c r="W543" s="18">
        <v>2.5683457453126161E-2</v>
      </c>
      <c r="X543" s="18">
        <v>5.3276816095385107E-2</v>
      </c>
      <c r="Y543" s="18">
        <v>5.6208131824743823E-2</v>
      </c>
      <c r="Z543" s="18">
        <v>5.8769562274911577E-2</v>
      </c>
      <c r="AA543" s="18">
        <v>5.7869377335084238E-2</v>
      </c>
      <c r="AB543" s="18">
        <v>3.5387513858082163E-2</v>
      </c>
      <c r="AD543" s="18">
        <v>4.0771925042913257E-2</v>
      </c>
      <c r="AE543" s="18">
        <v>2.7167526495783901E-2</v>
      </c>
      <c r="AF543" s="18">
        <v>4.851745056607331E-2</v>
      </c>
      <c r="AG543" s="18">
        <v>8.315272830525583E-2</v>
      </c>
      <c r="AH543" s="18">
        <v>7.6233292140419143E-2</v>
      </c>
      <c r="AI543" s="18">
        <v>6.1457137055530547E-2</v>
      </c>
      <c r="AJ543" s="18">
        <v>0.25176931475933179</v>
      </c>
      <c r="AL543" s="18">
        <v>1.848E-2</v>
      </c>
      <c r="AM543" s="18">
        <v>7.1779999999999997E-2</v>
      </c>
      <c r="AN543" s="18">
        <v>3.0519999999999999E-2</v>
      </c>
      <c r="AP543" s="18">
        <v>4.1536952967821721E-2</v>
      </c>
      <c r="AQ543" s="18">
        <v>6.5177000781621516E-2</v>
      </c>
      <c r="AR543" s="18">
        <v>5.043777956375671E-2</v>
      </c>
      <c r="AS543" s="18">
        <v>5.8721944324781249E-2</v>
      </c>
      <c r="AT543" s="18">
        <v>3.3699214422050407E-2</v>
      </c>
      <c r="AU543" s="18">
        <v>0</v>
      </c>
      <c r="AW543" s="18">
        <v>4.6424109394217768E-2</v>
      </c>
      <c r="AX543" s="18">
        <v>5.7137517883538533E-2</v>
      </c>
      <c r="AZ543" s="18">
        <v>5.0129587596996657E-2</v>
      </c>
      <c r="BA543" s="18">
        <v>4.3256285978297358E-2</v>
      </c>
      <c r="BB543" s="18">
        <v>4.8730879746670022E-2</v>
      </c>
      <c r="BC543" s="18">
        <v>5.3492315384852239E-2</v>
      </c>
      <c r="BD543" s="18">
        <v>4.5306253173975831E-2</v>
      </c>
      <c r="BE543" s="18">
        <v>3.6455520058409518E-2</v>
      </c>
      <c r="BF543" s="18">
        <v>4.653025465138285E-2</v>
      </c>
      <c r="BG543" s="18">
        <v>7.4512057710456422E-2</v>
      </c>
    </row>
    <row r="544" spans="2:59">
      <c r="B544" s="17" t="s">
        <v>119</v>
      </c>
      <c r="C544" s="18">
        <v>3.5204720419727047E-2</v>
      </c>
      <c r="D544" s="18">
        <v>2.637358219244108E-2</v>
      </c>
      <c r="E544" s="18">
        <v>4.1729275238056869E-2</v>
      </c>
      <c r="G544" s="18">
        <v>3.7426030052420817E-2</v>
      </c>
      <c r="H544" s="18">
        <v>3.0602931635054949E-2</v>
      </c>
      <c r="I544" s="18">
        <v>6.778316429282194E-2</v>
      </c>
      <c r="J544" s="18">
        <v>5.0716593322096812E-2</v>
      </c>
      <c r="K544" s="18">
        <v>3.795858802523238E-2</v>
      </c>
      <c r="L544" s="18">
        <v>4.2621295430996659E-2</v>
      </c>
      <c r="M544" s="18">
        <v>9.5646194198093972E-3</v>
      </c>
      <c r="N544" s="18">
        <v>2.4788785644543881E-2</v>
      </c>
      <c r="O544" s="18">
        <v>4.2704944835508338E-2</v>
      </c>
      <c r="Q544" s="18">
        <v>2.3377291684087649E-2</v>
      </c>
      <c r="R544" s="18">
        <v>3.2096495519362549E-2</v>
      </c>
      <c r="S544" s="18">
        <v>3.6738995564009558E-2</v>
      </c>
      <c r="T544" s="18">
        <v>5.1231623963372552E-2</v>
      </c>
      <c r="V544" s="18">
        <v>8.4572392625713949E-2</v>
      </c>
      <c r="W544" s="18">
        <v>2.7573566844053671E-2</v>
      </c>
      <c r="X544" s="18">
        <v>2.934391245501905E-2</v>
      </c>
      <c r="Y544" s="18">
        <v>2.3479785649521689E-2</v>
      </c>
      <c r="Z544" s="18">
        <v>2.3003786306187771E-2</v>
      </c>
      <c r="AA544" s="18">
        <v>2.331130096277468E-2</v>
      </c>
      <c r="AB544" s="18">
        <v>3.5569664417674458E-2</v>
      </c>
      <c r="AD544" s="18">
        <v>3.0734421205248549E-2</v>
      </c>
      <c r="AE544" s="18">
        <v>3.1226489338549612E-2</v>
      </c>
      <c r="AF544" s="18">
        <v>3.3917105675093429E-2</v>
      </c>
      <c r="AG544" s="18">
        <v>3.904406858826022E-2</v>
      </c>
      <c r="AH544" s="18">
        <v>2.1934032013325489E-2</v>
      </c>
      <c r="AI544" s="18">
        <v>8.8937330308895599E-2</v>
      </c>
      <c r="AJ544" s="18">
        <v>0</v>
      </c>
      <c r="AL544" s="18">
        <v>1.9570000000000001E-2</v>
      </c>
      <c r="AM544" s="18">
        <v>3.678E-2</v>
      </c>
      <c r="AN544" s="18">
        <v>3.9820000000000001E-2</v>
      </c>
      <c r="AP544" s="18">
        <v>3.553615806372027E-2</v>
      </c>
      <c r="AQ544" s="18">
        <v>2.809096925121788E-2</v>
      </c>
      <c r="AR544" s="18">
        <v>3.1965708999686017E-2</v>
      </c>
      <c r="AS544" s="18">
        <v>1.7533611102490441E-2</v>
      </c>
      <c r="AT544" s="18">
        <v>3.1622193651194647E-2</v>
      </c>
      <c r="AU544" s="18">
        <v>0</v>
      </c>
      <c r="AW544" s="18">
        <v>2.9690708262352612E-2</v>
      </c>
      <c r="AX544" s="18">
        <v>5.6065356918750288E-2</v>
      </c>
      <c r="AZ544" s="18">
        <v>5.4227890939182309E-2</v>
      </c>
      <c r="BA544" s="18">
        <v>2.4528836874163039E-2</v>
      </c>
      <c r="BB544" s="18">
        <v>2.749995170319525E-2</v>
      </c>
      <c r="BC544" s="18">
        <v>1.621174048090001E-2</v>
      </c>
      <c r="BD544" s="18">
        <v>2.938530652221585E-2</v>
      </c>
      <c r="BE544" s="18">
        <v>1.5137203877466421E-2</v>
      </c>
      <c r="BF544" s="18">
        <v>3.9613961228965523E-2</v>
      </c>
      <c r="BG544" s="18">
        <v>3.0557919508438721E-2</v>
      </c>
    </row>
    <row r="546" spans="2:59" ht="57.95">
      <c r="B546" s="14" t="s">
        <v>279</v>
      </c>
    </row>
    <row r="547" spans="2:59" ht="43.5">
      <c r="B547" s="15" t="s">
        <v>268</v>
      </c>
    </row>
    <row r="548" spans="2:59">
      <c r="B548" s="11" t="s">
        <v>105</v>
      </c>
      <c r="C548" s="16">
        <v>2004</v>
      </c>
      <c r="D548" s="16">
        <v>826</v>
      </c>
      <c r="E548" s="16">
        <v>1171</v>
      </c>
      <c r="G548" s="16">
        <v>96</v>
      </c>
      <c r="H548" s="16">
        <v>292</v>
      </c>
      <c r="I548" s="16">
        <v>185</v>
      </c>
      <c r="J548" s="16">
        <v>186</v>
      </c>
      <c r="K548" s="16">
        <v>214</v>
      </c>
      <c r="L548" s="16">
        <v>210</v>
      </c>
      <c r="M548" s="16">
        <v>313</v>
      </c>
      <c r="N548" s="16">
        <v>292</v>
      </c>
      <c r="O548" s="16">
        <v>216</v>
      </c>
      <c r="Q548" s="16">
        <v>686</v>
      </c>
      <c r="R548" s="16">
        <v>381</v>
      </c>
      <c r="S548" s="16">
        <v>421</v>
      </c>
      <c r="T548" s="16">
        <v>492</v>
      </c>
      <c r="V548" s="16">
        <v>243</v>
      </c>
      <c r="W548" s="16">
        <v>317</v>
      </c>
      <c r="X548" s="16">
        <v>281</v>
      </c>
      <c r="Y548" s="16">
        <v>302</v>
      </c>
      <c r="Z548" s="16">
        <v>292</v>
      </c>
      <c r="AA548" s="16">
        <v>287</v>
      </c>
      <c r="AB548" s="16">
        <v>282</v>
      </c>
      <c r="AD548" s="16">
        <v>657</v>
      </c>
      <c r="AE548" s="16">
        <v>390</v>
      </c>
      <c r="AF548" s="16">
        <v>380</v>
      </c>
      <c r="AG548" s="16">
        <v>84</v>
      </c>
      <c r="AH548" s="16">
        <v>318</v>
      </c>
      <c r="AI548" s="16">
        <v>171</v>
      </c>
      <c r="AJ548" s="16">
        <v>4</v>
      </c>
      <c r="AL548" s="16">
        <v>270</v>
      </c>
      <c r="AM548" s="16">
        <v>309</v>
      </c>
      <c r="AN548" s="16">
        <v>100</v>
      </c>
      <c r="AP548" s="16">
        <v>226</v>
      </c>
      <c r="AQ548" s="16">
        <v>226</v>
      </c>
      <c r="AR548" s="16">
        <v>61</v>
      </c>
      <c r="AS548" s="16">
        <v>426</v>
      </c>
      <c r="AT548" s="16">
        <v>64</v>
      </c>
      <c r="AU548" s="16">
        <v>10</v>
      </c>
      <c r="AW548" s="16">
        <v>1739</v>
      </c>
      <c r="AX548" s="16">
        <v>243</v>
      </c>
      <c r="AZ548" s="16">
        <v>656</v>
      </c>
      <c r="BA548" s="16">
        <v>476</v>
      </c>
      <c r="BB548" s="16">
        <v>312</v>
      </c>
      <c r="BC548" s="16">
        <v>268</v>
      </c>
      <c r="BD548" s="16">
        <v>72</v>
      </c>
      <c r="BE548" s="16">
        <v>55</v>
      </c>
      <c r="BF548" s="16">
        <v>106</v>
      </c>
      <c r="BG548" s="16">
        <v>41</v>
      </c>
    </row>
    <row r="549" spans="2:59">
      <c r="B549" s="12" t="s">
        <v>106</v>
      </c>
      <c r="C549" s="16">
        <v>2001</v>
      </c>
      <c r="D549" s="16">
        <v>863</v>
      </c>
      <c r="E549" s="16">
        <v>1136</v>
      </c>
      <c r="G549" s="16">
        <v>88</v>
      </c>
      <c r="H549" s="16">
        <v>284</v>
      </c>
      <c r="I549" s="16">
        <v>185</v>
      </c>
      <c r="J549" s="16">
        <v>179</v>
      </c>
      <c r="K549" s="16">
        <v>216</v>
      </c>
      <c r="L549" s="16">
        <v>217</v>
      </c>
      <c r="M549" s="16">
        <v>314</v>
      </c>
      <c r="N549" s="16">
        <v>319</v>
      </c>
      <c r="O549" s="16">
        <v>199</v>
      </c>
      <c r="Q549" s="16">
        <v>686</v>
      </c>
      <c r="R549" s="16">
        <v>381</v>
      </c>
      <c r="S549" s="16">
        <v>425</v>
      </c>
      <c r="T549" s="16">
        <v>485</v>
      </c>
      <c r="V549" s="16">
        <v>283</v>
      </c>
      <c r="W549" s="16">
        <v>301</v>
      </c>
      <c r="X549" s="16">
        <v>286</v>
      </c>
      <c r="Y549" s="16">
        <v>278</v>
      </c>
      <c r="Z549" s="16">
        <v>279</v>
      </c>
      <c r="AA549" s="16">
        <v>288</v>
      </c>
      <c r="AB549" s="16">
        <v>286</v>
      </c>
      <c r="AD549" s="16">
        <v>662</v>
      </c>
      <c r="AE549" s="16">
        <v>391</v>
      </c>
      <c r="AF549" s="16">
        <v>376</v>
      </c>
      <c r="AG549" s="16">
        <v>82</v>
      </c>
      <c r="AH549" s="16">
        <v>317</v>
      </c>
      <c r="AI549" s="16">
        <v>168</v>
      </c>
      <c r="AJ549" s="16">
        <v>4</v>
      </c>
      <c r="AL549" s="16">
        <v>277</v>
      </c>
      <c r="AM549" s="16">
        <v>318</v>
      </c>
      <c r="AN549" s="16">
        <v>103</v>
      </c>
      <c r="AP549" s="16">
        <v>225</v>
      </c>
      <c r="AQ549" s="16">
        <v>221</v>
      </c>
      <c r="AR549" s="16">
        <v>62</v>
      </c>
      <c r="AS549" s="16">
        <v>410</v>
      </c>
      <c r="AT549" s="16">
        <v>64</v>
      </c>
      <c r="AU549" s="16">
        <v>10</v>
      </c>
      <c r="AW549" s="16">
        <v>1738</v>
      </c>
      <c r="AX549" s="16">
        <v>240</v>
      </c>
      <c r="AZ549" s="16">
        <v>681</v>
      </c>
      <c r="BA549" s="16">
        <v>462</v>
      </c>
      <c r="BB549" s="16">
        <v>314</v>
      </c>
      <c r="BC549" s="16">
        <v>259</v>
      </c>
      <c r="BD549" s="16">
        <v>71</v>
      </c>
      <c r="BE549" s="16">
        <v>54</v>
      </c>
      <c r="BF549" s="16">
        <v>103</v>
      </c>
      <c r="BG549" s="16">
        <v>41</v>
      </c>
    </row>
    <row r="550" spans="2:59">
      <c r="B550" s="17" t="s">
        <v>131</v>
      </c>
      <c r="C550" s="18">
        <v>8.9270895114396925E-2</v>
      </c>
      <c r="D550" s="18">
        <v>0.10589897924074421</v>
      </c>
      <c r="E550" s="18">
        <v>7.6796028903779304E-2</v>
      </c>
      <c r="G550" s="18">
        <v>8.3238642527618589E-2</v>
      </c>
      <c r="H550" s="18">
        <v>8.643829075299006E-2</v>
      </c>
      <c r="I550" s="18">
        <v>8.6618211016149319E-2</v>
      </c>
      <c r="J550" s="18">
        <v>9.7342021333495371E-2</v>
      </c>
      <c r="K550" s="18">
        <v>8.3831909062661442E-2</v>
      </c>
      <c r="L550" s="18">
        <v>6.3565419564962922E-2</v>
      </c>
      <c r="M550" s="18">
        <v>0.14278659305139799</v>
      </c>
      <c r="N550" s="18">
        <v>8.2551030818978868E-2</v>
      </c>
      <c r="O550" s="18">
        <v>5.1288714346648841E-2</v>
      </c>
      <c r="Q550" s="18">
        <v>0.1081806552712916</v>
      </c>
      <c r="R550" s="18">
        <v>9.0677077404446069E-2</v>
      </c>
      <c r="S550" s="18">
        <v>7.1077087684123658E-2</v>
      </c>
      <c r="T550" s="18">
        <v>7.7420893989957468E-2</v>
      </c>
      <c r="V550" s="18">
        <v>7.593896026319033E-2</v>
      </c>
      <c r="W550" s="18">
        <v>0.1047462641586813</v>
      </c>
      <c r="X550" s="18">
        <v>5.5067679789187543E-2</v>
      </c>
      <c r="Y550" s="18">
        <v>8.7370060583943948E-2</v>
      </c>
      <c r="Z550" s="18">
        <v>0.10703006592813739</v>
      </c>
      <c r="AA550" s="18">
        <v>7.8753636150076592E-2</v>
      </c>
      <c r="AB550" s="18">
        <v>0.11549961842775849</v>
      </c>
      <c r="AD550" s="18">
        <v>9.8801797514900855E-2</v>
      </c>
      <c r="AE550" s="18">
        <v>8.2164323395753316E-2</v>
      </c>
      <c r="AF550" s="18">
        <v>7.5338467759429595E-2</v>
      </c>
      <c r="AG550" s="18">
        <v>0.14466755975193449</v>
      </c>
      <c r="AH550" s="18">
        <v>0.1068346858756732</v>
      </c>
      <c r="AI550" s="18">
        <v>4.1404236103961108E-2</v>
      </c>
      <c r="AJ550" s="18">
        <v>0</v>
      </c>
      <c r="AL550" s="18">
        <v>9.3450000000000005E-2</v>
      </c>
      <c r="AM550" s="18">
        <v>7.1290000000000006E-2</v>
      </c>
      <c r="AN550" s="18">
        <v>8.0399999999999999E-2</v>
      </c>
      <c r="AP550" s="18">
        <v>9.1968965883621745E-2</v>
      </c>
      <c r="AQ550" s="18">
        <v>9.9831311920490329E-2</v>
      </c>
      <c r="AR550" s="18">
        <v>0.2160954494740005</v>
      </c>
      <c r="AS550" s="18">
        <v>7.5322432705030959E-2</v>
      </c>
      <c r="AT550" s="18">
        <v>0.17319443117636521</v>
      </c>
      <c r="AU550" s="18">
        <v>9.9482654809978838E-2</v>
      </c>
      <c r="AW550" s="18">
        <v>9.4267603155066215E-2</v>
      </c>
      <c r="AX550" s="18">
        <v>6.1295144165391863E-2</v>
      </c>
      <c r="AZ550" s="18">
        <v>6.7659210800578864E-2</v>
      </c>
      <c r="BA550" s="18">
        <v>0.10963073803798069</v>
      </c>
      <c r="BB550" s="18">
        <v>0.10356994740672899</v>
      </c>
      <c r="BC550" s="18">
        <v>8.1678181749731085E-2</v>
      </c>
      <c r="BD550" s="18">
        <v>0.12629132105873531</v>
      </c>
      <c r="BE550" s="18">
        <v>0.13554085217141151</v>
      </c>
      <c r="BF550" s="18">
        <v>7.5385934142037522E-2</v>
      </c>
      <c r="BG550" s="18">
        <v>7.8783856383430745E-2</v>
      </c>
    </row>
    <row r="551" spans="2:59">
      <c r="B551" s="17" t="s">
        <v>269</v>
      </c>
      <c r="C551" s="18">
        <v>0.57334279883062866</v>
      </c>
      <c r="D551" s="18">
        <v>0.54068781958729095</v>
      </c>
      <c r="E551" s="18">
        <v>0.59765356368966382</v>
      </c>
      <c r="G551" s="18">
        <v>0.62608821997685649</v>
      </c>
      <c r="H551" s="18">
        <v>0.54848005965345636</v>
      </c>
      <c r="I551" s="18">
        <v>0.61405231921198733</v>
      </c>
      <c r="J551" s="18">
        <v>0.53077184882404993</v>
      </c>
      <c r="K551" s="18">
        <v>0.56395804514798997</v>
      </c>
      <c r="L551" s="18">
        <v>0.63621488430302287</v>
      </c>
      <c r="M551" s="18">
        <v>0.46056093617430688</v>
      </c>
      <c r="N551" s="18">
        <v>0.61000893790916355</v>
      </c>
      <c r="O551" s="18">
        <v>0.64693901029199996</v>
      </c>
      <c r="Q551" s="18">
        <v>0.55620129847381772</v>
      </c>
      <c r="R551" s="18">
        <v>0.58683164819492961</v>
      </c>
      <c r="S551" s="18">
        <v>0.5858194886530883</v>
      </c>
      <c r="T551" s="18">
        <v>0.5717455246745371</v>
      </c>
      <c r="V551" s="18">
        <v>0.57256839796540737</v>
      </c>
      <c r="W551" s="18">
        <v>0.57116406674875486</v>
      </c>
      <c r="X551" s="18">
        <v>0.59285624946557314</v>
      </c>
      <c r="Y551" s="18">
        <v>0.58854107917896725</v>
      </c>
      <c r="Z551" s="18">
        <v>0.58433591556279341</v>
      </c>
      <c r="AA551" s="18">
        <v>0.59557803669223763</v>
      </c>
      <c r="AB551" s="18">
        <v>0.50888252181557292</v>
      </c>
      <c r="AD551" s="18">
        <v>0.53721327486256154</v>
      </c>
      <c r="AE551" s="18">
        <v>0.58363345600221739</v>
      </c>
      <c r="AF551" s="18">
        <v>0.60784542254006013</v>
      </c>
      <c r="AG551" s="18">
        <v>0.56094013100315054</v>
      </c>
      <c r="AH551" s="18">
        <v>0.56963252662834829</v>
      </c>
      <c r="AI551" s="18">
        <v>0.62341075095222598</v>
      </c>
      <c r="AJ551" s="18">
        <v>0.74823068524066827</v>
      </c>
      <c r="AL551" s="18">
        <v>0.59540999999999999</v>
      </c>
      <c r="AM551" s="18">
        <v>0.60024999999999995</v>
      </c>
      <c r="AN551" s="18">
        <v>0.55678000000000005</v>
      </c>
      <c r="AP551" s="18">
        <v>0.58806696117624779</v>
      </c>
      <c r="AQ551" s="18">
        <v>0.52018282427499951</v>
      </c>
      <c r="AR551" s="18">
        <v>0.42105215301260213</v>
      </c>
      <c r="AS551" s="18">
        <v>0.60860727536112258</v>
      </c>
      <c r="AT551" s="18">
        <v>0.48415926579766322</v>
      </c>
      <c r="AU551" s="18">
        <v>0.59846077456799218</v>
      </c>
      <c r="AW551" s="18">
        <v>0.55175610512720674</v>
      </c>
      <c r="AX551" s="18">
        <v>0.72727531270708268</v>
      </c>
      <c r="AZ551" s="18">
        <v>0.59350978955429068</v>
      </c>
      <c r="BA551" s="18">
        <v>0.53343272063146474</v>
      </c>
      <c r="BB551" s="18">
        <v>0.52345811405196729</v>
      </c>
      <c r="BC551" s="18">
        <v>0.62899978197337281</v>
      </c>
      <c r="BD551" s="18">
        <v>0.67366147144114152</v>
      </c>
      <c r="BE551" s="18">
        <v>0.50213193966341763</v>
      </c>
      <c r="BF551" s="18">
        <v>0.56497264825105176</v>
      </c>
      <c r="BG551" s="18">
        <v>0.67079487701866014</v>
      </c>
    </row>
    <row r="552" spans="2:59">
      <c r="B552" s="17" t="s">
        <v>270</v>
      </c>
      <c r="C552" s="18">
        <v>0.2518451825915537</v>
      </c>
      <c r="D552" s="18">
        <v>0.28716826562407699</v>
      </c>
      <c r="E552" s="18">
        <v>0.225454677797362</v>
      </c>
      <c r="G552" s="18">
        <v>0.21091478318496221</v>
      </c>
      <c r="H552" s="18">
        <v>0.24370835694024989</v>
      </c>
      <c r="I552" s="18">
        <v>0.201222997882889</v>
      </c>
      <c r="J552" s="18">
        <v>0.2432899313695927</v>
      </c>
      <c r="K552" s="18">
        <v>0.27231481112242178</v>
      </c>
      <c r="L552" s="18">
        <v>0.21062956528536389</v>
      </c>
      <c r="M552" s="18">
        <v>0.35526319420153002</v>
      </c>
      <c r="N552" s="18">
        <v>0.2336799680371815</v>
      </c>
      <c r="O552" s="18">
        <v>0.22483288739514409</v>
      </c>
      <c r="Q552" s="18">
        <v>0.28186744208389958</v>
      </c>
      <c r="R552" s="18">
        <v>0.21940499425686319</v>
      </c>
      <c r="S552" s="18">
        <v>0.24539096171692371</v>
      </c>
      <c r="T552" s="18">
        <v>0.24449569564256701</v>
      </c>
      <c r="V552" s="18">
        <v>0.23423127009474401</v>
      </c>
      <c r="W552" s="18">
        <v>0.25852104769076922</v>
      </c>
      <c r="X552" s="18">
        <v>0.29258023059289429</v>
      </c>
      <c r="Y552" s="18">
        <v>0.23138715960407669</v>
      </c>
      <c r="Z552" s="18">
        <v>0.2354369415149625</v>
      </c>
      <c r="AA552" s="18">
        <v>0.2330929611872197</v>
      </c>
      <c r="AB552" s="18">
        <v>0.27635213825276078</v>
      </c>
      <c r="AD552" s="18">
        <v>0.29630886007570512</v>
      </c>
      <c r="AE552" s="18">
        <v>0.25285156802893949</v>
      </c>
      <c r="AF552" s="18">
        <v>0.2220690176473534</v>
      </c>
      <c r="AG552" s="18">
        <v>0.18442877507907371</v>
      </c>
      <c r="AH552" s="18">
        <v>0.24085829669603301</v>
      </c>
      <c r="AI552" s="18">
        <v>0.2006891652074547</v>
      </c>
      <c r="AJ552" s="18">
        <v>0</v>
      </c>
      <c r="AL552" s="18">
        <v>0.27478000000000002</v>
      </c>
      <c r="AM552" s="18">
        <v>0.24825</v>
      </c>
      <c r="AN552" s="18">
        <v>0.31291999999999998</v>
      </c>
      <c r="AP552" s="18">
        <v>0.22573537071370381</v>
      </c>
      <c r="AQ552" s="18">
        <v>0.2497446246714646</v>
      </c>
      <c r="AR552" s="18">
        <v>0.32461591712336468</v>
      </c>
      <c r="AS552" s="18">
        <v>0.23564649722014561</v>
      </c>
      <c r="AT552" s="18">
        <v>0.27961605831656677</v>
      </c>
      <c r="AU552" s="18">
        <v>0.30205657062202879</v>
      </c>
      <c r="AW552" s="18">
        <v>0.27561551412630081</v>
      </c>
      <c r="AX552" s="18">
        <v>9.5320323923597877E-2</v>
      </c>
      <c r="AZ552" s="18">
        <v>0.2488580030397502</v>
      </c>
      <c r="BA552" s="18">
        <v>0.28361908944749259</v>
      </c>
      <c r="BB552" s="18">
        <v>0.27635553351876158</v>
      </c>
      <c r="BC552" s="18">
        <v>0.219021764775854</v>
      </c>
      <c r="BD552" s="18">
        <v>0.1810822227690822</v>
      </c>
      <c r="BE552" s="18">
        <v>0.29613692132540431</v>
      </c>
      <c r="BF552" s="18">
        <v>0.2263225298793152</v>
      </c>
      <c r="BG552" s="18">
        <v>0.12552357649069981</v>
      </c>
    </row>
    <row r="553" spans="2:59">
      <c r="B553" s="17" t="s">
        <v>271</v>
      </c>
      <c r="C553" s="18">
        <v>5.3537694046629378E-2</v>
      </c>
      <c r="D553" s="18">
        <v>4.2643364636994363E-2</v>
      </c>
      <c r="E553" s="18">
        <v>6.165277153715E-2</v>
      </c>
      <c r="G553" s="18">
        <v>4.1017516873149779E-2</v>
      </c>
      <c r="H553" s="18">
        <v>8.8788324577695907E-2</v>
      </c>
      <c r="I553" s="18">
        <v>5.46303979787163E-2</v>
      </c>
      <c r="J553" s="18">
        <v>6.3223500797033733E-2</v>
      </c>
      <c r="K553" s="18">
        <v>4.4254774840595847E-2</v>
      </c>
      <c r="L553" s="18">
        <v>3.8570769777154061E-2</v>
      </c>
      <c r="M553" s="18">
        <v>3.8531273040075087E-2</v>
      </c>
      <c r="N553" s="18">
        <v>4.984071934663465E-2</v>
      </c>
      <c r="O553" s="18">
        <v>5.5059564384128012E-2</v>
      </c>
      <c r="Q553" s="18">
        <v>3.4273570888144728E-2</v>
      </c>
      <c r="R553" s="18">
        <v>6.6754855992181991E-2</v>
      </c>
      <c r="S553" s="18">
        <v>6.7381587253758701E-2</v>
      </c>
      <c r="T553" s="18">
        <v>5.8816220011919149E-2</v>
      </c>
      <c r="V553" s="18">
        <v>6.1467177416594639E-2</v>
      </c>
      <c r="W553" s="18">
        <v>3.5051375376204952E-2</v>
      </c>
      <c r="X553" s="18">
        <v>2.7492987973516989E-2</v>
      </c>
      <c r="Y553" s="18">
        <v>5.0065106644212119E-2</v>
      </c>
      <c r="Z553" s="18">
        <v>5.3454120659316658E-2</v>
      </c>
      <c r="AA553" s="18">
        <v>7.639434422744415E-2</v>
      </c>
      <c r="AB553" s="18">
        <v>7.1643296496624834E-2</v>
      </c>
      <c r="AD553" s="18">
        <v>4.3941993419988688E-2</v>
      </c>
      <c r="AE553" s="18">
        <v>5.916757976791457E-2</v>
      </c>
      <c r="AF553" s="18">
        <v>5.726302672855535E-2</v>
      </c>
      <c r="AG553" s="18">
        <v>7.2320592542825843E-2</v>
      </c>
      <c r="AH553" s="18">
        <v>5.5228266763678313E-2</v>
      </c>
      <c r="AI553" s="18">
        <v>5.2727059957702667E-2</v>
      </c>
      <c r="AJ553" s="18">
        <v>0.25176931475933179</v>
      </c>
      <c r="AL553" s="18">
        <v>2.477E-2</v>
      </c>
      <c r="AM553" s="18">
        <v>4.9500000000000002E-2</v>
      </c>
      <c r="AN553" s="18">
        <v>2.0330000000000001E-2</v>
      </c>
      <c r="AP553" s="18">
        <v>6.3265385115701525E-2</v>
      </c>
      <c r="AQ553" s="18">
        <v>8.0269412689408973E-2</v>
      </c>
      <c r="AR553" s="18">
        <v>3.8236480390032718E-2</v>
      </c>
      <c r="AS553" s="18">
        <v>6.4283960468573889E-2</v>
      </c>
      <c r="AT553" s="18">
        <v>4.9321643502106848E-2</v>
      </c>
      <c r="AU553" s="18">
        <v>0</v>
      </c>
      <c r="AW553" s="18">
        <v>5.1250953056276347E-2</v>
      </c>
      <c r="AX553" s="18">
        <v>6.3212466106104967E-2</v>
      </c>
      <c r="AZ553" s="18">
        <v>4.6446808495946491E-2</v>
      </c>
      <c r="BA553" s="18">
        <v>3.8357090958959547E-2</v>
      </c>
      <c r="BB553" s="18">
        <v>7.9297028162890346E-2</v>
      </c>
      <c r="BC553" s="18">
        <v>6.3209014218728571E-2</v>
      </c>
      <c r="BD553" s="18">
        <v>1.8964984731040972E-2</v>
      </c>
      <c r="BE553" s="18">
        <v>6.6190286839766618E-2</v>
      </c>
      <c r="BF553" s="18">
        <v>7.5684412110883531E-2</v>
      </c>
      <c r="BG553" s="18">
        <v>6.903128230808378E-2</v>
      </c>
    </row>
    <row r="554" spans="2:59">
      <c r="B554" s="17" t="s">
        <v>119</v>
      </c>
      <c r="C554" s="18">
        <v>3.20034294167914E-2</v>
      </c>
      <c r="D554" s="18">
        <v>2.3601570910893481E-2</v>
      </c>
      <c r="E554" s="18">
        <v>3.844295807204496E-2</v>
      </c>
      <c r="G554" s="18">
        <v>3.8740837437412842E-2</v>
      </c>
      <c r="H554" s="18">
        <v>3.2584968075607672E-2</v>
      </c>
      <c r="I554" s="18">
        <v>4.3476073910258178E-2</v>
      </c>
      <c r="J554" s="18">
        <v>6.5372697675828428E-2</v>
      </c>
      <c r="K554" s="18">
        <v>3.5640459826330989E-2</v>
      </c>
      <c r="L554" s="18">
        <v>5.101936106949622E-2</v>
      </c>
      <c r="M554" s="18">
        <v>2.8580035326901121E-3</v>
      </c>
      <c r="N554" s="18">
        <v>2.3919343888041379E-2</v>
      </c>
      <c r="O554" s="18">
        <v>2.1879823582079169E-2</v>
      </c>
      <c r="Q554" s="18">
        <v>1.9477033282846438E-2</v>
      </c>
      <c r="R554" s="18">
        <v>3.6331424151579167E-2</v>
      </c>
      <c r="S554" s="18">
        <v>3.0330874692105578E-2</v>
      </c>
      <c r="T554" s="18">
        <v>4.7521665681019391E-2</v>
      </c>
      <c r="V554" s="18">
        <v>5.5794194260063712E-2</v>
      </c>
      <c r="W554" s="18">
        <v>3.0517246025589639E-2</v>
      </c>
      <c r="X554" s="18">
        <v>3.2002852178827833E-2</v>
      </c>
      <c r="Y554" s="18">
        <v>4.2636593988800119E-2</v>
      </c>
      <c r="Z554" s="18">
        <v>1.9742956334790299E-2</v>
      </c>
      <c r="AA554" s="18">
        <v>1.618102174302188E-2</v>
      </c>
      <c r="AB554" s="18">
        <v>2.7622425007282968E-2</v>
      </c>
      <c r="AD554" s="18">
        <v>2.3734074126843901E-2</v>
      </c>
      <c r="AE554" s="18">
        <v>2.2183072805175171E-2</v>
      </c>
      <c r="AF554" s="18">
        <v>3.7484065324601627E-2</v>
      </c>
      <c r="AG554" s="18">
        <v>3.7642941623015479E-2</v>
      </c>
      <c r="AH554" s="18">
        <v>2.7446224036267178E-2</v>
      </c>
      <c r="AI554" s="18">
        <v>8.1768787778655511E-2</v>
      </c>
      <c r="AJ554" s="18">
        <v>0</v>
      </c>
      <c r="AL554" s="18">
        <v>1.159E-2</v>
      </c>
      <c r="AM554" s="18">
        <v>3.0720000000000001E-2</v>
      </c>
      <c r="AN554" s="18">
        <v>2.9559999999999999E-2</v>
      </c>
      <c r="AP554" s="18">
        <v>3.0963317110725318E-2</v>
      </c>
      <c r="AQ554" s="18">
        <v>4.997182644363652E-2</v>
      </c>
      <c r="AR554" s="18">
        <v>0</v>
      </c>
      <c r="AS554" s="18">
        <v>1.6139834245126869E-2</v>
      </c>
      <c r="AT554" s="18">
        <v>1.3708601207298211E-2</v>
      </c>
      <c r="AU554" s="18">
        <v>0</v>
      </c>
      <c r="AW554" s="18">
        <v>2.7109824535149991E-2</v>
      </c>
      <c r="AX554" s="18">
        <v>5.2896753097822678E-2</v>
      </c>
      <c r="AZ554" s="18">
        <v>4.3526188109433699E-2</v>
      </c>
      <c r="BA554" s="18">
        <v>3.4960360924102298E-2</v>
      </c>
      <c r="BB554" s="18">
        <v>1.7319376859651809E-2</v>
      </c>
      <c r="BC554" s="18">
        <v>7.0912572823134158E-3</v>
      </c>
      <c r="BD554" s="18">
        <v>0</v>
      </c>
      <c r="BE554" s="18">
        <v>0</v>
      </c>
      <c r="BF554" s="18">
        <v>5.7634475616712019E-2</v>
      </c>
      <c r="BG554" s="18">
        <v>5.5866407799125453E-2</v>
      </c>
    </row>
    <row r="556" spans="2:59" ht="57.95">
      <c r="B556" s="14" t="s">
        <v>280</v>
      </c>
    </row>
    <row r="557" spans="2:59" ht="43.5">
      <c r="B557" s="15" t="s">
        <v>281</v>
      </c>
    </row>
    <row r="558" spans="2:59">
      <c r="B558" s="11" t="s">
        <v>105</v>
      </c>
      <c r="C558" s="16">
        <v>2017</v>
      </c>
      <c r="D558" s="16">
        <v>847</v>
      </c>
      <c r="E558" s="16">
        <v>1162</v>
      </c>
      <c r="G558" s="16">
        <v>109</v>
      </c>
      <c r="H558" s="16">
        <v>264</v>
      </c>
      <c r="I558" s="16">
        <v>210</v>
      </c>
      <c r="J558" s="16">
        <v>173</v>
      </c>
      <c r="K558" s="16">
        <v>221</v>
      </c>
      <c r="L558" s="16">
        <v>198</v>
      </c>
      <c r="M558" s="16">
        <v>338</v>
      </c>
      <c r="N558" s="16">
        <v>296</v>
      </c>
      <c r="O558" s="16">
        <v>208</v>
      </c>
      <c r="Q558" s="16">
        <v>649</v>
      </c>
      <c r="R558" s="16">
        <v>418</v>
      </c>
      <c r="S558" s="16">
        <v>466</v>
      </c>
      <c r="T558" s="16">
        <v>463</v>
      </c>
      <c r="V558" s="16">
        <v>256</v>
      </c>
      <c r="W558" s="16">
        <v>300</v>
      </c>
      <c r="X558" s="16">
        <v>291</v>
      </c>
      <c r="Y558" s="16">
        <v>305</v>
      </c>
      <c r="Z558" s="16">
        <v>294</v>
      </c>
      <c r="AA558" s="16">
        <v>276</v>
      </c>
      <c r="AB558" s="16">
        <v>295</v>
      </c>
      <c r="AD558" s="16">
        <v>682</v>
      </c>
      <c r="AE558" s="16">
        <v>410</v>
      </c>
      <c r="AF558" s="16">
        <v>387</v>
      </c>
      <c r="AG558" s="16">
        <v>76</v>
      </c>
      <c r="AH558" s="16">
        <v>291</v>
      </c>
      <c r="AI558" s="16">
        <v>170</v>
      </c>
      <c r="AJ558" s="16">
        <v>1</v>
      </c>
      <c r="AL558" s="16">
        <v>277</v>
      </c>
      <c r="AM558" s="16">
        <v>331</v>
      </c>
      <c r="AN558" s="16">
        <v>80</v>
      </c>
      <c r="AP558" s="16">
        <v>210</v>
      </c>
      <c r="AQ558" s="16">
        <v>192</v>
      </c>
      <c r="AR558" s="16">
        <v>67</v>
      </c>
      <c r="AS558" s="16">
        <v>463</v>
      </c>
      <c r="AT558" s="16">
        <v>76</v>
      </c>
      <c r="AU558" s="16">
        <v>11</v>
      </c>
      <c r="AW558" s="16">
        <v>1746</v>
      </c>
      <c r="AX558" s="16">
        <v>249</v>
      </c>
      <c r="AZ558" s="16">
        <v>670</v>
      </c>
      <c r="BA558" s="16">
        <v>454</v>
      </c>
      <c r="BB558" s="16">
        <v>335</v>
      </c>
      <c r="BC558" s="16">
        <v>259</v>
      </c>
      <c r="BD558" s="16">
        <v>57</v>
      </c>
      <c r="BE558" s="16">
        <v>78</v>
      </c>
      <c r="BF558" s="16">
        <v>101</v>
      </c>
      <c r="BG558" s="16">
        <v>54</v>
      </c>
    </row>
    <row r="559" spans="2:59">
      <c r="B559" s="12" t="s">
        <v>106</v>
      </c>
      <c r="C559" s="16">
        <v>2020</v>
      </c>
      <c r="D559" s="16">
        <v>881</v>
      </c>
      <c r="E559" s="16">
        <v>1136</v>
      </c>
      <c r="G559" s="16">
        <v>101</v>
      </c>
      <c r="H559" s="16">
        <v>259</v>
      </c>
      <c r="I559" s="16">
        <v>213</v>
      </c>
      <c r="J559" s="16">
        <v>171</v>
      </c>
      <c r="K559" s="16">
        <v>222</v>
      </c>
      <c r="L559" s="16">
        <v>205</v>
      </c>
      <c r="M559" s="16">
        <v>338</v>
      </c>
      <c r="N559" s="16">
        <v>320</v>
      </c>
      <c r="O559" s="16">
        <v>191</v>
      </c>
      <c r="Q559" s="16">
        <v>655</v>
      </c>
      <c r="R559" s="16">
        <v>415</v>
      </c>
      <c r="S559" s="16">
        <v>470</v>
      </c>
      <c r="T559" s="16">
        <v>458</v>
      </c>
      <c r="V559" s="16">
        <v>301</v>
      </c>
      <c r="W559" s="16">
        <v>286</v>
      </c>
      <c r="X559" s="16">
        <v>297</v>
      </c>
      <c r="Y559" s="16">
        <v>280</v>
      </c>
      <c r="Z559" s="16">
        <v>284</v>
      </c>
      <c r="AA559" s="16">
        <v>275</v>
      </c>
      <c r="AB559" s="16">
        <v>298</v>
      </c>
      <c r="AD559" s="16">
        <v>681</v>
      </c>
      <c r="AE559" s="16">
        <v>413</v>
      </c>
      <c r="AF559" s="16">
        <v>389</v>
      </c>
      <c r="AG559" s="16">
        <v>75</v>
      </c>
      <c r="AH559" s="16">
        <v>292</v>
      </c>
      <c r="AI559" s="16">
        <v>170</v>
      </c>
      <c r="AJ559" s="16">
        <v>1</v>
      </c>
      <c r="AL559" s="16">
        <v>290</v>
      </c>
      <c r="AM559" s="16">
        <v>342</v>
      </c>
      <c r="AN559" s="16">
        <v>81</v>
      </c>
      <c r="AP559" s="16">
        <v>208</v>
      </c>
      <c r="AQ559" s="16">
        <v>186</v>
      </c>
      <c r="AR559" s="16">
        <v>68</v>
      </c>
      <c r="AS559" s="16">
        <v>447</v>
      </c>
      <c r="AT559" s="16">
        <v>75</v>
      </c>
      <c r="AU559" s="16">
        <v>11</v>
      </c>
      <c r="AW559" s="16">
        <v>1748</v>
      </c>
      <c r="AX559" s="16">
        <v>250</v>
      </c>
      <c r="AZ559" s="16">
        <v>701</v>
      </c>
      <c r="BA559" s="16">
        <v>440</v>
      </c>
      <c r="BB559" s="16">
        <v>336</v>
      </c>
      <c r="BC559" s="16">
        <v>251</v>
      </c>
      <c r="BD559" s="16">
        <v>56</v>
      </c>
      <c r="BE559" s="16">
        <v>76</v>
      </c>
      <c r="BF559" s="16">
        <v>97</v>
      </c>
      <c r="BG559" s="16">
        <v>54</v>
      </c>
    </row>
    <row r="560" spans="2:59">
      <c r="B560" s="17" t="s">
        <v>269</v>
      </c>
      <c r="C560" s="18">
        <v>0.45482339721886939</v>
      </c>
      <c r="D560" s="18">
        <v>0.43668563627452261</v>
      </c>
      <c r="E560" s="18">
        <v>0.46885684303519881</v>
      </c>
      <c r="G560" s="18">
        <v>0.52674781215149447</v>
      </c>
      <c r="H560" s="18">
        <v>0.41183958200852389</v>
      </c>
      <c r="I560" s="18">
        <v>0.53355958611891807</v>
      </c>
      <c r="J560" s="18">
        <v>0.49377827352181358</v>
      </c>
      <c r="K560" s="18">
        <v>0.37872260493135751</v>
      </c>
      <c r="L560" s="18">
        <v>0.43871508689728528</v>
      </c>
      <c r="M560" s="18">
        <v>0.40115091064221081</v>
      </c>
      <c r="N560" s="18">
        <v>0.47582058246011499</v>
      </c>
      <c r="O560" s="18">
        <v>0.51782429710441846</v>
      </c>
      <c r="Q560" s="18">
        <v>0.43559910244167033</v>
      </c>
      <c r="R560" s="18">
        <v>0.4518618402737965</v>
      </c>
      <c r="S560" s="18">
        <v>0.47141939837860969</v>
      </c>
      <c r="T560" s="18">
        <v>0.46886644674118949</v>
      </c>
      <c r="V560" s="18">
        <v>0.52103614501018036</v>
      </c>
      <c r="W560" s="18">
        <v>0.35363573747830629</v>
      </c>
      <c r="X560" s="18">
        <v>0.46102539375330198</v>
      </c>
      <c r="Y560" s="18">
        <v>0.46571064348028429</v>
      </c>
      <c r="Z560" s="18">
        <v>0.45123745766691647</v>
      </c>
      <c r="AA560" s="18">
        <v>0.4926702219304902</v>
      </c>
      <c r="AB560" s="18">
        <v>0.43699949027761531</v>
      </c>
      <c r="AD560" s="18">
        <v>0.37623454679063367</v>
      </c>
      <c r="AE560" s="18">
        <v>0.50012839990254598</v>
      </c>
      <c r="AF560" s="18">
        <v>0.46967306658086982</v>
      </c>
      <c r="AG560" s="18">
        <v>0.50818528426254128</v>
      </c>
      <c r="AH560" s="18">
        <v>0.48274675221098651</v>
      </c>
      <c r="AI560" s="18">
        <v>0.55665073400080456</v>
      </c>
      <c r="AJ560" s="18">
        <v>0</v>
      </c>
      <c r="AL560" s="18">
        <v>0.40672999999999998</v>
      </c>
      <c r="AM560" s="18">
        <v>0.42659000000000002</v>
      </c>
      <c r="AN560" s="18">
        <v>0.55762999999999996</v>
      </c>
      <c r="AP560" s="18">
        <v>0.48127819985787379</v>
      </c>
      <c r="AQ560" s="18">
        <v>0.43169418816980742</v>
      </c>
      <c r="AR560" s="18">
        <v>0.44194652334825002</v>
      </c>
      <c r="AS560" s="18">
        <v>0.48234396208092828</v>
      </c>
      <c r="AT560" s="18">
        <v>0.44855018912875388</v>
      </c>
      <c r="AU560" s="18">
        <v>0.64282691175342432</v>
      </c>
      <c r="AW560" s="18">
        <v>0.41867908570631268</v>
      </c>
      <c r="AX560" s="18">
        <v>0.70707871915903708</v>
      </c>
      <c r="AZ560" s="18">
        <v>0.45313128056303859</v>
      </c>
      <c r="BA560" s="18">
        <v>0.42140622240012637</v>
      </c>
      <c r="BB560" s="18">
        <v>0.45978612169305932</v>
      </c>
      <c r="BC560" s="18">
        <v>0.45491923003557261</v>
      </c>
      <c r="BD560" s="18">
        <v>0.45784727385392648</v>
      </c>
      <c r="BE560" s="18">
        <v>0.42747908034013687</v>
      </c>
      <c r="BF560" s="18">
        <v>0.59753824638641551</v>
      </c>
      <c r="BG560" s="18">
        <v>0.45830867538988451</v>
      </c>
    </row>
    <row r="561" spans="2:59">
      <c r="B561" s="17" t="s">
        <v>131</v>
      </c>
      <c r="C561" s="18">
        <v>0.16084961676024179</v>
      </c>
      <c r="D561" s="18">
        <v>0.15264635157210271</v>
      </c>
      <c r="E561" s="18">
        <v>0.16739059499830999</v>
      </c>
      <c r="G561" s="18">
        <v>0.1226872769521673</v>
      </c>
      <c r="H561" s="18">
        <v>0.18641547562719979</v>
      </c>
      <c r="I561" s="18">
        <v>0.1021504384825596</v>
      </c>
      <c r="J561" s="18">
        <v>0.17088144571863609</v>
      </c>
      <c r="K561" s="18">
        <v>0.19612152491064239</v>
      </c>
      <c r="L561" s="18">
        <v>0.18733869929562411</v>
      </c>
      <c r="M561" s="18">
        <v>0.16662258277147779</v>
      </c>
      <c r="N561" s="18">
        <v>0.17010700384218169</v>
      </c>
      <c r="O561" s="18">
        <v>0.10767799788766449</v>
      </c>
      <c r="Q561" s="18">
        <v>0.15215798665500249</v>
      </c>
      <c r="R561" s="18">
        <v>0.18561537511307369</v>
      </c>
      <c r="S561" s="18">
        <v>0.1464069291799221</v>
      </c>
      <c r="T561" s="18">
        <v>0.16455758451090169</v>
      </c>
      <c r="V561" s="18">
        <v>0.116158202961513</v>
      </c>
      <c r="W561" s="18">
        <v>0.151357969133946</v>
      </c>
      <c r="X561" s="18">
        <v>0.15481171116791201</v>
      </c>
      <c r="Y561" s="18">
        <v>0.1885171251827347</v>
      </c>
      <c r="Z561" s="18">
        <v>0.1966885608050348</v>
      </c>
      <c r="AA561" s="18">
        <v>0.13188067393139241</v>
      </c>
      <c r="AB561" s="18">
        <v>0.18773981673317991</v>
      </c>
      <c r="AD561" s="18">
        <v>0.18500117121427381</v>
      </c>
      <c r="AE561" s="18">
        <v>0.1470612530851958</v>
      </c>
      <c r="AF561" s="18">
        <v>0.1545739185814366</v>
      </c>
      <c r="AG561" s="18">
        <v>0.1385671850094678</v>
      </c>
      <c r="AH561" s="18">
        <v>0.17895785020740271</v>
      </c>
      <c r="AI561" s="18">
        <v>9.1413258934782582E-2</v>
      </c>
      <c r="AJ561" s="18">
        <v>0</v>
      </c>
      <c r="AL561" s="18">
        <v>0.17801</v>
      </c>
      <c r="AM561" s="18">
        <v>0.14828</v>
      </c>
      <c r="AN561" s="18">
        <v>0.14294000000000001</v>
      </c>
      <c r="AP561" s="18">
        <v>0.16887618580860411</v>
      </c>
      <c r="AQ561" s="18">
        <v>0.19513358060414959</v>
      </c>
      <c r="AR561" s="18">
        <v>0.1299937969810645</v>
      </c>
      <c r="AS561" s="18">
        <v>0.17662328642424491</v>
      </c>
      <c r="AT561" s="18">
        <v>0.21382674958236039</v>
      </c>
      <c r="AU561" s="18">
        <v>8.0161000960438558E-2</v>
      </c>
      <c r="AW561" s="18">
        <v>0.17804099032898041</v>
      </c>
      <c r="AX561" s="18">
        <v>4.7778172820855731E-2</v>
      </c>
      <c r="AZ561" s="18">
        <v>0.14056794331366529</v>
      </c>
      <c r="BA561" s="18">
        <v>0.16698545934816539</v>
      </c>
      <c r="BB561" s="18">
        <v>0.2018190332276856</v>
      </c>
      <c r="BC561" s="18">
        <v>0.15103060259054191</v>
      </c>
      <c r="BD561" s="18">
        <v>0.17516955614716481</v>
      </c>
      <c r="BE561" s="18">
        <v>0.28555895206278259</v>
      </c>
      <c r="BF561" s="18">
        <v>0.10068952199034539</v>
      </c>
      <c r="BG561" s="18">
        <v>0.10938904999064181</v>
      </c>
    </row>
    <row r="562" spans="2:59">
      <c r="B562" s="17" t="s">
        <v>270</v>
      </c>
      <c r="C562" s="18">
        <v>0.3047558578883266</v>
      </c>
      <c r="D562" s="18">
        <v>0.34820314389549428</v>
      </c>
      <c r="E562" s="18">
        <v>0.27068879977532329</v>
      </c>
      <c r="G562" s="18">
        <v>0.26668903962001028</v>
      </c>
      <c r="H562" s="18">
        <v>0.29161131550895181</v>
      </c>
      <c r="I562" s="18">
        <v>0.29594102976355802</v>
      </c>
      <c r="J562" s="18">
        <v>0.25218044155482661</v>
      </c>
      <c r="K562" s="18">
        <v>0.32571822028261149</v>
      </c>
      <c r="L562" s="18">
        <v>0.31413554397859839</v>
      </c>
      <c r="M562" s="18">
        <v>0.37016550729065562</v>
      </c>
      <c r="N562" s="18">
        <v>0.28313625630438349</v>
      </c>
      <c r="O562" s="18">
        <v>0.28583741614455832</v>
      </c>
      <c r="Q562" s="18">
        <v>0.36324278365564339</v>
      </c>
      <c r="R562" s="18">
        <v>0.28555702767227092</v>
      </c>
      <c r="S562" s="18">
        <v>0.29443786704251751</v>
      </c>
      <c r="T562" s="18">
        <v>0.25035420615892789</v>
      </c>
      <c r="V562" s="18">
        <v>0.26178311442194763</v>
      </c>
      <c r="W562" s="18">
        <v>0.39765874217285729</v>
      </c>
      <c r="X562" s="18">
        <v>0.32938435567490232</v>
      </c>
      <c r="Y562" s="18">
        <v>0.26291326184960662</v>
      </c>
      <c r="Z562" s="18">
        <v>0.28149364007767003</v>
      </c>
      <c r="AA562" s="18">
        <v>0.2768653610182793</v>
      </c>
      <c r="AB562" s="18">
        <v>0.3217936057498863</v>
      </c>
      <c r="AD562" s="18">
        <v>0.37434365524217722</v>
      </c>
      <c r="AE562" s="18">
        <v>0.27555705125077118</v>
      </c>
      <c r="AF562" s="18">
        <v>0.27530436398238439</v>
      </c>
      <c r="AG562" s="18">
        <v>0.2341524484713052</v>
      </c>
      <c r="AH562" s="18">
        <v>0.24805439200486681</v>
      </c>
      <c r="AI562" s="18">
        <v>0.29446451045851901</v>
      </c>
      <c r="AJ562" s="18">
        <v>0</v>
      </c>
      <c r="AL562" s="18">
        <v>0.34676000000000001</v>
      </c>
      <c r="AM562" s="18">
        <v>0.34849999999999998</v>
      </c>
      <c r="AN562" s="18">
        <v>0.24801999999999999</v>
      </c>
      <c r="AP562" s="18">
        <v>0.30279582636041857</v>
      </c>
      <c r="AQ562" s="18">
        <v>0.25732965859137408</v>
      </c>
      <c r="AR562" s="18">
        <v>0.36032318041955308</v>
      </c>
      <c r="AS562" s="18">
        <v>0.25327277032120582</v>
      </c>
      <c r="AT562" s="18">
        <v>0.32563310638027088</v>
      </c>
      <c r="AU562" s="18">
        <v>0.27701208728613708</v>
      </c>
      <c r="AW562" s="18">
        <v>0.33289251393797481</v>
      </c>
      <c r="AX562" s="18">
        <v>0.1147461149976664</v>
      </c>
      <c r="AZ562" s="18">
        <v>0.30809193834626181</v>
      </c>
      <c r="BA562" s="18">
        <v>0.34238383266434508</v>
      </c>
      <c r="BB562" s="18">
        <v>0.27571647572701419</v>
      </c>
      <c r="BC562" s="18">
        <v>0.32067303765548499</v>
      </c>
      <c r="BD562" s="18">
        <v>0.3300274748556401</v>
      </c>
      <c r="BE562" s="18">
        <v>0.27172283879270892</v>
      </c>
      <c r="BF562" s="18">
        <v>0.20247909479101109</v>
      </c>
      <c r="BG562" s="18">
        <v>0.30107375038505552</v>
      </c>
    </row>
    <row r="563" spans="2:59">
      <c r="B563" s="17" t="s">
        <v>271</v>
      </c>
      <c r="C563" s="18">
        <v>5.2504230838735858E-2</v>
      </c>
      <c r="D563" s="18">
        <v>4.3503412847825683E-2</v>
      </c>
      <c r="E563" s="18">
        <v>5.9632579745128138E-2</v>
      </c>
      <c r="G563" s="18">
        <v>5.7022416871057087E-2</v>
      </c>
      <c r="H563" s="18">
        <v>5.9212271932387567E-2</v>
      </c>
      <c r="I563" s="18">
        <v>4.7362924821442019E-2</v>
      </c>
      <c r="J563" s="18">
        <v>4.81610493113271E-2</v>
      </c>
      <c r="K563" s="18">
        <v>7.288468411518062E-2</v>
      </c>
      <c r="L563" s="18">
        <v>4.8602835274443618E-2</v>
      </c>
      <c r="M563" s="18">
        <v>4.7988736061843361E-2</v>
      </c>
      <c r="N563" s="18">
        <v>4.2812514603912832E-2</v>
      </c>
      <c r="O563" s="18">
        <v>5.5339539695431567E-2</v>
      </c>
      <c r="Q563" s="18">
        <v>2.9553580175781691E-2</v>
      </c>
      <c r="R563" s="18">
        <v>5.6708920556999713E-2</v>
      </c>
      <c r="S563" s="18">
        <v>5.4523904169774928E-2</v>
      </c>
      <c r="T563" s="18">
        <v>7.7149892274174653E-2</v>
      </c>
      <c r="V563" s="18">
        <v>4.6105171540080377E-2</v>
      </c>
      <c r="W563" s="18">
        <v>5.4091745142359933E-2</v>
      </c>
      <c r="X563" s="18">
        <v>4.0892637867720509E-2</v>
      </c>
      <c r="Y563" s="18">
        <v>5.3785206712193653E-2</v>
      </c>
      <c r="Z563" s="18">
        <v>5.3517676568606773E-2</v>
      </c>
      <c r="AA563" s="18">
        <v>9.1477747711354862E-2</v>
      </c>
      <c r="AB563" s="18">
        <v>3.0869971100836779E-2</v>
      </c>
      <c r="AD563" s="18">
        <v>4.5029328855653937E-2</v>
      </c>
      <c r="AE563" s="18">
        <v>4.6781191954042359E-2</v>
      </c>
      <c r="AF563" s="18">
        <v>7.0766072401439672E-2</v>
      </c>
      <c r="AG563" s="18">
        <v>6.6517122036947957E-2</v>
      </c>
      <c r="AH563" s="18">
        <v>5.7496308497969668E-2</v>
      </c>
      <c r="AI563" s="18">
        <v>3.4785467207437269E-2</v>
      </c>
      <c r="AJ563" s="18">
        <v>1</v>
      </c>
      <c r="AL563" s="18">
        <v>4.648E-2</v>
      </c>
      <c r="AM563" s="18">
        <v>5.1920000000000001E-2</v>
      </c>
      <c r="AN563" s="18">
        <v>5.142E-2</v>
      </c>
      <c r="AP563" s="18">
        <v>3.2477343841526077E-2</v>
      </c>
      <c r="AQ563" s="18">
        <v>8.4834927951639327E-2</v>
      </c>
      <c r="AR563" s="18">
        <v>6.7736499251132218E-2</v>
      </c>
      <c r="AS563" s="18">
        <v>7.3146739733117694E-2</v>
      </c>
      <c r="AT563" s="18">
        <v>1.1989954908614771E-2</v>
      </c>
      <c r="AU563" s="18">
        <v>0</v>
      </c>
      <c r="AW563" s="18">
        <v>4.8437810551400229E-2</v>
      </c>
      <c r="AX563" s="18">
        <v>6.9750106725727984E-2</v>
      </c>
      <c r="AZ563" s="18">
        <v>6.0268486816555389E-2</v>
      </c>
      <c r="BA563" s="18">
        <v>4.5895543149067318E-2</v>
      </c>
      <c r="BB563" s="18">
        <v>4.7279866482056433E-2</v>
      </c>
      <c r="BC563" s="18">
        <v>5.8898898844836588E-2</v>
      </c>
      <c r="BD563" s="18">
        <v>1.8196212425190952E-2</v>
      </c>
      <c r="BE563" s="18">
        <v>1.523912880437164E-2</v>
      </c>
      <c r="BF563" s="18">
        <v>5.1933862982325607E-2</v>
      </c>
      <c r="BG563" s="18">
        <v>8.896059746692081E-2</v>
      </c>
    </row>
    <row r="564" spans="2:59">
      <c r="B564" s="17" t="s">
        <v>119</v>
      </c>
      <c r="C564" s="18">
        <v>2.70668972938264E-2</v>
      </c>
      <c r="D564" s="18">
        <v>1.896145541005486E-2</v>
      </c>
      <c r="E564" s="18">
        <v>3.3431182446039868E-2</v>
      </c>
      <c r="G564" s="18">
        <v>2.6853454405270521E-2</v>
      </c>
      <c r="H564" s="18">
        <v>5.092135492293709E-2</v>
      </c>
      <c r="I564" s="18">
        <v>2.0986020813522421E-2</v>
      </c>
      <c r="J564" s="18">
        <v>3.4998789893396727E-2</v>
      </c>
      <c r="K564" s="18">
        <v>2.6552965760207999E-2</v>
      </c>
      <c r="L564" s="18">
        <v>1.120783455404856E-2</v>
      </c>
      <c r="M564" s="18">
        <v>1.4072263233812551E-2</v>
      </c>
      <c r="N564" s="18">
        <v>2.8123642789406988E-2</v>
      </c>
      <c r="O564" s="18">
        <v>3.3320749167927287E-2</v>
      </c>
      <c r="Q564" s="18">
        <v>1.9446547071902021E-2</v>
      </c>
      <c r="R564" s="18">
        <v>2.0256836383859431E-2</v>
      </c>
      <c r="S564" s="18">
        <v>3.321190122917566E-2</v>
      </c>
      <c r="T564" s="18">
        <v>3.9071870314806308E-2</v>
      </c>
      <c r="V564" s="18">
        <v>5.4917366066278943E-2</v>
      </c>
      <c r="W564" s="18">
        <v>4.3255806072530392E-2</v>
      </c>
      <c r="X564" s="18">
        <v>1.388590153616317E-2</v>
      </c>
      <c r="Y564" s="18">
        <v>2.907376277518087E-2</v>
      </c>
      <c r="Z564" s="18">
        <v>1.706266488177214E-2</v>
      </c>
      <c r="AA564" s="18">
        <v>7.1059954084832962E-3</v>
      </c>
      <c r="AB564" s="18">
        <v>2.259711613848181E-2</v>
      </c>
      <c r="AD564" s="18">
        <v>1.9391297897261388E-2</v>
      </c>
      <c r="AE564" s="18">
        <v>3.0472103807444681E-2</v>
      </c>
      <c r="AF564" s="18">
        <v>2.968257845386962E-2</v>
      </c>
      <c r="AG564" s="18">
        <v>5.2577960219737582E-2</v>
      </c>
      <c r="AH564" s="18">
        <v>3.2744697078774247E-2</v>
      </c>
      <c r="AI564" s="18">
        <v>2.268602939845675E-2</v>
      </c>
      <c r="AJ564" s="18">
        <v>0</v>
      </c>
      <c r="AL564" s="18">
        <v>2.2030000000000001E-2</v>
      </c>
      <c r="AM564" s="18">
        <v>2.4719999999999999E-2</v>
      </c>
      <c r="AN564" s="18">
        <v>0</v>
      </c>
      <c r="AP564" s="18">
        <v>1.457244413157738E-2</v>
      </c>
      <c r="AQ564" s="18">
        <v>3.100764468302962E-2</v>
      </c>
      <c r="AR564" s="18">
        <v>0</v>
      </c>
      <c r="AS564" s="18">
        <v>1.461324144050326E-2</v>
      </c>
      <c r="AT564" s="18">
        <v>0</v>
      </c>
      <c r="AU564" s="18">
        <v>0</v>
      </c>
      <c r="AW564" s="18">
        <v>2.1949599475332E-2</v>
      </c>
      <c r="AX564" s="18">
        <v>6.0646886296712679E-2</v>
      </c>
      <c r="AZ564" s="18">
        <v>3.7940350960478819E-2</v>
      </c>
      <c r="BA564" s="18">
        <v>2.332894243829579E-2</v>
      </c>
      <c r="BB564" s="18">
        <v>1.539850287018452E-2</v>
      </c>
      <c r="BC564" s="18">
        <v>1.447823087356385E-2</v>
      </c>
      <c r="BD564" s="18">
        <v>1.8759482718077581E-2</v>
      </c>
      <c r="BE564" s="18">
        <v>0</v>
      </c>
      <c r="BF564" s="18">
        <v>4.7359273849902371E-2</v>
      </c>
      <c r="BG564" s="18">
        <v>4.2267926767497278E-2</v>
      </c>
    </row>
    <row r="566" spans="2:59" ht="72.599999999999994">
      <c r="B566" s="14" t="s">
        <v>282</v>
      </c>
    </row>
    <row r="567" spans="2:59" ht="43.5">
      <c r="B567" s="15" t="s">
        <v>281</v>
      </c>
    </row>
    <row r="568" spans="2:59">
      <c r="B568" s="11" t="s">
        <v>105</v>
      </c>
      <c r="C568" s="16">
        <v>2017</v>
      </c>
      <c r="D568" s="16">
        <v>847</v>
      </c>
      <c r="E568" s="16">
        <v>1162</v>
      </c>
      <c r="G568" s="16">
        <v>109</v>
      </c>
      <c r="H568" s="16">
        <v>264</v>
      </c>
      <c r="I568" s="16">
        <v>210</v>
      </c>
      <c r="J568" s="16">
        <v>173</v>
      </c>
      <c r="K568" s="16">
        <v>221</v>
      </c>
      <c r="L568" s="16">
        <v>198</v>
      </c>
      <c r="M568" s="16">
        <v>338</v>
      </c>
      <c r="N568" s="16">
        <v>296</v>
      </c>
      <c r="O568" s="16">
        <v>208</v>
      </c>
      <c r="Q568" s="16">
        <v>649</v>
      </c>
      <c r="R568" s="16">
        <v>418</v>
      </c>
      <c r="S568" s="16">
        <v>466</v>
      </c>
      <c r="T568" s="16">
        <v>463</v>
      </c>
      <c r="V568" s="16">
        <v>256</v>
      </c>
      <c r="W568" s="16">
        <v>300</v>
      </c>
      <c r="X568" s="16">
        <v>291</v>
      </c>
      <c r="Y568" s="16">
        <v>305</v>
      </c>
      <c r="Z568" s="16">
        <v>294</v>
      </c>
      <c r="AA568" s="16">
        <v>276</v>
      </c>
      <c r="AB568" s="16">
        <v>295</v>
      </c>
      <c r="AD568" s="16">
        <v>682</v>
      </c>
      <c r="AE568" s="16">
        <v>410</v>
      </c>
      <c r="AF568" s="16">
        <v>387</v>
      </c>
      <c r="AG568" s="16">
        <v>76</v>
      </c>
      <c r="AH568" s="16">
        <v>291</v>
      </c>
      <c r="AI568" s="16">
        <v>170</v>
      </c>
      <c r="AJ568" s="16">
        <v>1</v>
      </c>
      <c r="AL568" s="16">
        <v>277</v>
      </c>
      <c r="AM568" s="16">
        <v>331</v>
      </c>
      <c r="AN568" s="16">
        <v>80</v>
      </c>
      <c r="AP568" s="16">
        <v>210</v>
      </c>
      <c r="AQ568" s="16">
        <v>192</v>
      </c>
      <c r="AR568" s="16">
        <v>67</v>
      </c>
      <c r="AS568" s="16">
        <v>463</v>
      </c>
      <c r="AT568" s="16">
        <v>76</v>
      </c>
      <c r="AU568" s="16">
        <v>11</v>
      </c>
      <c r="AW568" s="16">
        <v>1746</v>
      </c>
      <c r="AX568" s="16">
        <v>249</v>
      </c>
      <c r="AZ568" s="16">
        <v>670</v>
      </c>
      <c r="BA568" s="16">
        <v>454</v>
      </c>
      <c r="BB568" s="16">
        <v>335</v>
      </c>
      <c r="BC568" s="16">
        <v>259</v>
      </c>
      <c r="BD568" s="16">
        <v>57</v>
      </c>
      <c r="BE568" s="16">
        <v>78</v>
      </c>
      <c r="BF568" s="16">
        <v>101</v>
      </c>
      <c r="BG568" s="16">
        <v>54</v>
      </c>
    </row>
    <row r="569" spans="2:59">
      <c r="B569" s="12" t="s">
        <v>106</v>
      </c>
      <c r="C569" s="16">
        <v>2020</v>
      </c>
      <c r="D569" s="16">
        <v>881</v>
      </c>
      <c r="E569" s="16">
        <v>1136</v>
      </c>
      <c r="G569" s="16">
        <v>101</v>
      </c>
      <c r="H569" s="16">
        <v>259</v>
      </c>
      <c r="I569" s="16">
        <v>213</v>
      </c>
      <c r="J569" s="16">
        <v>171</v>
      </c>
      <c r="K569" s="16">
        <v>222</v>
      </c>
      <c r="L569" s="16">
        <v>205</v>
      </c>
      <c r="M569" s="16">
        <v>338</v>
      </c>
      <c r="N569" s="16">
        <v>320</v>
      </c>
      <c r="O569" s="16">
        <v>191</v>
      </c>
      <c r="Q569" s="16">
        <v>655</v>
      </c>
      <c r="R569" s="16">
        <v>415</v>
      </c>
      <c r="S569" s="16">
        <v>470</v>
      </c>
      <c r="T569" s="16">
        <v>458</v>
      </c>
      <c r="V569" s="16">
        <v>301</v>
      </c>
      <c r="W569" s="16">
        <v>286</v>
      </c>
      <c r="X569" s="16">
        <v>297</v>
      </c>
      <c r="Y569" s="16">
        <v>280</v>
      </c>
      <c r="Z569" s="16">
        <v>284</v>
      </c>
      <c r="AA569" s="16">
        <v>275</v>
      </c>
      <c r="AB569" s="16">
        <v>298</v>
      </c>
      <c r="AD569" s="16">
        <v>681</v>
      </c>
      <c r="AE569" s="16">
        <v>413</v>
      </c>
      <c r="AF569" s="16">
        <v>389</v>
      </c>
      <c r="AG569" s="16">
        <v>75</v>
      </c>
      <c r="AH569" s="16">
        <v>292</v>
      </c>
      <c r="AI569" s="16">
        <v>170</v>
      </c>
      <c r="AJ569" s="16">
        <v>1</v>
      </c>
      <c r="AL569" s="16">
        <v>290</v>
      </c>
      <c r="AM569" s="16">
        <v>342</v>
      </c>
      <c r="AN569" s="16">
        <v>81</v>
      </c>
      <c r="AP569" s="16">
        <v>208</v>
      </c>
      <c r="AQ569" s="16">
        <v>186</v>
      </c>
      <c r="AR569" s="16">
        <v>68</v>
      </c>
      <c r="AS569" s="16">
        <v>447</v>
      </c>
      <c r="AT569" s="16">
        <v>75</v>
      </c>
      <c r="AU569" s="16">
        <v>11</v>
      </c>
      <c r="AW569" s="16">
        <v>1748</v>
      </c>
      <c r="AX569" s="16">
        <v>250</v>
      </c>
      <c r="AZ569" s="16">
        <v>701</v>
      </c>
      <c r="BA569" s="16">
        <v>440</v>
      </c>
      <c r="BB569" s="16">
        <v>336</v>
      </c>
      <c r="BC569" s="16">
        <v>251</v>
      </c>
      <c r="BD569" s="16">
        <v>56</v>
      </c>
      <c r="BE569" s="16">
        <v>76</v>
      </c>
      <c r="BF569" s="16">
        <v>97</v>
      </c>
      <c r="BG569" s="16">
        <v>54</v>
      </c>
    </row>
    <row r="570" spans="2:59">
      <c r="B570" s="17" t="s">
        <v>269</v>
      </c>
      <c r="C570" s="18">
        <v>0.26935198428853158</v>
      </c>
      <c r="D570" s="18">
        <v>0.26384321624679602</v>
      </c>
      <c r="E570" s="18">
        <v>0.27267880627727092</v>
      </c>
      <c r="G570" s="18">
        <v>0.31184217537865572</v>
      </c>
      <c r="H570" s="18">
        <v>0.29722529956594229</v>
      </c>
      <c r="I570" s="18">
        <v>0.33696292938771782</v>
      </c>
      <c r="J570" s="18">
        <v>0.2590229300437889</v>
      </c>
      <c r="K570" s="18">
        <v>0.2395685181211345</v>
      </c>
      <c r="L570" s="18">
        <v>0.32386098486283499</v>
      </c>
      <c r="M570" s="18">
        <v>0.18269277004300091</v>
      </c>
      <c r="N570" s="18">
        <v>0.26945071421345279</v>
      </c>
      <c r="O570" s="18">
        <v>0.27224927572171459</v>
      </c>
      <c r="Q570" s="18">
        <v>0.2259874109737173</v>
      </c>
      <c r="R570" s="18">
        <v>0.279478646173134</v>
      </c>
      <c r="S570" s="18">
        <v>0.281441610776266</v>
      </c>
      <c r="T570" s="18">
        <v>0.31363963191825411</v>
      </c>
      <c r="V570" s="18">
        <v>0.28867856012304388</v>
      </c>
      <c r="W570" s="18">
        <v>0.23020640517564819</v>
      </c>
      <c r="X570" s="18">
        <v>0.2262215967270966</v>
      </c>
      <c r="Y570" s="18">
        <v>0.27944613499398863</v>
      </c>
      <c r="Z570" s="18">
        <v>0.32741831313561881</v>
      </c>
      <c r="AA570" s="18">
        <v>0.26587681547021857</v>
      </c>
      <c r="AB570" s="18">
        <v>0.26876562826177169</v>
      </c>
      <c r="AD570" s="18">
        <v>0.21587463794031139</v>
      </c>
      <c r="AE570" s="18">
        <v>0.28782638710331482</v>
      </c>
      <c r="AF570" s="18">
        <v>0.31856709880696671</v>
      </c>
      <c r="AG570" s="18">
        <v>0.25052870309385478</v>
      </c>
      <c r="AH570" s="18">
        <v>0.25771695290202418</v>
      </c>
      <c r="AI570" s="18">
        <v>0.35587324846807528</v>
      </c>
      <c r="AJ570" s="18">
        <v>0</v>
      </c>
      <c r="AL570" s="18">
        <v>0.19294</v>
      </c>
      <c r="AM570" s="18">
        <v>0.27207999999999999</v>
      </c>
      <c r="AN570" s="18">
        <v>0.23169999999999999</v>
      </c>
      <c r="AP570" s="18">
        <v>0.2660439655242674</v>
      </c>
      <c r="AQ570" s="18">
        <v>0.2943045904308958</v>
      </c>
      <c r="AR570" s="18">
        <v>0.24040039896332049</v>
      </c>
      <c r="AS570" s="18">
        <v>0.31823186345476723</v>
      </c>
      <c r="AT570" s="18">
        <v>0.31739008198882868</v>
      </c>
      <c r="AU570" s="18">
        <v>8.6045332102613933E-2</v>
      </c>
      <c r="AW570" s="18">
        <v>0.21834021514721591</v>
      </c>
      <c r="AX570" s="18">
        <v>0.60887307709448191</v>
      </c>
      <c r="AZ570" s="18">
        <v>0.24820501724196309</v>
      </c>
      <c r="BA570" s="18">
        <v>0.27010713562303151</v>
      </c>
      <c r="BB570" s="18">
        <v>0.21702860546661679</v>
      </c>
      <c r="BC570" s="18">
        <v>0.32174768815938742</v>
      </c>
      <c r="BD570" s="18">
        <v>0.21383735056896239</v>
      </c>
      <c r="BE570" s="18">
        <v>0.27180135330463712</v>
      </c>
      <c r="BF570" s="18">
        <v>0.40876793809183282</v>
      </c>
      <c r="BG570" s="18">
        <v>0.42722865910463759</v>
      </c>
    </row>
    <row r="571" spans="2:59">
      <c r="B571" s="17" t="s">
        <v>131</v>
      </c>
      <c r="C571" s="18">
        <v>0.37267714111994571</v>
      </c>
      <c r="D571" s="18">
        <v>0.38605104224610098</v>
      </c>
      <c r="E571" s="18">
        <v>0.36280101339295118</v>
      </c>
      <c r="G571" s="18">
        <v>0.30476231818902721</v>
      </c>
      <c r="H571" s="18">
        <v>0.3805817654330601</v>
      </c>
      <c r="I571" s="18">
        <v>0.31218697937406198</v>
      </c>
      <c r="J571" s="18">
        <v>0.34868768031145408</v>
      </c>
      <c r="K571" s="18">
        <v>0.33720585310891649</v>
      </c>
      <c r="L571" s="18">
        <v>0.37177114763269281</v>
      </c>
      <c r="M571" s="18">
        <v>0.47806354167261811</v>
      </c>
      <c r="N571" s="18">
        <v>0.37275931165171861</v>
      </c>
      <c r="O571" s="18">
        <v>0.34260354422401351</v>
      </c>
      <c r="Q571" s="18">
        <v>0.40394249729379739</v>
      </c>
      <c r="R571" s="18">
        <v>0.37453138254521368</v>
      </c>
      <c r="S571" s="18">
        <v>0.36910186343375923</v>
      </c>
      <c r="T571" s="18">
        <v>0.32747763220941678</v>
      </c>
      <c r="V571" s="18">
        <v>0.33700387411777372</v>
      </c>
      <c r="W571" s="18">
        <v>0.38549828316670659</v>
      </c>
      <c r="X571" s="18">
        <v>0.37318067513521258</v>
      </c>
      <c r="Y571" s="18">
        <v>0.36015698671017399</v>
      </c>
      <c r="Z571" s="18">
        <v>0.38414507236908157</v>
      </c>
      <c r="AA571" s="18">
        <v>0.39320401624307971</v>
      </c>
      <c r="AB571" s="18">
        <v>0.3778416122546987</v>
      </c>
      <c r="AD571" s="18">
        <v>0.41417018848263071</v>
      </c>
      <c r="AE571" s="18">
        <v>0.36177302311642773</v>
      </c>
      <c r="AF571" s="18">
        <v>0.32941270132286182</v>
      </c>
      <c r="AG571" s="18">
        <v>0.41820116441960797</v>
      </c>
      <c r="AH571" s="18">
        <v>0.38837543266991131</v>
      </c>
      <c r="AI571" s="18">
        <v>0.28676640239085938</v>
      </c>
      <c r="AJ571" s="18">
        <v>0</v>
      </c>
      <c r="AL571" s="18">
        <v>0.44184000000000001</v>
      </c>
      <c r="AM571" s="18">
        <v>0.34293000000000001</v>
      </c>
      <c r="AN571" s="18">
        <v>0.31091999999999997</v>
      </c>
      <c r="AP571" s="18">
        <v>0.41812695230982289</v>
      </c>
      <c r="AQ571" s="18">
        <v>0.33084107357115311</v>
      </c>
      <c r="AR571" s="18">
        <v>0.40436010890558549</v>
      </c>
      <c r="AS571" s="18">
        <v>0.35964613568111281</v>
      </c>
      <c r="AT571" s="18">
        <v>0.46433754895097928</v>
      </c>
      <c r="AU571" s="18">
        <v>0.63758367697835661</v>
      </c>
      <c r="AW571" s="18">
        <v>0.41482786914673581</v>
      </c>
      <c r="AX571" s="18">
        <v>9.9411323390154391E-2</v>
      </c>
      <c r="AZ571" s="18">
        <v>0.36206223721149511</v>
      </c>
      <c r="BA571" s="18">
        <v>0.3652562749759829</v>
      </c>
      <c r="BB571" s="18">
        <v>0.47600042708815349</v>
      </c>
      <c r="BC571" s="18">
        <v>0.39124006774680681</v>
      </c>
      <c r="BD571" s="18">
        <v>0.46088658959201639</v>
      </c>
      <c r="BE571" s="18">
        <v>0.35964762669593447</v>
      </c>
      <c r="BF571" s="18">
        <v>0.14305302405563511</v>
      </c>
      <c r="BG571" s="18">
        <v>0.20764282108047671</v>
      </c>
    </row>
    <row r="572" spans="2:59">
      <c r="B572" s="17" t="s">
        <v>270</v>
      </c>
      <c r="C572" s="18">
        <v>0.28899057747593032</v>
      </c>
      <c r="D572" s="18">
        <v>0.29230443861469257</v>
      </c>
      <c r="E572" s="18">
        <v>0.28667624133373992</v>
      </c>
      <c r="G572" s="18">
        <v>0.30703716268528081</v>
      </c>
      <c r="H572" s="18">
        <v>0.2333790957388126</v>
      </c>
      <c r="I572" s="18">
        <v>0.30785586161060952</v>
      </c>
      <c r="J572" s="18">
        <v>0.27979749235807699</v>
      </c>
      <c r="K572" s="18">
        <v>0.34208745573966037</v>
      </c>
      <c r="L572" s="18">
        <v>0.25812440290016592</v>
      </c>
      <c r="M572" s="18">
        <v>0.28738144775324759</v>
      </c>
      <c r="N572" s="18">
        <v>0.30325812370875538</v>
      </c>
      <c r="O572" s="18">
        <v>0.29238327027153582</v>
      </c>
      <c r="Q572" s="18">
        <v>0.32943921537181819</v>
      </c>
      <c r="R572" s="18">
        <v>0.27631704265436352</v>
      </c>
      <c r="S572" s="18">
        <v>0.27599020745504249</v>
      </c>
      <c r="T572" s="18">
        <v>0.2564907811293401</v>
      </c>
      <c r="V572" s="18">
        <v>0.28534451256742438</v>
      </c>
      <c r="W572" s="18">
        <v>0.33125382819298799</v>
      </c>
      <c r="X572" s="18">
        <v>0.34787066207131973</v>
      </c>
      <c r="Y572" s="18">
        <v>0.29486943776206792</v>
      </c>
      <c r="Z572" s="18">
        <v>0.23337276518867561</v>
      </c>
      <c r="AA572" s="18">
        <v>0.22558181876561251</v>
      </c>
      <c r="AB572" s="18">
        <v>0.29941797810743709</v>
      </c>
      <c r="AD572" s="18">
        <v>0.32353522426706721</v>
      </c>
      <c r="AE572" s="18">
        <v>0.29739766508519111</v>
      </c>
      <c r="AF572" s="18">
        <v>0.25040453757337638</v>
      </c>
      <c r="AG572" s="18">
        <v>0.25284293183034179</v>
      </c>
      <c r="AH572" s="18">
        <v>0.25695492837474398</v>
      </c>
      <c r="AI572" s="18">
        <v>0.29098570172948951</v>
      </c>
      <c r="AJ572" s="18">
        <v>0</v>
      </c>
      <c r="AL572" s="18">
        <v>0.33224999999999999</v>
      </c>
      <c r="AM572" s="18">
        <v>0.32565</v>
      </c>
      <c r="AN572" s="18">
        <v>0.38288</v>
      </c>
      <c r="AP572" s="18">
        <v>0.25097888867660378</v>
      </c>
      <c r="AQ572" s="18">
        <v>0.25866943637761558</v>
      </c>
      <c r="AR572" s="18">
        <v>0.30090104690855229</v>
      </c>
      <c r="AS572" s="18">
        <v>0.25325296959905719</v>
      </c>
      <c r="AT572" s="18">
        <v>0.18112687758503629</v>
      </c>
      <c r="AU572" s="18">
        <v>0.2763709909190295</v>
      </c>
      <c r="AW572" s="18">
        <v>0.30944819773450599</v>
      </c>
      <c r="AX572" s="18">
        <v>0.1518980967134505</v>
      </c>
      <c r="AZ572" s="18">
        <v>0.3244895315097478</v>
      </c>
      <c r="BA572" s="18">
        <v>0.3024884818971989</v>
      </c>
      <c r="BB572" s="18">
        <v>0.22952580791547381</v>
      </c>
      <c r="BC572" s="18">
        <v>0.25667751686682538</v>
      </c>
      <c r="BD572" s="18">
        <v>0.22121929293326811</v>
      </c>
      <c r="BE572" s="18">
        <v>0.31540233639200882</v>
      </c>
      <c r="BF572" s="18">
        <v>0.34704405571645242</v>
      </c>
      <c r="BG572" s="18">
        <v>0.16189392200649419</v>
      </c>
    </row>
    <row r="573" spans="2:59">
      <c r="B573" s="17" t="s">
        <v>271</v>
      </c>
      <c r="C573" s="18">
        <v>5.1386732553634629E-2</v>
      </c>
      <c r="D573" s="18">
        <v>4.9264728008246092E-2</v>
      </c>
      <c r="E573" s="18">
        <v>5.317333983645136E-2</v>
      </c>
      <c r="G573" s="18">
        <v>7.6358343747036206E-2</v>
      </c>
      <c r="H573" s="18">
        <v>5.2512572568047609E-2</v>
      </c>
      <c r="I573" s="18">
        <v>3.2981568353012247E-2</v>
      </c>
      <c r="J573" s="18">
        <v>8.5643177847852178E-2</v>
      </c>
      <c r="K573" s="18">
        <v>6.7868912422303765E-2</v>
      </c>
      <c r="L573" s="18">
        <v>2.9781012954066339E-2</v>
      </c>
      <c r="M573" s="18">
        <v>4.0126976535950418E-2</v>
      </c>
      <c r="N573" s="18">
        <v>4.0424210768606389E-2</v>
      </c>
      <c r="O573" s="18">
        <v>6.8675635889884498E-2</v>
      </c>
      <c r="Q573" s="18">
        <v>3.3985917787543653E-2</v>
      </c>
      <c r="R573" s="18">
        <v>4.5127228544907388E-2</v>
      </c>
      <c r="S573" s="18">
        <v>5.580073995819082E-2</v>
      </c>
      <c r="T573" s="18">
        <v>7.7412955215509241E-2</v>
      </c>
      <c r="V573" s="18">
        <v>4.2513812101708751E-2</v>
      </c>
      <c r="W573" s="18">
        <v>3.619870916662829E-2</v>
      </c>
      <c r="X573" s="18">
        <v>2.7809157730802031E-2</v>
      </c>
      <c r="Y573" s="18">
        <v>5.926545378580611E-2</v>
      </c>
      <c r="Z573" s="18">
        <v>4.5124708184214497E-2</v>
      </c>
      <c r="AA573" s="18">
        <v>0.1082236273009811</v>
      </c>
      <c r="AB573" s="18">
        <v>4.4524681144512183E-2</v>
      </c>
      <c r="AD573" s="18">
        <v>4.1673832614759633E-2</v>
      </c>
      <c r="AE573" s="18">
        <v>4.5243883980775008E-2</v>
      </c>
      <c r="AF573" s="18">
        <v>6.5177210168182328E-2</v>
      </c>
      <c r="AG573" s="18">
        <v>7.8427200656195323E-2</v>
      </c>
      <c r="AH573" s="18">
        <v>7.0371299658961065E-2</v>
      </c>
      <c r="AI573" s="18">
        <v>2.935663322573847E-2</v>
      </c>
      <c r="AJ573" s="18">
        <v>0</v>
      </c>
      <c r="AL573" s="18">
        <v>1.567E-2</v>
      </c>
      <c r="AM573" s="18">
        <v>4.3159999999999997E-2</v>
      </c>
      <c r="AN573" s="18">
        <v>4.616E-2</v>
      </c>
      <c r="AP573" s="18">
        <v>6.0197012005099332E-2</v>
      </c>
      <c r="AQ573" s="18">
        <v>9.1408467436302057E-2</v>
      </c>
      <c r="AR573" s="18">
        <v>5.4338445222541693E-2</v>
      </c>
      <c r="AS573" s="18">
        <v>6.2500496443115575E-2</v>
      </c>
      <c r="AT573" s="18">
        <v>3.7145491475155827E-2</v>
      </c>
      <c r="AU573" s="18">
        <v>0</v>
      </c>
      <c r="AW573" s="18">
        <v>4.5042574062483881E-2</v>
      </c>
      <c r="AX573" s="18">
        <v>9.3060450656698296E-2</v>
      </c>
      <c r="AZ573" s="18">
        <v>3.5592338317073917E-2</v>
      </c>
      <c r="BA573" s="18">
        <v>4.9811977683350057E-2</v>
      </c>
      <c r="BB573" s="18">
        <v>6.7581456005896018E-2</v>
      </c>
      <c r="BC573" s="18">
        <v>2.202843197742688E-2</v>
      </c>
      <c r="BD573" s="18">
        <v>0.104056766905753</v>
      </c>
      <c r="BE573" s="18">
        <v>5.3148683607419603E-2</v>
      </c>
      <c r="BF573" s="18">
        <v>9.1329337320445611E-2</v>
      </c>
      <c r="BG573" s="18">
        <v>0.16374887674548341</v>
      </c>
    </row>
    <row r="574" spans="2:59">
      <c r="B574" s="17" t="s">
        <v>119</v>
      </c>
      <c r="C574" s="18">
        <v>1.7593564561957872E-2</v>
      </c>
      <c r="D574" s="18">
        <v>8.5365748841642313E-3</v>
      </c>
      <c r="E574" s="18">
        <v>2.4670599159586561E-2</v>
      </c>
      <c r="G574" s="18">
        <v>0</v>
      </c>
      <c r="H574" s="18">
        <v>3.6301266694137448E-2</v>
      </c>
      <c r="I574" s="18">
        <v>1.001266127459856E-2</v>
      </c>
      <c r="J574" s="18">
        <v>2.6848719438827578E-2</v>
      </c>
      <c r="K574" s="18">
        <v>1.326926060798482E-2</v>
      </c>
      <c r="L574" s="18">
        <v>1.6462451650240011E-2</v>
      </c>
      <c r="M574" s="18">
        <v>1.1735263995182909E-2</v>
      </c>
      <c r="N574" s="18">
        <v>1.410763965746689E-2</v>
      </c>
      <c r="O574" s="18">
        <v>2.4088273892851689E-2</v>
      </c>
      <c r="Q574" s="18">
        <v>6.6449585731234717E-3</v>
      </c>
      <c r="R574" s="18">
        <v>2.4545700082381491E-2</v>
      </c>
      <c r="S574" s="18">
        <v>1.7665578376741299E-2</v>
      </c>
      <c r="T574" s="18">
        <v>2.4978999527479812E-2</v>
      </c>
      <c r="V574" s="18">
        <v>4.645924109004964E-2</v>
      </c>
      <c r="W574" s="18">
        <v>1.6842774298028749E-2</v>
      </c>
      <c r="X574" s="18">
        <v>2.4917908335569061E-2</v>
      </c>
      <c r="Y574" s="18">
        <v>6.2619867479635546E-3</v>
      </c>
      <c r="Z574" s="18">
        <v>9.9391411224096279E-3</v>
      </c>
      <c r="AA574" s="18">
        <v>7.1137222201081091E-3</v>
      </c>
      <c r="AB574" s="18">
        <v>9.4501002315802943E-3</v>
      </c>
      <c r="AD574" s="18">
        <v>4.7461166952310419E-3</v>
      </c>
      <c r="AE574" s="18">
        <v>7.7590407142914602E-3</v>
      </c>
      <c r="AF574" s="18">
        <v>3.643845212861295E-2</v>
      </c>
      <c r="AG574" s="18">
        <v>0</v>
      </c>
      <c r="AH574" s="18">
        <v>2.6581386394359471E-2</v>
      </c>
      <c r="AI574" s="18">
        <v>3.7018014185837521E-2</v>
      </c>
      <c r="AJ574" s="18">
        <v>1</v>
      </c>
      <c r="AL574" s="18">
        <v>1.7299999999999999E-2</v>
      </c>
      <c r="AM574" s="18">
        <v>1.619E-2</v>
      </c>
      <c r="AN574" s="18">
        <v>2.8330000000000001E-2</v>
      </c>
      <c r="AP574" s="18">
        <v>4.6531814842066966E-3</v>
      </c>
      <c r="AQ574" s="18">
        <v>2.4776432184033231E-2</v>
      </c>
      <c r="AR574" s="18">
        <v>0</v>
      </c>
      <c r="AS574" s="18">
        <v>6.3685348219473881E-3</v>
      </c>
      <c r="AT574" s="18">
        <v>0</v>
      </c>
      <c r="AU574" s="18">
        <v>0</v>
      </c>
      <c r="AW574" s="18">
        <v>1.234114390905851E-2</v>
      </c>
      <c r="AX574" s="18">
        <v>4.6757052145214938E-2</v>
      </c>
      <c r="AZ574" s="18">
        <v>2.9650875719719971E-2</v>
      </c>
      <c r="BA574" s="18">
        <v>1.2336129820436701E-2</v>
      </c>
      <c r="BB574" s="18">
        <v>9.8637035238599326E-3</v>
      </c>
      <c r="BC574" s="18">
        <v>8.3062952495534508E-3</v>
      </c>
      <c r="BD574" s="18">
        <v>0</v>
      </c>
      <c r="BE574" s="18">
        <v>0</v>
      </c>
      <c r="BF574" s="18">
        <v>9.8056448156342377E-3</v>
      </c>
      <c r="BG574" s="18">
        <v>3.948572106290802E-2</v>
      </c>
    </row>
    <row r="576" spans="2:59" ht="72.599999999999994">
      <c r="B576" s="14" t="s">
        <v>283</v>
      </c>
    </row>
    <row r="577" spans="2:59" ht="43.5">
      <c r="B577" s="15" t="s">
        <v>281</v>
      </c>
    </row>
    <row r="578" spans="2:59">
      <c r="B578" s="11" t="s">
        <v>105</v>
      </c>
      <c r="C578" s="16">
        <v>2017</v>
      </c>
      <c r="D578" s="16">
        <v>847</v>
      </c>
      <c r="E578" s="16">
        <v>1162</v>
      </c>
      <c r="G578" s="16">
        <v>109</v>
      </c>
      <c r="H578" s="16">
        <v>264</v>
      </c>
      <c r="I578" s="16">
        <v>210</v>
      </c>
      <c r="J578" s="16">
        <v>173</v>
      </c>
      <c r="K578" s="16">
        <v>221</v>
      </c>
      <c r="L578" s="16">
        <v>198</v>
      </c>
      <c r="M578" s="16">
        <v>338</v>
      </c>
      <c r="N578" s="16">
        <v>296</v>
      </c>
      <c r="O578" s="16">
        <v>208</v>
      </c>
      <c r="Q578" s="16">
        <v>649</v>
      </c>
      <c r="R578" s="16">
        <v>418</v>
      </c>
      <c r="S578" s="16">
        <v>466</v>
      </c>
      <c r="T578" s="16">
        <v>463</v>
      </c>
      <c r="V578" s="16">
        <v>256</v>
      </c>
      <c r="W578" s="16">
        <v>300</v>
      </c>
      <c r="X578" s="16">
        <v>291</v>
      </c>
      <c r="Y578" s="16">
        <v>305</v>
      </c>
      <c r="Z578" s="16">
        <v>294</v>
      </c>
      <c r="AA578" s="16">
        <v>276</v>
      </c>
      <c r="AB578" s="16">
        <v>295</v>
      </c>
      <c r="AD578" s="16">
        <v>682</v>
      </c>
      <c r="AE578" s="16">
        <v>410</v>
      </c>
      <c r="AF578" s="16">
        <v>387</v>
      </c>
      <c r="AG578" s="16">
        <v>76</v>
      </c>
      <c r="AH578" s="16">
        <v>291</v>
      </c>
      <c r="AI578" s="16">
        <v>170</v>
      </c>
      <c r="AJ578" s="16">
        <v>1</v>
      </c>
      <c r="AL578" s="16">
        <v>277</v>
      </c>
      <c r="AM578" s="16">
        <v>331</v>
      </c>
      <c r="AN578" s="16">
        <v>80</v>
      </c>
      <c r="AP578" s="16">
        <v>210</v>
      </c>
      <c r="AQ578" s="16">
        <v>192</v>
      </c>
      <c r="AR578" s="16">
        <v>67</v>
      </c>
      <c r="AS578" s="16">
        <v>463</v>
      </c>
      <c r="AT578" s="16">
        <v>76</v>
      </c>
      <c r="AU578" s="16">
        <v>11</v>
      </c>
      <c r="AW578" s="16">
        <v>1746</v>
      </c>
      <c r="AX578" s="16">
        <v>249</v>
      </c>
      <c r="AZ578" s="16">
        <v>670</v>
      </c>
      <c r="BA578" s="16">
        <v>454</v>
      </c>
      <c r="BB578" s="16">
        <v>335</v>
      </c>
      <c r="BC578" s="16">
        <v>259</v>
      </c>
      <c r="BD578" s="16">
        <v>57</v>
      </c>
      <c r="BE578" s="16">
        <v>78</v>
      </c>
      <c r="BF578" s="16">
        <v>101</v>
      </c>
      <c r="BG578" s="16">
        <v>54</v>
      </c>
    </row>
    <row r="579" spans="2:59">
      <c r="B579" s="12" t="s">
        <v>106</v>
      </c>
      <c r="C579" s="16">
        <v>2020</v>
      </c>
      <c r="D579" s="16">
        <v>881</v>
      </c>
      <c r="E579" s="16">
        <v>1136</v>
      </c>
      <c r="G579" s="16">
        <v>101</v>
      </c>
      <c r="H579" s="16">
        <v>259</v>
      </c>
      <c r="I579" s="16">
        <v>213</v>
      </c>
      <c r="J579" s="16">
        <v>171</v>
      </c>
      <c r="K579" s="16">
        <v>222</v>
      </c>
      <c r="L579" s="16">
        <v>205</v>
      </c>
      <c r="M579" s="16">
        <v>338</v>
      </c>
      <c r="N579" s="16">
        <v>320</v>
      </c>
      <c r="O579" s="16">
        <v>191</v>
      </c>
      <c r="Q579" s="16">
        <v>655</v>
      </c>
      <c r="R579" s="16">
        <v>415</v>
      </c>
      <c r="S579" s="16">
        <v>470</v>
      </c>
      <c r="T579" s="16">
        <v>458</v>
      </c>
      <c r="V579" s="16">
        <v>301</v>
      </c>
      <c r="W579" s="16">
        <v>286</v>
      </c>
      <c r="X579" s="16">
        <v>297</v>
      </c>
      <c r="Y579" s="16">
        <v>280</v>
      </c>
      <c r="Z579" s="16">
        <v>284</v>
      </c>
      <c r="AA579" s="16">
        <v>275</v>
      </c>
      <c r="AB579" s="16">
        <v>298</v>
      </c>
      <c r="AD579" s="16">
        <v>681</v>
      </c>
      <c r="AE579" s="16">
        <v>413</v>
      </c>
      <c r="AF579" s="16">
        <v>389</v>
      </c>
      <c r="AG579" s="16">
        <v>75</v>
      </c>
      <c r="AH579" s="16">
        <v>292</v>
      </c>
      <c r="AI579" s="16">
        <v>170</v>
      </c>
      <c r="AJ579" s="16">
        <v>1</v>
      </c>
      <c r="AL579" s="16">
        <v>290</v>
      </c>
      <c r="AM579" s="16">
        <v>342</v>
      </c>
      <c r="AN579" s="16">
        <v>81</v>
      </c>
      <c r="AP579" s="16">
        <v>208</v>
      </c>
      <c r="AQ579" s="16">
        <v>186</v>
      </c>
      <c r="AR579" s="16">
        <v>68</v>
      </c>
      <c r="AS579" s="16">
        <v>447</v>
      </c>
      <c r="AT579" s="16">
        <v>75</v>
      </c>
      <c r="AU579" s="16">
        <v>11</v>
      </c>
      <c r="AW579" s="16">
        <v>1748</v>
      </c>
      <c r="AX579" s="16">
        <v>250</v>
      </c>
      <c r="AZ579" s="16">
        <v>701</v>
      </c>
      <c r="BA579" s="16">
        <v>440</v>
      </c>
      <c r="BB579" s="16">
        <v>336</v>
      </c>
      <c r="BC579" s="16">
        <v>251</v>
      </c>
      <c r="BD579" s="16">
        <v>56</v>
      </c>
      <c r="BE579" s="16">
        <v>76</v>
      </c>
      <c r="BF579" s="16">
        <v>97</v>
      </c>
      <c r="BG579" s="16">
        <v>54</v>
      </c>
    </row>
    <row r="580" spans="2:59">
      <c r="B580" s="17" t="s">
        <v>269</v>
      </c>
      <c r="C580" s="18">
        <v>0.63956048608351213</v>
      </c>
      <c r="D580" s="18">
        <v>0.63301395487612622</v>
      </c>
      <c r="E580" s="18">
        <v>0.644189479880798</v>
      </c>
      <c r="G580" s="18">
        <v>0.58855517704277172</v>
      </c>
      <c r="H580" s="18">
        <v>0.63706529206112383</v>
      </c>
      <c r="I580" s="18">
        <v>0.69506193649868631</v>
      </c>
      <c r="J580" s="18">
        <v>0.70776572905597568</v>
      </c>
      <c r="K580" s="18">
        <v>0.6463098753083778</v>
      </c>
      <c r="L580" s="18">
        <v>0.62535974671646144</v>
      </c>
      <c r="M580" s="18">
        <v>0.59133699707033105</v>
      </c>
      <c r="N580" s="18">
        <v>0.63245656983540444</v>
      </c>
      <c r="O580" s="18">
        <v>0.65132492439354017</v>
      </c>
      <c r="Q580" s="18">
        <v>0.62686002472284186</v>
      </c>
      <c r="R580" s="18">
        <v>0.661841288334023</v>
      </c>
      <c r="S580" s="18">
        <v>0.68418058514419478</v>
      </c>
      <c r="T580" s="18">
        <v>0.5957581177691742</v>
      </c>
      <c r="V580" s="18">
        <v>0.68635818298359397</v>
      </c>
      <c r="W580" s="18">
        <v>0.60299947957946398</v>
      </c>
      <c r="X580" s="18">
        <v>0.63689678609968026</v>
      </c>
      <c r="Y580" s="18">
        <v>0.67358667309058318</v>
      </c>
      <c r="Z580" s="18">
        <v>0.62702663362608679</v>
      </c>
      <c r="AA580" s="18">
        <v>0.64502730780716355</v>
      </c>
      <c r="AB580" s="18">
        <v>0.60485225464618964</v>
      </c>
      <c r="AD580" s="18">
        <v>0.58058905365302393</v>
      </c>
      <c r="AE580" s="18">
        <v>0.66500998084337715</v>
      </c>
      <c r="AF580" s="18">
        <v>0.68079657310826902</v>
      </c>
      <c r="AG580" s="18">
        <v>0.65743111250819808</v>
      </c>
      <c r="AH580" s="18">
        <v>0.62880476986606781</v>
      </c>
      <c r="AI580" s="18">
        <v>0.73367729084484479</v>
      </c>
      <c r="AJ580" s="18">
        <v>0</v>
      </c>
      <c r="AL580" s="18">
        <v>0.66224000000000005</v>
      </c>
      <c r="AM580" s="18">
        <v>0.62941000000000003</v>
      </c>
      <c r="AN580" s="18">
        <v>0.60960999999999999</v>
      </c>
      <c r="AP580" s="18">
        <v>0.63755203962172302</v>
      </c>
      <c r="AQ580" s="18">
        <v>0.60047975755052552</v>
      </c>
      <c r="AR580" s="18">
        <v>0.72178318935042174</v>
      </c>
      <c r="AS580" s="18">
        <v>0.63042955472103002</v>
      </c>
      <c r="AT580" s="18">
        <v>0.61467773702255868</v>
      </c>
      <c r="AU580" s="18">
        <v>0.70849434400145483</v>
      </c>
      <c r="AW580" s="18">
        <v>0.61680337041455691</v>
      </c>
      <c r="AX580" s="18">
        <v>0.79794888343558956</v>
      </c>
      <c r="AZ580" s="18">
        <v>0.66267456284474047</v>
      </c>
      <c r="BA580" s="18">
        <v>0.59245938018432021</v>
      </c>
      <c r="BB580" s="18">
        <v>0.62802479063716976</v>
      </c>
      <c r="BC580" s="18">
        <v>0.65595026584793192</v>
      </c>
      <c r="BD580" s="18">
        <v>0.60104666895209913</v>
      </c>
      <c r="BE580" s="18">
        <v>0.67648989746554133</v>
      </c>
      <c r="BF580" s="18">
        <v>0.71573973583449979</v>
      </c>
      <c r="BG580" s="18">
        <v>0.59920999011291798</v>
      </c>
    </row>
    <row r="581" spans="2:59">
      <c r="B581" s="17" t="s">
        <v>131</v>
      </c>
      <c r="C581" s="18">
        <v>0.1026485748658581</v>
      </c>
      <c r="D581" s="18">
        <v>0.1094022718158093</v>
      </c>
      <c r="E581" s="18">
        <v>9.7686040021705098E-2</v>
      </c>
      <c r="G581" s="18">
        <v>0.1272593130142094</v>
      </c>
      <c r="H581" s="18">
        <v>0.1027992092442043</v>
      </c>
      <c r="I581" s="18">
        <v>6.9292342305150426E-2</v>
      </c>
      <c r="J581" s="18">
        <v>8.5530421882256083E-2</v>
      </c>
      <c r="K581" s="18">
        <v>7.6369019462360591E-2</v>
      </c>
      <c r="L581" s="18">
        <v>0.1110827738238812</v>
      </c>
      <c r="M581" s="18">
        <v>0.13341913545452391</v>
      </c>
      <c r="N581" s="18">
        <v>0.11596606017144161</v>
      </c>
      <c r="O581" s="18">
        <v>8.6834823301677411E-2</v>
      </c>
      <c r="Q581" s="18">
        <v>0.1156036861906983</v>
      </c>
      <c r="R581" s="18">
        <v>8.0740040081846959E-2</v>
      </c>
      <c r="S581" s="18">
        <v>0.1035916722796513</v>
      </c>
      <c r="T581" s="18">
        <v>0.1054136752441633</v>
      </c>
      <c r="V581" s="18">
        <v>6.3817185623855091E-2</v>
      </c>
      <c r="W581" s="18">
        <v>0.1404651253630029</v>
      </c>
      <c r="X581" s="18">
        <v>0.1052350537379306</v>
      </c>
      <c r="Y581" s="18">
        <v>8.1628752405225866E-2</v>
      </c>
      <c r="Z581" s="18">
        <v>9.924535887494236E-2</v>
      </c>
      <c r="AA581" s="18">
        <v>0.1056558378923115</v>
      </c>
      <c r="AB581" s="18">
        <v>0.1232971154598249</v>
      </c>
      <c r="AD581" s="18">
        <v>0.11229944558901001</v>
      </c>
      <c r="AE581" s="18">
        <v>9.6636965195394053E-2</v>
      </c>
      <c r="AF581" s="18">
        <v>0.1028783242249174</v>
      </c>
      <c r="AG581" s="18">
        <v>9.1415885579404235E-2</v>
      </c>
      <c r="AH581" s="18">
        <v>0.1054054066696444</v>
      </c>
      <c r="AI581" s="18">
        <v>7.8782639152033665E-2</v>
      </c>
      <c r="AJ581" s="18">
        <v>0</v>
      </c>
      <c r="AL581" s="18">
        <v>0.12126000000000001</v>
      </c>
      <c r="AM581" s="18">
        <v>9.7489999999999993E-2</v>
      </c>
      <c r="AN581" s="18">
        <v>0.11463</v>
      </c>
      <c r="AP581" s="18">
        <v>0.1160285379218044</v>
      </c>
      <c r="AQ581" s="18">
        <v>0.1116434940810347</v>
      </c>
      <c r="AR581" s="18">
        <v>8.9604764345397783E-2</v>
      </c>
      <c r="AS581" s="18">
        <v>0.1045240009503816</v>
      </c>
      <c r="AT581" s="18">
        <v>0.12849205275905801</v>
      </c>
      <c r="AU581" s="18">
        <v>0</v>
      </c>
      <c r="AW581" s="18">
        <v>0.1141224076795731</v>
      </c>
      <c r="AX581" s="18">
        <v>2.763607043510306E-2</v>
      </c>
      <c r="AZ581" s="18">
        <v>9.6143960923867358E-2</v>
      </c>
      <c r="BA581" s="18">
        <v>0.12944591698778471</v>
      </c>
      <c r="BB581" s="18">
        <v>0.1152057253756498</v>
      </c>
      <c r="BC581" s="18">
        <v>6.6534344443508725E-2</v>
      </c>
      <c r="BD581" s="18">
        <v>0.1280883169651004</v>
      </c>
      <c r="BE581" s="18">
        <v>0.1033331537626829</v>
      </c>
      <c r="BF581" s="18">
        <v>4.9407395093822727E-2</v>
      </c>
      <c r="BG581" s="18">
        <v>0.12479471315136741</v>
      </c>
    </row>
    <row r="582" spans="2:59">
      <c r="B582" s="17" t="s">
        <v>270</v>
      </c>
      <c r="C582" s="18">
        <v>0.185369197904489</v>
      </c>
      <c r="D582" s="18">
        <v>0.18811501058278191</v>
      </c>
      <c r="E582" s="18">
        <v>0.1832140193617301</v>
      </c>
      <c r="G582" s="18">
        <v>0.21913048055596621</v>
      </c>
      <c r="H582" s="18">
        <v>0.1606846085812583</v>
      </c>
      <c r="I582" s="18">
        <v>0.18922098809710261</v>
      </c>
      <c r="J582" s="18">
        <v>0.11731817928290179</v>
      </c>
      <c r="K582" s="18">
        <v>0.18576515411673669</v>
      </c>
      <c r="L582" s="18">
        <v>0.20067954593136009</v>
      </c>
      <c r="M582" s="18">
        <v>0.22115803221301469</v>
      </c>
      <c r="N582" s="18">
        <v>0.18410816424945309</v>
      </c>
      <c r="O582" s="18">
        <v>0.1797545988701035</v>
      </c>
      <c r="Q582" s="18">
        <v>0.19978166519278021</v>
      </c>
      <c r="R582" s="18">
        <v>0.17644693113269991</v>
      </c>
      <c r="S582" s="18">
        <v>0.14693943860883099</v>
      </c>
      <c r="T582" s="18">
        <v>0.21038401651987779</v>
      </c>
      <c r="V582" s="18">
        <v>0.1761354950389665</v>
      </c>
      <c r="W582" s="18">
        <v>0.19305877409836619</v>
      </c>
      <c r="X582" s="18">
        <v>0.21945634399880359</v>
      </c>
      <c r="Y582" s="18">
        <v>0.15571827418648609</v>
      </c>
      <c r="Z582" s="18">
        <v>0.17761478821494839</v>
      </c>
      <c r="AA582" s="18">
        <v>0.1420726383451815</v>
      </c>
      <c r="AB582" s="18">
        <v>0.2286034767126105</v>
      </c>
      <c r="AD582" s="18">
        <v>0.23900796878088951</v>
      </c>
      <c r="AE582" s="18">
        <v>0.18222883517379609</v>
      </c>
      <c r="AF582" s="18">
        <v>0.1245882818956118</v>
      </c>
      <c r="AG582" s="18">
        <v>0.1633484900978433</v>
      </c>
      <c r="AH582" s="18">
        <v>0.1836891858928246</v>
      </c>
      <c r="AI582" s="18">
        <v>0.12547286169308339</v>
      </c>
      <c r="AJ582" s="18">
        <v>1</v>
      </c>
      <c r="AL582" s="18">
        <v>0.18873999999999999</v>
      </c>
      <c r="AM582" s="18">
        <v>0.18673000000000001</v>
      </c>
      <c r="AN582" s="18">
        <v>0.25285000000000002</v>
      </c>
      <c r="AP582" s="18">
        <v>0.17175419834713021</v>
      </c>
      <c r="AQ582" s="18">
        <v>0.19908788890800999</v>
      </c>
      <c r="AR582" s="18">
        <v>0.15924789752140381</v>
      </c>
      <c r="AS582" s="18">
        <v>0.17097122402795439</v>
      </c>
      <c r="AT582" s="18">
        <v>0.18209955399301411</v>
      </c>
      <c r="AU582" s="18">
        <v>0.29150565599854511</v>
      </c>
      <c r="AW582" s="18">
        <v>0.20160244783270609</v>
      </c>
      <c r="AX582" s="18">
        <v>7.651703642902527E-2</v>
      </c>
      <c r="AZ582" s="18">
        <v>0.17700493747203211</v>
      </c>
      <c r="BA582" s="18">
        <v>0.20954116237470161</v>
      </c>
      <c r="BB582" s="18">
        <v>0.16983124735234151</v>
      </c>
      <c r="BC582" s="18">
        <v>0.1958968075704752</v>
      </c>
      <c r="BD582" s="18">
        <v>0.18584264641551809</v>
      </c>
      <c r="BE582" s="18">
        <v>0.16748223191341069</v>
      </c>
      <c r="BF582" s="18">
        <v>0.1585236587032533</v>
      </c>
      <c r="BG582" s="18">
        <v>0.19811762861986401</v>
      </c>
    </row>
    <row r="583" spans="2:59">
      <c r="B583" s="17" t="s">
        <v>271</v>
      </c>
      <c r="C583" s="18">
        <v>5.6995138203697733E-2</v>
      </c>
      <c r="D583" s="18">
        <v>5.8720490769362241E-2</v>
      </c>
      <c r="E583" s="18">
        <v>5.5811027319941788E-2</v>
      </c>
      <c r="G583" s="18">
        <v>5.4724882649919232E-2</v>
      </c>
      <c r="H583" s="18">
        <v>6.6721858078703802E-2</v>
      </c>
      <c r="I583" s="18">
        <v>4.1873933904844257E-2</v>
      </c>
      <c r="J583" s="18">
        <v>8.2572195769773954E-2</v>
      </c>
      <c r="K583" s="18">
        <v>7.501118050942146E-2</v>
      </c>
      <c r="L583" s="18">
        <v>5.7573741664343002E-2</v>
      </c>
      <c r="M583" s="18">
        <v>4.5885370102724567E-2</v>
      </c>
      <c r="N583" s="18">
        <v>4.406500831365022E-2</v>
      </c>
      <c r="O583" s="18">
        <v>5.8604274144582941E-2</v>
      </c>
      <c r="Q583" s="18">
        <v>4.9915269960998723E-2</v>
      </c>
      <c r="R583" s="18">
        <v>6.1218036584001823E-2</v>
      </c>
      <c r="S583" s="18">
        <v>5.5005740557474522E-2</v>
      </c>
      <c r="T583" s="18">
        <v>6.1902179301349079E-2</v>
      </c>
      <c r="V583" s="18">
        <v>4.6629318916908948E-2</v>
      </c>
      <c r="W583" s="18">
        <v>3.9741509986217859E-2</v>
      </c>
      <c r="X583" s="18">
        <v>3.4860755622451757E-2</v>
      </c>
      <c r="Y583" s="18">
        <v>6.9593410273216083E-2</v>
      </c>
      <c r="Z583" s="18">
        <v>8.257949294736136E-2</v>
      </c>
      <c r="AA583" s="18">
        <v>0.1001382205468602</v>
      </c>
      <c r="AB583" s="18">
        <v>3.0029898118016731E-2</v>
      </c>
      <c r="AD583" s="18">
        <v>5.8429400506213723E-2</v>
      </c>
      <c r="AE583" s="18">
        <v>4.3549314637069438E-2</v>
      </c>
      <c r="AF583" s="18">
        <v>7.0568084612805754E-2</v>
      </c>
      <c r="AG583" s="18">
        <v>6.5810121254040288E-2</v>
      </c>
      <c r="AH583" s="18">
        <v>6.325974210661367E-2</v>
      </c>
      <c r="AI583" s="18">
        <v>3.8473337136798749E-2</v>
      </c>
      <c r="AJ583" s="18">
        <v>0</v>
      </c>
      <c r="AL583" s="18">
        <v>1.4500000000000001E-2</v>
      </c>
      <c r="AM583" s="18">
        <v>7.3649999999999993E-2</v>
      </c>
      <c r="AN583" s="18">
        <v>2.291E-2</v>
      </c>
      <c r="AP583" s="18">
        <v>6.9664077656603929E-2</v>
      </c>
      <c r="AQ583" s="18">
        <v>6.1773147712947687E-2</v>
      </c>
      <c r="AR583" s="18">
        <v>2.9364148782776649E-2</v>
      </c>
      <c r="AS583" s="18">
        <v>7.9560062714637891E-2</v>
      </c>
      <c r="AT583" s="18">
        <v>7.4730656225369202E-2</v>
      </c>
      <c r="AU583" s="18">
        <v>0</v>
      </c>
      <c r="AW583" s="18">
        <v>5.5136995552738773E-2</v>
      </c>
      <c r="AX583" s="18">
        <v>6.4117921055457799E-2</v>
      </c>
      <c r="AZ583" s="18">
        <v>4.6000510010686467E-2</v>
      </c>
      <c r="BA583" s="18">
        <v>5.5668209861410613E-2</v>
      </c>
      <c r="BB583" s="18">
        <v>7.1749240725610328E-2</v>
      </c>
      <c r="BC583" s="18">
        <v>7.8019138547940112E-2</v>
      </c>
      <c r="BD583" s="18">
        <v>6.6262884949204778E-2</v>
      </c>
      <c r="BE583" s="18">
        <v>4.0815118018549798E-2</v>
      </c>
      <c r="BF583" s="18">
        <v>4.8581226149790387E-2</v>
      </c>
      <c r="BG583" s="18">
        <v>5.8999123187228178E-2</v>
      </c>
    </row>
    <row r="584" spans="2:59">
      <c r="B584" s="17" t="s">
        <v>119</v>
      </c>
      <c r="C584" s="18">
        <v>1.5426602942443199E-2</v>
      </c>
      <c r="D584" s="18">
        <v>1.074827195592027E-2</v>
      </c>
      <c r="E584" s="18">
        <v>1.9099433415824912E-2</v>
      </c>
      <c r="G584" s="18">
        <v>1.033014673713342E-2</v>
      </c>
      <c r="H584" s="18">
        <v>3.2729032034709608E-2</v>
      </c>
      <c r="I584" s="18">
        <v>4.5507991942165199E-3</v>
      </c>
      <c r="J584" s="18">
        <v>6.8134740090926016E-3</v>
      </c>
      <c r="K584" s="18">
        <v>1.654477060310321E-2</v>
      </c>
      <c r="L584" s="18">
        <v>5.3041918639542586E-3</v>
      </c>
      <c r="M584" s="18">
        <v>8.2004651594057652E-3</v>
      </c>
      <c r="N584" s="18">
        <v>2.340419743005049E-2</v>
      </c>
      <c r="O584" s="18">
        <v>2.3481379290096031E-2</v>
      </c>
      <c r="Q584" s="18">
        <v>7.8393539326809276E-3</v>
      </c>
      <c r="R584" s="18">
        <v>1.9753703867428269E-2</v>
      </c>
      <c r="S584" s="18">
        <v>1.028256340984836E-2</v>
      </c>
      <c r="T584" s="18">
        <v>2.6542011165435701E-2</v>
      </c>
      <c r="V584" s="18">
        <v>2.7059817436675699E-2</v>
      </c>
      <c r="W584" s="18">
        <v>2.373511097294884E-2</v>
      </c>
      <c r="X584" s="18">
        <v>3.5510605411339892E-3</v>
      </c>
      <c r="Y584" s="18">
        <v>1.947289004448895E-2</v>
      </c>
      <c r="Z584" s="18">
        <v>1.3533726336661131E-2</v>
      </c>
      <c r="AA584" s="18">
        <v>7.1059954084832962E-3</v>
      </c>
      <c r="AB584" s="18">
        <v>1.321725506335821E-2</v>
      </c>
      <c r="AD584" s="18">
        <v>9.6741314708628269E-3</v>
      </c>
      <c r="AE584" s="18">
        <v>1.25749041503633E-2</v>
      </c>
      <c r="AF584" s="18">
        <v>2.1168736158396109E-2</v>
      </c>
      <c r="AG584" s="18">
        <v>2.199439056051386E-2</v>
      </c>
      <c r="AH584" s="18">
        <v>1.8840895464849319E-2</v>
      </c>
      <c r="AI584" s="18">
        <v>2.3593871173239529E-2</v>
      </c>
      <c r="AJ584" s="18">
        <v>0</v>
      </c>
      <c r="AL584" s="18">
        <v>1.3270000000000001E-2</v>
      </c>
      <c r="AM584" s="18">
        <v>1.272E-2</v>
      </c>
      <c r="AN584" s="18">
        <v>0</v>
      </c>
      <c r="AP584" s="18">
        <v>5.0011464527385252E-3</v>
      </c>
      <c r="AQ584" s="18">
        <v>2.701571174748197E-2</v>
      </c>
      <c r="AR584" s="18">
        <v>0</v>
      </c>
      <c r="AS584" s="18">
        <v>1.451515758599615E-2</v>
      </c>
      <c r="AT584" s="18">
        <v>0</v>
      </c>
      <c r="AU584" s="18">
        <v>0</v>
      </c>
      <c r="AW584" s="18">
        <v>1.2334778520425169E-2</v>
      </c>
      <c r="AX584" s="18">
        <v>3.3780088644824367E-2</v>
      </c>
      <c r="AZ584" s="18">
        <v>1.817602874867363E-2</v>
      </c>
      <c r="BA584" s="18">
        <v>1.288533059178297E-2</v>
      </c>
      <c r="BB584" s="18">
        <v>1.518899590922875E-2</v>
      </c>
      <c r="BC584" s="18">
        <v>3.59944359014382E-3</v>
      </c>
      <c r="BD584" s="18">
        <v>1.8759482718077581E-2</v>
      </c>
      <c r="BE584" s="18">
        <v>1.1879598839815051E-2</v>
      </c>
      <c r="BF584" s="18">
        <v>2.7747984218633889E-2</v>
      </c>
      <c r="BG584" s="18">
        <v>1.887854492862236E-2</v>
      </c>
    </row>
    <row r="586" spans="2:59" ht="57.95">
      <c r="B586" s="14" t="s">
        <v>284</v>
      </c>
    </row>
    <row r="587" spans="2:59" ht="43.5">
      <c r="B587" s="15" t="s">
        <v>281</v>
      </c>
    </row>
    <row r="588" spans="2:59">
      <c r="B588" s="11" t="s">
        <v>105</v>
      </c>
      <c r="C588" s="16">
        <v>2017</v>
      </c>
      <c r="D588" s="16">
        <v>847</v>
      </c>
      <c r="E588" s="16">
        <v>1162</v>
      </c>
      <c r="G588" s="16">
        <v>109</v>
      </c>
      <c r="H588" s="16">
        <v>264</v>
      </c>
      <c r="I588" s="16">
        <v>210</v>
      </c>
      <c r="J588" s="16">
        <v>173</v>
      </c>
      <c r="K588" s="16">
        <v>221</v>
      </c>
      <c r="L588" s="16">
        <v>198</v>
      </c>
      <c r="M588" s="16">
        <v>338</v>
      </c>
      <c r="N588" s="16">
        <v>296</v>
      </c>
      <c r="O588" s="16">
        <v>208</v>
      </c>
      <c r="Q588" s="16">
        <v>649</v>
      </c>
      <c r="R588" s="16">
        <v>418</v>
      </c>
      <c r="S588" s="16">
        <v>466</v>
      </c>
      <c r="T588" s="16">
        <v>463</v>
      </c>
      <c r="V588" s="16">
        <v>256</v>
      </c>
      <c r="W588" s="16">
        <v>300</v>
      </c>
      <c r="X588" s="16">
        <v>291</v>
      </c>
      <c r="Y588" s="16">
        <v>305</v>
      </c>
      <c r="Z588" s="16">
        <v>294</v>
      </c>
      <c r="AA588" s="16">
        <v>276</v>
      </c>
      <c r="AB588" s="16">
        <v>295</v>
      </c>
      <c r="AD588" s="16">
        <v>682</v>
      </c>
      <c r="AE588" s="16">
        <v>410</v>
      </c>
      <c r="AF588" s="16">
        <v>387</v>
      </c>
      <c r="AG588" s="16">
        <v>76</v>
      </c>
      <c r="AH588" s="16">
        <v>291</v>
      </c>
      <c r="AI588" s="16">
        <v>170</v>
      </c>
      <c r="AJ588" s="16">
        <v>1</v>
      </c>
      <c r="AL588" s="16">
        <v>277</v>
      </c>
      <c r="AM588" s="16">
        <v>331</v>
      </c>
      <c r="AN588" s="16">
        <v>80</v>
      </c>
      <c r="AP588" s="16">
        <v>210</v>
      </c>
      <c r="AQ588" s="16">
        <v>192</v>
      </c>
      <c r="AR588" s="16">
        <v>67</v>
      </c>
      <c r="AS588" s="16">
        <v>463</v>
      </c>
      <c r="AT588" s="16">
        <v>76</v>
      </c>
      <c r="AU588" s="16">
        <v>11</v>
      </c>
      <c r="AW588" s="16">
        <v>1746</v>
      </c>
      <c r="AX588" s="16">
        <v>249</v>
      </c>
      <c r="AZ588" s="16">
        <v>670</v>
      </c>
      <c r="BA588" s="16">
        <v>454</v>
      </c>
      <c r="BB588" s="16">
        <v>335</v>
      </c>
      <c r="BC588" s="16">
        <v>259</v>
      </c>
      <c r="BD588" s="16">
        <v>57</v>
      </c>
      <c r="BE588" s="16">
        <v>78</v>
      </c>
      <c r="BF588" s="16">
        <v>101</v>
      </c>
      <c r="BG588" s="16">
        <v>54</v>
      </c>
    </row>
    <row r="589" spans="2:59">
      <c r="B589" s="12" t="s">
        <v>106</v>
      </c>
      <c r="C589" s="16">
        <v>2020</v>
      </c>
      <c r="D589" s="16">
        <v>881</v>
      </c>
      <c r="E589" s="16">
        <v>1136</v>
      </c>
      <c r="G589" s="16">
        <v>101</v>
      </c>
      <c r="H589" s="16">
        <v>259</v>
      </c>
      <c r="I589" s="16">
        <v>213</v>
      </c>
      <c r="J589" s="16">
        <v>171</v>
      </c>
      <c r="K589" s="16">
        <v>222</v>
      </c>
      <c r="L589" s="16">
        <v>205</v>
      </c>
      <c r="M589" s="16">
        <v>338</v>
      </c>
      <c r="N589" s="16">
        <v>320</v>
      </c>
      <c r="O589" s="16">
        <v>191</v>
      </c>
      <c r="Q589" s="16">
        <v>655</v>
      </c>
      <c r="R589" s="16">
        <v>415</v>
      </c>
      <c r="S589" s="16">
        <v>470</v>
      </c>
      <c r="T589" s="16">
        <v>458</v>
      </c>
      <c r="V589" s="16">
        <v>301</v>
      </c>
      <c r="W589" s="16">
        <v>286</v>
      </c>
      <c r="X589" s="16">
        <v>297</v>
      </c>
      <c r="Y589" s="16">
        <v>280</v>
      </c>
      <c r="Z589" s="16">
        <v>284</v>
      </c>
      <c r="AA589" s="16">
        <v>275</v>
      </c>
      <c r="AB589" s="16">
        <v>298</v>
      </c>
      <c r="AD589" s="16">
        <v>681</v>
      </c>
      <c r="AE589" s="16">
        <v>413</v>
      </c>
      <c r="AF589" s="16">
        <v>389</v>
      </c>
      <c r="AG589" s="16">
        <v>75</v>
      </c>
      <c r="AH589" s="16">
        <v>292</v>
      </c>
      <c r="AI589" s="16">
        <v>170</v>
      </c>
      <c r="AJ589" s="16">
        <v>1</v>
      </c>
      <c r="AL589" s="16">
        <v>290</v>
      </c>
      <c r="AM589" s="16">
        <v>342</v>
      </c>
      <c r="AN589" s="16">
        <v>81</v>
      </c>
      <c r="AP589" s="16">
        <v>208</v>
      </c>
      <c r="AQ589" s="16">
        <v>186</v>
      </c>
      <c r="AR589" s="16">
        <v>68</v>
      </c>
      <c r="AS589" s="16">
        <v>447</v>
      </c>
      <c r="AT589" s="16">
        <v>75</v>
      </c>
      <c r="AU589" s="16">
        <v>11</v>
      </c>
      <c r="AW589" s="16">
        <v>1748</v>
      </c>
      <c r="AX589" s="16">
        <v>250</v>
      </c>
      <c r="AZ589" s="16">
        <v>701</v>
      </c>
      <c r="BA589" s="16">
        <v>440</v>
      </c>
      <c r="BB589" s="16">
        <v>336</v>
      </c>
      <c r="BC589" s="16">
        <v>251</v>
      </c>
      <c r="BD589" s="16">
        <v>56</v>
      </c>
      <c r="BE589" s="16">
        <v>76</v>
      </c>
      <c r="BF589" s="16">
        <v>97</v>
      </c>
      <c r="BG589" s="16">
        <v>54</v>
      </c>
    </row>
    <row r="590" spans="2:59">
      <c r="B590" s="17" t="s">
        <v>269</v>
      </c>
      <c r="C590" s="18">
        <v>0.55464669688181445</v>
      </c>
      <c r="D590" s="18">
        <v>0.52783514566683387</v>
      </c>
      <c r="E590" s="18">
        <v>0.57593939415114226</v>
      </c>
      <c r="G590" s="18">
        <v>0.59104799604217462</v>
      </c>
      <c r="H590" s="18">
        <v>0.52601074996684105</v>
      </c>
      <c r="I590" s="18">
        <v>0.6422068985464221</v>
      </c>
      <c r="J590" s="18">
        <v>0.57367755614832916</v>
      </c>
      <c r="K590" s="18">
        <v>0.5217277432211338</v>
      </c>
      <c r="L590" s="18">
        <v>0.55729474853030614</v>
      </c>
      <c r="M590" s="18">
        <v>0.46145964676854589</v>
      </c>
      <c r="N590" s="18">
        <v>0.57777448159596401</v>
      </c>
      <c r="O590" s="18">
        <v>0.62091583215120838</v>
      </c>
      <c r="Q590" s="18">
        <v>0.55253275704259819</v>
      </c>
      <c r="R590" s="18">
        <v>0.55482219746170147</v>
      </c>
      <c r="S590" s="18">
        <v>0.57223521425964619</v>
      </c>
      <c r="T590" s="18">
        <v>0.53845515895944818</v>
      </c>
      <c r="V590" s="18">
        <v>0.6322679044355588</v>
      </c>
      <c r="W590" s="18">
        <v>0.52347079589179557</v>
      </c>
      <c r="X590" s="18">
        <v>0.55773217239063233</v>
      </c>
      <c r="Y590" s="18">
        <v>0.52859518859288301</v>
      </c>
      <c r="Z590" s="18">
        <v>0.56063730861685013</v>
      </c>
      <c r="AA590" s="18">
        <v>0.55511626305672945</v>
      </c>
      <c r="AB590" s="18">
        <v>0.52135141682281594</v>
      </c>
      <c r="AD590" s="18">
        <v>0.49340522595281822</v>
      </c>
      <c r="AE590" s="18">
        <v>0.59173462510931862</v>
      </c>
      <c r="AF590" s="18">
        <v>0.59953151546220573</v>
      </c>
      <c r="AG590" s="18">
        <v>0.5262134897276376</v>
      </c>
      <c r="AH590" s="18">
        <v>0.5461922626744623</v>
      </c>
      <c r="AI590" s="18">
        <v>0.63721131410606835</v>
      </c>
      <c r="AJ590" s="18">
        <v>0</v>
      </c>
      <c r="AL590" s="18">
        <v>0.54198000000000002</v>
      </c>
      <c r="AM590" s="18">
        <v>0.60438999999999998</v>
      </c>
      <c r="AN590" s="18">
        <v>0.46643000000000001</v>
      </c>
      <c r="AP590" s="18">
        <v>0.54195660860430894</v>
      </c>
      <c r="AQ590" s="18">
        <v>0.50635801312855544</v>
      </c>
      <c r="AR590" s="18">
        <v>0.57399990173988968</v>
      </c>
      <c r="AS590" s="18">
        <v>0.5541396931559236</v>
      </c>
      <c r="AT590" s="18">
        <v>0.64211795717514386</v>
      </c>
      <c r="AU590" s="18">
        <v>0.52817970797115921</v>
      </c>
      <c r="AW590" s="18">
        <v>0.53040944929493428</v>
      </c>
      <c r="AX590" s="18">
        <v>0.73383877104637507</v>
      </c>
      <c r="AZ590" s="18">
        <v>0.590961471293868</v>
      </c>
      <c r="BA590" s="18">
        <v>0.49299768932808619</v>
      </c>
      <c r="BB590" s="18">
        <v>0.53147119408767973</v>
      </c>
      <c r="BC590" s="18">
        <v>0.5873139533462135</v>
      </c>
      <c r="BD590" s="18">
        <v>0.51043118225380824</v>
      </c>
      <c r="BE590" s="18">
        <v>0.52349866443188342</v>
      </c>
      <c r="BF590" s="18">
        <v>0.59716502684788697</v>
      </c>
      <c r="BG590" s="18">
        <v>0.62603029701101698</v>
      </c>
    </row>
    <row r="591" spans="2:59">
      <c r="B591" s="17" t="s">
        <v>131</v>
      </c>
      <c r="C591" s="18">
        <v>0.124870784201855</v>
      </c>
      <c r="D591" s="18">
        <v>0.13517570314684221</v>
      </c>
      <c r="E591" s="18">
        <v>0.1172125310742866</v>
      </c>
      <c r="G591" s="18">
        <v>0.12998535511884499</v>
      </c>
      <c r="H591" s="18">
        <v>0.16189223733109559</v>
      </c>
      <c r="I591" s="18">
        <v>9.4133009224319428E-2</v>
      </c>
      <c r="J591" s="18">
        <v>9.5202655734224859E-2</v>
      </c>
      <c r="K591" s="18">
        <v>0.102023385173096</v>
      </c>
      <c r="L591" s="18">
        <v>9.1140168634977731E-2</v>
      </c>
      <c r="M591" s="18">
        <v>0.1702420138328935</v>
      </c>
      <c r="N591" s="18">
        <v>0.11480449090959199</v>
      </c>
      <c r="O591" s="18">
        <v>0.1323029820940014</v>
      </c>
      <c r="Q591" s="18">
        <v>0.1180478855359255</v>
      </c>
      <c r="R591" s="18">
        <v>0.12211138556688809</v>
      </c>
      <c r="S591" s="18">
        <v>0.13876690567592179</v>
      </c>
      <c r="T591" s="18">
        <v>0.12229617077750909</v>
      </c>
      <c r="V591" s="18">
        <v>8.2949059821980226E-2</v>
      </c>
      <c r="W591" s="18">
        <v>0.10521373150412849</v>
      </c>
      <c r="X591" s="18">
        <v>0.1164064128562383</v>
      </c>
      <c r="Y591" s="18">
        <v>0.1413119209425921</v>
      </c>
      <c r="Z591" s="18">
        <v>0.16825419660085261</v>
      </c>
      <c r="AA591" s="18">
        <v>0.12805499450057201</v>
      </c>
      <c r="AB591" s="18">
        <v>0.13481210849845979</v>
      </c>
      <c r="AD591" s="18">
        <v>0.1481048807847401</v>
      </c>
      <c r="AE591" s="18">
        <v>9.0834042517246097E-2</v>
      </c>
      <c r="AF591" s="18">
        <v>0.12541870727172039</v>
      </c>
      <c r="AG591" s="18">
        <v>0.1563630412515605</v>
      </c>
      <c r="AH591" s="18">
        <v>0.146015445219635</v>
      </c>
      <c r="AI591" s="18">
        <v>6.3604213013253447E-2</v>
      </c>
      <c r="AJ591" s="18">
        <v>0</v>
      </c>
      <c r="AL591" s="18">
        <v>0.12188</v>
      </c>
      <c r="AM591" s="18">
        <v>7.8420000000000004E-2</v>
      </c>
      <c r="AN591" s="18">
        <v>0.15373000000000001</v>
      </c>
      <c r="AP591" s="18">
        <v>0.1352158066268955</v>
      </c>
      <c r="AQ591" s="18">
        <v>0.155919291360504</v>
      </c>
      <c r="AR591" s="18">
        <v>0.1364695250937982</v>
      </c>
      <c r="AS591" s="18">
        <v>0.15467180326263391</v>
      </c>
      <c r="AT591" s="18">
        <v>0.1128307173869833</v>
      </c>
      <c r="AU591" s="18">
        <v>8.7120005025794089E-2</v>
      </c>
      <c r="AW591" s="18">
        <v>0.1392418909391642</v>
      </c>
      <c r="AX591" s="18">
        <v>3.2263609973130478E-2</v>
      </c>
      <c r="AZ591" s="18">
        <v>0.1010843108735623</v>
      </c>
      <c r="BA591" s="18">
        <v>0.15031783440850521</v>
      </c>
      <c r="BB591" s="18">
        <v>0.15362558523819531</v>
      </c>
      <c r="BC591" s="18">
        <v>0.1138585449619816</v>
      </c>
      <c r="BD591" s="18">
        <v>0.21262221687624561</v>
      </c>
      <c r="BE591" s="18">
        <v>0.1280250505894574</v>
      </c>
      <c r="BF591" s="18">
        <v>7.8410594774582357E-2</v>
      </c>
      <c r="BG591" s="18">
        <v>7.0240539790099144E-2</v>
      </c>
    </row>
    <row r="592" spans="2:59">
      <c r="B592" s="17" t="s">
        <v>270</v>
      </c>
      <c r="C592" s="18">
        <v>0.26327848106652929</v>
      </c>
      <c r="D592" s="18">
        <v>0.28845283972443653</v>
      </c>
      <c r="E592" s="18">
        <v>0.24276142604960901</v>
      </c>
      <c r="G592" s="18">
        <v>0.2231134759410274</v>
      </c>
      <c r="H592" s="18">
        <v>0.23844534635875159</v>
      </c>
      <c r="I592" s="18">
        <v>0.23475944865106529</v>
      </c>
      <c r="J592" s="18">
        <v>0.26539049190235348</v>
      </c>
      <c r="K592" s="18">
        <v>0.29454656633299059</v>
      </c>
      <c r="L592" s="18">
        <v>0.29357249189707729</v>
      </c>
      <c r="M592" s="18">
        <v>0.31623685690730408</v>
      </c>
      <c r="N592" s="18">
        <v>0.2507450058171265</v>
      </c>
      <c r="O592" s="18">
        <v>0.20660681263926259</v>
      </c>
      <c r="Q592" s="18">
        <v>0.29216023976981792</v>
      </c>
      <c r="R592" s="18">
        <v>0.25998168794428078</v>
      </c>
      <c r="S592" s="18">
        <v>0.24498307597939381</v>
      </c>
      <c r="T592" s="18">
        <v>0.24952198555447599</v>
      </c>
      <c r="V592" s="18">
        <v>0.2106460611053653</v>
      </c>
      <c r="W592" s="18">
        <v>0.30848759412871662</v>
      </c>
      <c r="X592" s="18">
        <v>0.27761541568703701</v>
      </c>
      <c r="Y592" s="18">
        <v>0.26902104319581749</v>
      </c>
      <c r="Z592" s="18">
        <v>0.23185649869045469</v>
      </c>
      <c r="AA592" s="18">
        <v>0.2568585622341969</v>
      </c>
      <c r="AB592" s="18">
        <v>0.28929853743688499</v>
      </c>
      <c r="AD592" s="18">
        <v>0.31491149757565651</v>
      </c>
      <c r="AE592" s="18">
        <v>0.26076455109326258</v>
      </c>
      <c r="AF592" s="18">
        <v>0.21196203671629771</v>
      </c>
      <c r="AG592" s="18">
        <v>0.2314511499242406</v>
      </c>
      <c r="AH592" s="18">
        <v>0.23373777297198581</v>
      </c>
      <c r="AI592" s="18">
        <v>0.24087930572336411</v>
      </c>
      <c r="AJ592" s="18">
        <v>1</v>
      </c>
      <c r="AL592" s="18">
        <v>0.29787000000000002</v>
      </c>
      <c r="AM592" s="18">
        <v>0.23721</v>
      </c>
      <c r="AN592" s="18">
        <v>0.30059999999999998</v>
      </c>
      <c r="AP592" s="18">
        <v>0.27508249142617242</v>
      </c>
      <c r="AQ592" s="18">
        <v>0.28458131623344318</v>
      </c>
      <c r="AR592" s="18">
        <v>0.19997032121185371</v>
      </c>
      <c r="AS592" s="18">
        <v>0.237082942746242</v>
      </c>
      <c r="AT592" s="18">
        <v>0.23094886531690459</v>
      </c>
      <c r="AU592" s="18">
        <v>0.3847002870030467</v>
      </c>
      <c r="AW592" s="18">
        <v>0.28175289815719379</v>
      </c>
      <c r="AX592" s="18">
        <v>0.12826195174751381</v>
      </c>
      <c r="AZ592" s="18">
        <v>0.23210660208772421</v>
      </c>
      <c r="BA592" s="18">
        <v>0.30399301900166797</v>
      </c>
      <c r="BB592" s="18">
        <v>0.27455205738762928</v>
      </c>
      <c r="BC592" s="18">
        <v>0.27164496497680168</v>
      </c>
      <c r="BD592" s="18">
        <v>0.18951902219484701</v>
      </c>
      <c r="BE592" s="18">
        <v>0.28377186260100862</v>
      </c>
      <c r="BF592" s="18">
        <v>0.27341250974364167</v>
      </c>
      <c r="BG592" s="18">
        <v>0.24836839818695891</v>
      </c>
    </row>
    <row r="593" spans="2:59">
      <c r="B593" s="17" t="s">
        <v>271</v>
      </c>
      <c r="C593" s="18">
        <v>3.8784204697424503E-2</v>
      </c>
      <c r="D593" s="18">
        <v>3.7578676536874238E-2</v>
      </c>
      <c r="E593" s="18">
        <v>3.9825265373725049E-2</v>
      </c>
      <c r="G593" s="18">
        <v>4.5523026160819359E-2</v>
      </c>
      <c r="H593" s="18">
        <v>3.7850162506135057E-2</v>
      </c>
      <c r="I593" s="18">
        <v>1.933248873100233E-2</v>
      </c>
      <c r="J593" s="18">
        <v>4.5445424552546618E-2</v>
      </c>
      <c r="K593" s="18">
        <v>7.273456058619393E-2</v>
      </c>
      <c r="L593" s="18">
        <v>2.9925904065950349E-2</v>
      </c>
      <c r="M593" s="18">
        <v>3.7155048382158461E-2</v>
      </c>
      <c r="N593" s="18">
        <v>3.9018904784049117E-2</v>
      </c>
      <c r="O593" s="18">
        <v>2.4719190937749869E-2</v>
      </c>
      <c r="Q593" s="18">
        <v>2.2350666620270219E-2</v>
      </c>
      <c r="R593" s="18">
        <v>4.1447243661814161E-2</v>
      </c>
      <c r="S593" s="18">
        <v>2.8064715781697228E-2</v>
      </c>
      <c r="T593" s="18">
        <v>6.8526653619878947E-2</v>
      </c>
      <c r="V593" s="18">
        <v>2.29860128252719E-2</v>
      </c>
      <c r="W593" s="18">
        <v>4.263138412193597E-2</v>
      </c>
      <c r="X593" s="18">
        <v>3.080819689763634E-2</v>
      </c>
      <c r="Y593" s="18">
        <v>5.4519680482161437E-2</v>
      </c>
      <c r="Z593" s="18">
        <v>3.1820279259387227E-2</v>
      </c>
      <c r="AA593" s="18">
        <v>5.2914106094910568E-2</v>
      </c>
      <c r="AB593" s="18">
        <v>3.7809201788334218E-2</v>
      </c>
      <c r="AD593" s="18">
        <v>3.451818503500538E-2</v>
      </c>
      <c r="AE593" s="18">
        <v>3.9353946455070003E-2</v>
      </c>
      <c r="AF593" s="18">
        <v>4.0958690362369508E-2</v>
      </c>
      <c r="AG593" s="18">
        <v>5.5911804422277972E-2</v>
      </c>
      <c r="AH593" s="18">
        <v>5.0814325616165043E-2</v>
      </c>
      <c r="AI593" s="18">
        <v>2.146949399138913E-2</v>
      </c>
      <c r="AJ593" s="18">
        <v>0</v>
      </c>
      <c r="AL593" s="18">
        <v>2.4799999999999999E-2</v>
      </c>
      <c r="AM593" s="18">
        <v>5.0450000000000002E-2</v>
      </c>
      <c r="AN593" s="18">
        <v>4.9509999999999998E-2</v>
      </c>
      <c r="AP593" s="18">
        <v>4.274394688988465E-2</v>
      </c>
      <c r="AQ593" s="18">
        <v>3.103938889165906E-2</v>
      </c>
      <c r="AR593" s="18">
        <v>7.4396250193279778E-2</v>
      </c>
      <c r="AS593" s="18">
        <v>4.8064152277404668E-2</v>
      </c>
      <c r="AT593" s="18">
        <v>0</v>
      </c>
      <c r="AU593" s="18">
        <v>0</v>
      </c>
      <c r="AW593" s="18">
        <v>3.4795420158363698E-2</v>
      </c>
      <c r="AX593" s="18">
        <v>6.6091480844107667E-2</v>
      </c>
      <c r="AZ593" s="18">
        <v>4.2889057240719883E-2</v>
      </c>
      <c r="BA593" s="18">
        <v>4.1775613194065662E-2</v>
      </c>
      <c r="BB593" s="18">
        <v>2.7651001989432999E-2</v>
      </c>
      <c r="BC593" s="18">
        <v>2.3036549746069761E-2</v>
      </c>
      <c r="BD593" s="18">
        <v>6.8397896311824233E-2</v>
      </c>
      <c r="BE593" s="18">
        <v>5.2932798485058219E-2</v>
      </c>
      <c r="BF593" s="18">
        <v>4.1206223818254797E-2</v>
      </c>
      <c r="BG593" s="18">
        <v>5.5360765011924898E-2</v>
      </c>
    </row>
    <row r="594" spans="2:59">
      <c r="B594" s="17" t="s">
        <v>119</v>
      </c>
      <c r="C594" s="18">
        <v>1.8419833152376889E-2</v>
      </c>
      <c r="D594" s="18">
        <v>1.0957634925013161E-2</v>
      </c>
      <c r="E594" s="18">
        <v>2.4261383351237009E-2</v>
      </c>
      <c r="G594" s="18">
        <v>1.033014673713342E-2</v>
      </c>
      <c r="H594" s="18">
        <v>3.5801503837176563E-2</v>
      </c>
      <c r="I594" s="18">
        <v>9.5681548471907921E-3</v>
      </c>
      <c r="J594" s="18">
        <v>2.028387166254586E-2</v>
      </c>
      <c r="K594" s="18">
        <v>8.9677446865855069E-3</v>
      </c>
      <c r="L594" s="18">
        <v>2.8066686871688371E-2</v>
      </c>
      <c r="M594" s="18">
        <v>1.490643410909801E-2</v>
      </c>
      <c r="N594" s="18">
        <v>1.7657116893268501E-2</v>
      </c>
      <c r="O594" s="18">
        <v>1.545518217777786E-2</v>
      </c>
      <c r="Q594" s="18">
        <v>1.4908451031388241E-2</v>
      </c>
      <c r="R594" s="18">
        <v>2.1637485365315481E-2</v>
      </c>
      <c r="S594" s="18">
        <v>1.5950088303340909E-2</v>
      </c>
      <c r="T594" s="18">
        <v>2.1200031088687819E-2</v>
      </c>
      <c r="V594" s="18">
        <v>5.1150961811823902E-2</v>
      </c>
      <c r="W594" s="18">
        <v>2.019649435342305E-2</v>
      </c>
      <c r="X594" s="18">
        <v>1.7437802168456161E-2</v>
      </c>
      <c r="Y594" s="18">
        <v>6.5521667865459663E-3</v>
      </c>
      <c r="Z594" s="18">
        <v>7.4317168324554679E-3</v>
      </c>
      <c r="AA594" s="18">
        <v>7.0560741135912222E-3</v>
      </c>
      <c r="AB594" s="18">
        <v>1.6728735453505041E-2</v>
      </c>
      <c r="AD594" s="18">
        <v>9.0602106517797456E-3</v>
      </c>
      <c r="AE594" s="18">
        <v>1.731283482510268E-2</v>
      </c>
      <c r="AF594" s="18">
        <v>2.212905018740682E-2</v>
      </c>
      <c r="AG594" s="18">
        <v>3.006051467428324E-2</v>
      </c>
      <c r="AH594" s="18">
        <v>2.3240193517751761E-2</v>
      </c>
      <c r="AI594" s="18">
        <v>3.6835673165925023E-2</v>
      </c>
      <c r="AJ594" s="18">
        <v>0</v>
      </c>
      <c r="AL594" s="18">
        <v>1.3469999999999999E-2</v>
      </c>
      <c r="AM594" s="18">
        <v>2.9520000000000001E-2</v>
      </c>
      <c r="AN594" s="18">
        <v>2.9729999999999999E-2</v>
      </c>
      <c r="AP594" s="18">
        <v>5.0011464527385252E-3</v>
      </c>
      <c r="AQ594" s="18">
        <v>2.2101990385838221E-2</v>
      </c>
      <c r="AR594" s="18">
        <v>1.516400176117833E-2</v>
      </c>
      <c r="AS594" s="18">
        <v>6.0414085577959794E-3</v>
      </c>
      <c r="AT594" s="18">
        <v>1.4102460120968109E-2</v>
      </c>
      <c r="AU594" s="18">
        <v>0</v>
      </c>
      <c r="AW594" s="18">
        <v>1.3800341450344001E-2</v>
      </c>
      <c r="AX594" s="18">
        <v>3.9544186388873012E-2</v>
      </c>
      <c r="AZ594" s="18">
        <v>3.2958558504125747E-2</v>
      </c>
      <c r="BA594" s="18">
        <v>1.0915844067674971E-2</v>
      </c>
      <c r="BB594" s="18">
        <v>1.2700161297062629E-2</v>
      </c>
      <c r="BC594" s="18">
        <v>4.1459869689331984E-3</v>
      </c>
      <c r="BD594" s="18">
        <v>1.9029682363274979E-2</v>
      </c>
      <c r="BE594" s="18">
        <v>1.1771623892592301E-2</v>
      </c>
      <c r="BF594" s="18">
        <v>9.8056448156342377E-3</v>
      </c>
      <c r="BG594" s="18">
        <v>0</v>
      </c>
    </row>
    <row r="596" spans="2:59" ht="57.95">
      <c r="B596" s="14" t="s">
        <v>285</v>
      </c>
    </row>
    <row r="597" spans="2:59" ht="43.5">
      <c r="B597" s="15" t="s">
        <v>281</v>
      </c>
    </row>
    <row r="598" spans="2:59">
      <c r="B598" s="11" t="s">
        <v>105</v>
      </c>
      <c r="C598" s="16">
        <v>2017</v>
      </c>
      <c r="D598" s="16">
        <v>847</v>
      </c>
      <c r="E598" s="16">
        <v>1162</v>
      </c>
      <c r="G598" s="16">
        <v>109</v>
      </c>
      <c r="H598" s="16">
        <v>264</v>
      </c>
      <c r="I598" s="16">
        <v>210</v>
      </c>
      <c r="J598" s="16">
        <v>173</v>
      </c>
      <c r="K598" s="16">
        <v>221</v>
      </c>
      <c r="L598" s="16">
        <v>198</v>
      </c>
      <c r="M598" s="16">
        <v>338</v>
      </c>
      <c r="N598" s="16">
        <v>296</v>
      </c>
      <c r="O598" s="16">
        <v>208</v>
      </c>
      <c r="Q598" s="16">
        <v>649</v>
      </c>
      <c r="R598" s="16">
        <v>418</v>
      </c>
      <c r="S598" s="16">
        <v>466</v>
      </c>
      <c r="T598" s="16">
        <v>463</v>
      </c>
      <c r="V598" s="16">
        <v>256</v>
      </c>
      <c r="W598" s="16">
        <v>300</v>
      </c>
      <c r="X598" s="16">
        <v>291</v>
      </c>
      <c r="Y598" s="16">
        <v>305</v>
      </c>
      <c r="Z598" s="16">
        <v>294</v>
      </c>
      <c r="AA598" s="16">
        <v>276</v>
      </c>
      <c r="AB598" s="16">
        <v>295</v>
      </c>
      <c r="AD598" s="16">
        <v>682</v>
      </c>
      <c r="AE598" s="16">
        <v>410</v>
      </c>
      <c r="AF598" s="16">
        <v>387</v>
      </c>
      <c r="AG598" s="16">
        <v>76</v>
      </c>
      <c r="AH598" s="16">
        <v>291</v>
      </c>
      <c r="AI598" s="16">
        <v>170</v>
      </c>
      <c r="AJ598" s="16">
        <v>1</v>
      </c>
      <c r="AL598" s="16">
        <v>277</v>
      </c>
      <c r="AM598" s="16">
        <v>331</v>
      </c>
      <c r="AN598" s="16">
        <v>80</v>
      </c>
      <c r="AP598" s="16">
        <v>210</v>
      </c>
      <c r="AQ598" s="16">
        <v>192</v>
      </c>
      <c r="AR598" s="16">
        <v>67</v>
      </c>
      <c r="AS598" s="16">
        <v>463</v>
      </c>
      <c r="AT598" s="16">
        <v>76</v>
      </c>
      <c r="AU598" s="16">
        <v>11</v>
      </c>
      <c r="AW598" s="16">
        <v>1746</v>
      </c>
      <c r="AX598" s="16">
        <v>249</v>
      </c>
      <c r="AZ598" s="16">
        <v>670</v>
      </c>
      <c r="BA598" s="16">
        <v>454</v>
      </c>
      <c r="BB598" s="16">
        <v>335</v>
      </c>
      <c r="BC598" s="16">
        <v>259</v>
      </c>
      <c r="BD598" s="16">
        <v>57</v>
      </c>
      <c r="BE598" s="16">
        <v>78</v>
      </c>
      <c r="BF598" s="16">
        <v>101</v>
      </c>
      <c r="BG598" s="16">
        <v>54</v>
      </c>
    </row>
    <row r="599" spans="2:59">
      <c r="B599" s="12" t="s">
        <v>106</v>
      </c>
      <c r="C599" s="16">
        <v>2020</v>
      </c>
      <c r="D599" s="16">
        <v>881</v>
      </c>
      <c r="E599" s="16">
        <v>1136</v>
      </c>
      <c r="G599" s="16">
        <v>101</v>
      </c>
      <c r="H599" s="16">
        <v>259</v>
      </c>
      <c r="I599" s="16">
        <v>213</v>
      </c>
      <c r="J599" s="16">
        <v>171</v>
      </c>
      <c r="K599" s="16">
        <v>222</v>
      </c>
      <c r="L599" s="16">
        <v>205</v>
      </c>
      <c r="M599" s="16">
        <v>338</v>
      </c>
      <c r="N599" s="16">
        <v>320</v>
      </c>
      <c r="O599" s="16">
        <v>191</v>
      </c>
      <c r="Q599" s="16">
        <v>655</v>
      </c>
      <c r="R599" s="16">
        <v>415</v>
      </c>
      <c r="S599" s="16">
        <v>470</v>
      </c>
      <c r="T599" s="16">
        <v>458</v>
      </c>
      <c r="V599" s="16">
        <v>301</v>
      </c>
      <c r="W599" s="16">
        <v>286</v>
      </c>
      <c r="X599" s="16">
        <v>297</v>
      </c>
      <c r="Y599" s="16">
        <v>280</v>
      </c>
      <c r="Z599" s="16">
        <v>284</v>
      </c>
      <c r="AA599" s="16">
        <v>275</v>
      </c>
      <c r="AB599" s="16">
        <v>298</v>
      </c>
      <c r="AD599" s="16">
        <v>681</v>
      </c>
      <c r="AE599" s="16">
        <v>413</v>
      </c>
      <c r="AF599" s="16">
        <v>389</v>
      </c>
      <c r="AG599" s="16">
        <v>75</v>
      </c>
      <c r="AH599" s="16">
        <v>292</v>
      </c>
      <c r="AI599" s="16">
        <v>170</v>
      </c>
      <c r="AJ599" s="16">
        <v>1</v>
      </c>
      <c r="AL599" s="16">
        <v>290</v>
      </c>
      <c r="AM599" s="16">
        <v>342</v>
      </c>
      <c r="AN599" s="16">
        <v>81</v>
      </c>
      <c r="AP599" s="16">
        <v>208</v>
      </c>
      <c r="AQ599" s="16">
        <v>186</v>
      </c>
      <c r="AR599" s="16">
        <v>68</v>
      </c>
      <c r="AS599" s="16">
        <v>447</v>
      </c>
      <c r="AT599" s="16">
        <v>75</v>
      </c>
      <c r="AU599" s="16">
        <v>11</v>
      </c>
      <c r="AW599" s="16">
        <v>1748</v>
      </c>
      <c r="AX599" s="16">
        <v>250</v>
      </c>
      <c r="AZ599" s="16">
        <v>701</v>
      </c>
      <c r="BA599" s="16">
        <v>440</v>
      </c>
      <c r="BB599" s="16">
        <v>336</v>
      </c>
      <c r="BC599" s="16">
        <v>251</v>
      </c>
      <c r="BD599" s="16">
        <v>56</v>
      </c>
      <c r="BE599" s="16">
        <v>76</v>
      </c>
      <c r="BF599" s="16">
        <v>97</v>
      </c>
      <c r="BG599" s="16">
        <v>54</v>
      </c>
    </row>
    <row r="600" spans="2:59">
      <c r="B600" s="17" t="s">
        <v>269</v>
      </c>
      <c r="C600" s="18">
        <v>0.5412291121431746</v>
      </c>
      <c r="D600" s="18">
        <v>0.53900436068728419</v>
      </c>
      <c r="E600" s="18">
        <v>0.54274631859261491</v>
      </c>
      <c r="G600" s="18">
        <v>0.54382011169432121</v>
      </c>
      <c r="H600" s="18">
        <v>0.4969390634579951</v>
      </c>
      <c r="I600" s="18">
        <v>0.60596264561268443</v>
      </c>
      <c r="J600" s="18">
        <v>0.63258854041021528</v>
      </c>
      <c r="K600" s="18">
        <v>0.50924991582894552</v>
      </c>
      <c r="L600" s="18">
        <v>0.52552025055353468</v>
      </c>
      <c r="M600" s="18">
        <v>0.46127344253953728</v>
      </c>
      <c r="N600" s="18">
        <v>0.55258838524401244</v>
      </c>
      <c r="O600" s="18">
        <v>0.62195672077470909</v>
      </c>
      <c r="Q600" s="18">
        <v>0.51853868481697674</v>
      </c>
      <c r="R600" s="18">
        <v>0.54655352590098283</v>
      </c>
      <c r="S600" s="18">
        <v>0.53249013843526827</v>
      </c>
      <c r="T600" s="18">
        <v>0.57676787821063513</v>
      </c>
      <c r="V600" s="18">
        <v>0.57583354635224737</v>
      </c>
      <c r="W600" s="18">
        <v>0.49048029491131417</v>
      </c>
      <c r="X600" s="18">
        <v>0.55500302876909291</v>
      </c>
      <c r="Y600" s="18">
        <v>0.56963335930824444</v>
      </c>
      <c r="Z600" s="18">
        <v>0.53929645543314664</v>
      </c>
      <c r="AA600" s="18">
        <v>0.56323306782631122</v>
      </c>
      <c r="AB600" s="18">
        <v>0.49597854724117191</v>
      </c>
      <c r="AD600" s="18">
        <v>0.47699607098665331</v>
      </c>
      <c r="AE600" s="18">
        <v>0.55407606688088229</v>
      </c>
      <c r="AF600" s="18">
        <v>0.60082850878305005</v>
      </c>
      <c r="AG600" s="18">
        <v>0.47147283983214749</v>
      </c>
      <c r="AH600" s="18">
        <v>0.55390871904278394</v>
      </c>
      <c r="AI600" s="18">
        <v>0.64289946839661394</v>
      </c>
      <c r="AJ600" s="18">
        <v>0</v>
      </c>
      <c r="AL600" s="18">
        <v>0.52171000000000001</v>
      </c>
      <c r="AM600" s="18">
        <v>0.55615999999999999</v>
      </c>
      <c r="AN600" s="18">
        <v>0.56411</v>
      </c>
      <c r="AP600" s="18">
        <v>0.470483537265033</v>
      </c>
      <c r="AQ600" s="18">
        <v>0.49624979109652612</v>
      </c>
      <c r="AR600" s="18">
        <v>0.63237009581474646</v>
      </c>
      <c r="AS600" s="18">
        <v>0.57213424712011229</v>
      </c>
      <c r="AT600" s="18">
        <v>0.54298972072220664</v>
      </c>
      <c r="AU600" s="18">
        <v>0.35876720747423202</v>
      </c>
      <c r="AW600" s="18">
        <v>0.51447467080760978</v>
      </c>
      <c r="AX600" s="18">
        <v>0.72308908749451928</v>
      </c>
      <c r="AZ600" s="18">
        <v>0.56107296604095647</v>
      </c>
      <c r="BA600" s="18">
        <v>0.49936493108071001</v>
      </c>
      <c r="BB600" s="18">
        <v>0.52843296333898016</v>
      </c>
      <c r="BC600" s="18">
        <v>0.54297743003691368</v>
      </c>
      <c r="BD600" s="18">
        <v>0.55467893508348132</v>
      </c>
      <c r="BE600" s="18">
        <v>0.54801958032173259</v>
      </c>
      <c r="BF600" s="18">
        <v>0.60363899273098798</v>
      </c>
      <c r="BG600" s="18">
        <v>0.57858388760431256</v>
      </c>
    </row>
    <row r="601" spans="2:59">
      <c r="B601" s="17" t="s">
        <v>131</v>
      </c>
      <c r="C601" s="18">
        <v>9.4949054729286358E-2</v>
      </c>
      <c r="D601" s="18">
        <v>0.1003526644345554</v>
      </c>
      <c r="E601" s="18">
        <v>9.101340142966427E-2</v>
      </c>
      <c r="G601" s="18">
        <v>8.2036222772675624E-2</v>
      </c>
      <c r="H601" s="18">
        <v>0.13162816934538549</v>
      </c>
      <c r="I601" s="18">
        <v>8.9767376279164549E-2</v>
      </c>
      <c r="J601" s="18">
        <v>6.6772030020483777E-2</v>
      </c>
      <c r="K601" s="18">
        <v>6.6198208242304865E-2</v>
      </c>
      <c r="L601" s="18">
        <v>0.1214326093257632</v>
      </c>
      <c r="M601" s="18">
        <v>0.12861398887588329</v>
      </c>
      <c r="N601" s="18">
        <v>7.5547429276788869E-2</v>
      </c>
      <c r="O601" s="18">
        <v>6.1192194897989369E-2</v>
      </c>
      <c r="Q601" s="18">
        <v>0.1044649485466683</v>
      </c>
      <c r="R601" s="18">
        <v>8.9280437510343189E-2</v>
      </c>
      <c r="S601" s="18">
        <v>9.9196563634454546E-2</v>
      </c>
      <c r="T601" s="18">
        <v>7.9725142518350306E-2</v>
      </c>
      <c r="V601" s="18">
        <v>5.1626386918598249E-2</v>
      </c>
      <c r="W601" s="18">
        <v>0.11592199245159519</v>
      </c>
      <c r="X601" s="18">
        <v>7.3400081412752616E-2</v>
      </c>
      <c r="Y601" s="18">
        <v>0.1121125065714723</v>
      </c>
      <c r="Z601" s="18">
        <v>0.1031145477927633</v>
      </c>
      <c r="AA601" s="18">
        <v>8.1100288985059485E-2</v>
      </c>
      <c r="AB601" s="18">
        <v>0.12899579593424571</v>
      </c>
      <c r="AD601" s="18">
        <v>0.1027954882034823</v>
      </c>
      <c r="AE601" s="18">
        <v>8.9173780549156964E-2</v>
      </c>
      <c r="AF601" s="18">
        <v>7.8957065407262106E-2</v>
      </c>
      <c r="AG601" s="18">
        <v>0.1133866398623197</v>
      </c>
      <c r="AH601" s="18">
        <v>0.11835958622691781</v>
      </c>
      <c r="AI601" s="18">
        <v>6.6274882077211716E-2</v>
      </c>
      <c r="AJ601" s="18">
        <v>0</v>
      </c>
      <c r="AL601" s="18">
        <v>9.8080000000000001E-2</v>
      </c>
      <c r="AM601" s="18">
        <v>8.566E-2</v>
      </c>
      <c r="AN601" s="18">
        <v>0.09</v>
      </c>
      <c r="AP601" s="18">
        <v>0.12278395990296979</v>
      </c>
      <c r="AQ601" s="18">
        <v>0.1159923614403265</v>
      </c>
      <c r="AR601" s="18">
        <v>0.1042502454603942</v>
      </c>
      <c r="AS601" s="18">
        <v>9.4161602461132629E-2</v>
      </c>
      <c r="AT601" s="18">
        <v>0.1183549778006982</v>
      </c>
      <c r="AU601" s="18">
        <v>8.0161000960438558E-2</v>
      </c>
      <c r="AW601" s="18">
        <v>0.105823782755277</v>
      </c>
      <c r="AX601" s="18">
        <v>2.4112148985130401E-2</v>
      </c>
      <c r="AZ601" s="18">
        <v>7.1300975736596509E-2</v>
      </c>
      <c r="BA601" s="18">
        <v>0.13690103472876061</v>
      </c>
      <c r="BB601" s="18">
        <v>0.1175930083079554</v>
      </c>
      <c r="BC601" s="18">
        <v>8.9608305899315593E-2</v>
      </c>
      <c r="BD601" s="18">
        <v>0.11899235263778619</v>
      </c>
      <c r="BE601" s="18">
        <v>7.8862543573957306E-2</v>
      </c>
      <c r="BF601" s="18">
        <v>1.9069346252671079E-2</v>
      </c>
      <c r="BG601" s="18">
        <v>7.3058988255626109E-2</v>
      </c>
    </row>
    <row r="602" spans="2:59">
      <c r="B602" s="17" t="s">
        <v>270</v>
      </c>
      <c r="C602" s="18">
        <v>0.27262638442262083</v>
      </c>
      <c r="D602" s="18">
        <v>0.28590169655036463</v>
      </c>
      <c r="E602" s="18">
        <v>0.26202668685248659</v>
      </c>
      <c r="G602" s="18">
        <v>0.3390428955665461</v>
      </c>
      <c r="H602" s="18">
        <v>0.25583717883353518</v>
      </c>
      <c r="I602" s="18">
        <v>0.22527751123170869</v>
      </c>
      <c r="J602" s="18">
        <v>0.21270995953127211</v>
      </c>
      <c r="K602" s="18">
        <v>0.32498870175480621</v>
      </c>
      <c r="L602" s="18">
        <v>0.2393253759445568</v>
      </c>
      <c r="M602" s="18">
        <v>0.33286007601301981</v>
      </c>
      <c r="N602" s="18">
        <v>0.28626825128290723</v>
      </c>
      <c r="O602" s="18">
        <v>0.21251485505314191</v>
      </c>
      <c r="Q602" s="18">
        <v>0.30873653143026453</v>
      </c>
      <c r="R602" s="18">
        <v>0.27364244065376941</v>
      </c>
      <c r="S602" s="18">
        <v>0.2743039840526959</v>
      </c>
      <c r="T602" s="18">
        <v>0.22207967360588229</v>
      </c>
      <c r="V602" s="18">
        <v>0.24944566395532811</v>
      </c>
      <c r="W602" s="18">
        <v>0.31763346758385891</v>
      </c>
      <c r="X602" s="18">
        <v>0.32620751401072628</v>
      </c>
      <c r="Y602" s="18">
        <v>0.25262144303756862</v>
      </c>
      <c r="Z602" s="18">
        <v>0.24942816078929611</v>
      </c>
      <c r="AA602" s="18">
        <v>0.2147770810209754</v>
      </c>
      <c r="AB602" s="18">
        <v>0.29378375870847317</v>
      </c>
      <c r="AD602" s="18">
        <v>0.33181557999466998</v>
      </c>
      <c r="AE602" s="18">
        <v>0.30325667265528111</v>
      </c>
      <c r="AF602" s="18">
        <v>0.2043682725834213</v>
      </c>
      <c r="AG602" s="18">
        <v>0.26816935023469202</v>
      </c>
      <c r="AH602" s="18">
        <v>0.2425415363627989</v>
      </c>
      <c r="AI602" s="18">
        <v>0.17220419454672331</v>
      </c>
      <c r="AJ602" s="18">
        <v>0</v>
      </c>
      <c r="AL602" s="18">
        <v>0.32508999999999999</v>
      </c>
      <c r="AM602" s="18">
        <v>0.28088000000000002</v>
      </c>
      <c r="AN602" s="18">
        <v>0.22821</v>
      </c>
      <c r="AP602" s="18">
        <v>0.31857899068362411</v>
      </c>
      <c r="AQ602" s="18">
        <v>0.26605781050964311</v>
      </c>
      <c r="AR602" s="18">
        <v>0.22272170838394109</v>
      </c>
      <c r="AS602" s="18">
        <v>0.2195977631254358</v>
      </c>
      <c r="AT602" s="18">
        <v>0.23598476109749561</v>
      </c>
      <c r="AU602" s="18">
        <v>0.56107179156532949</v>
      </c>
      <c r="AW602" s="18">
        <v>0.29656991629713508</v>
      </c>
      <c r="AX602" s="18">
        <v>0.11336114003899619</v>
      </c>
      <c r="AZ602" s="18">
        <v>0.28040794160486981</v>
      </c>
      <c r="BA602" s="18">
        <v>0.27613649624472292</v>
      </c>
      <c r="BB602" s="18">
        <v>0.26483999115759749</v>
      </c>
      <c r="BC602" s="18">
        <v>0.2699883501220301</v>
      </c>
      <c r="BD602" s="18">
        <v>0.2045522091708962</v>
      </c>
      <c r="BE602" s="18">
        <v>0.31307334735883757</v>
      </c>
      <c r="BF602" s="18">
        <v>0.26481553938227981</v>
      </c>
      <c r="BG602" s="18">
        <v>0.25674748103867562</v>
      </c>
    </row>
    <row r="603" spans="2:59">
      <c r="B603" s="17" t="s">
        <v>271</v>
      </c>
      <c r="C603" s="18">
        <v>6.127953145878557E-2</v>
      </c>
      <c r="D603" s="18">
        <v>5.5520147566650337E-2</v>
      </c>
      <c r="E603" s="18">
        <v>6.5916033673902516E-2</v>
      </c>
      <c r="G603" s="18">
        <v>2.557181788282548E-2</v>
      </c>
      <c r="H603" s="18">
        <v>5.7156153898067018E-2</v>
      </c>
      <c r="I603" s="18">
        <v>5.8006446062919978E-2</v>
      </c>
      <c r="J603" s="18">
        <v>5.0757126390245558E-2</v>
      </c>
      <c r="K603" s="18">
        <v>6.2047153282931838E-2</v>
      </c>
      <c r="L603" s="18">
        <v>9.573316507769486E-2</v>
      </c>
      <c r="M603" s="18">
        <v>5.4702225742999877E-2</v>
      </c>
      <c r="N603" s="18">
        <v>5.6880080561060288E-2</v>
      </c>
      <c r="O603" s="18">
        <v>7.9869408162136279E-2</v>
      </c>
      <c r="Q603" s="18">
        <v>5.3238991044035198E-2</v>
      </c>
      <c r="R603" s="18">
        <v>5.5581918870821249E-2</v>
      </c>
      <c r="S603" s="18">
        <v>6.6209835096124228E-2</v>
      </c>
      <c r="T603" s="18">
        <v>7.3924813737676856E-2</v>
      </c>
      <c r="V603" s="18">
        <v>4.7854231069861912E-2</v>
      </c>
      <c r="W603" s="18">
        <v>4.9590597676677811E-2</v>
      </c>
      <c r="X603" s="18">
        <v>2.806594957626958E-2</v>
      </c>
      <c r="Y603" s="18">
        <v>4.5760378593529383E-2</v>
      </c>
      <c r="Z603" s="18">
        <v>8.046621526981261E-2</v>
      </c>
      <c r="AA603" s="18">
        <v>0.12648431612673711</v>
      </c>
      <c r="AB603" s="18">
        <v>5.5308295649093023E-2</v>
      </c>
      <c r="AD603" s="18">
        <v>6.9288668454142985E-2</v>
      </c>
      <c r="AE603" s="18">
        <v>4.1631154979494711E-2</v>
      </c>
      <c r="AF603" s="18">
        <v>6.0756171091361701E-2</v>
      </c>
      <c r="AG603" s="18">
        <v>0.10424423759671481</v>
      </c>
      <c r="AH603" s="18">
        <v>6.0117232701063443E-2</v>
      </c>
      <c r="AI603" s="18">
        <v>6.1523331060109578E-2</v>
      </c>
      <c r="AJ603" s="18">
        <v>0</v>
      </c>
      <c r="AL603" s="18">
        <v>3.2890000000000003E-2</v>
      </c>
      <c r="AM603" s="18">
        <v>3.5650000000000001E-2</v>
      </c>
      <c r="AN603" s="18">
        <v>0.10233</v>
      </c>
      <c r="AP603" s="18">
        <v>8.4168034734099104E-2</v>
      </c>
      <c r="AQ603" s="18">
        <v>8.8518997418055176E-2</v>
      </c>
      <c r="AR603" s="18">
        <v>2.6442682908399191E-2</v>
      </c>
      <c r="AS603" s="18">
        <v>8.8836311988488056E-2</v>
      </c>
      <c r="AT603" s="18">
        <v>7.5912176938196754E-2</v>
      </c>
      <c r="AU603" s="18">
        <v>0</v>
      </c>
      <c r="AW603" s="18">
        <v>5.8091228507265308E-2</v>
      </c>
      <c r="AX603" s="18">
        <v>8.0997506865787702E-2</v>
      </c>
      <c r="AZ603" s="18">
        <v>4.5742540841653523E-2</v>
      </c>
      <c r="BA603" s="18">
        <v>6.1488608604817918E-2</v>
      </c>
      <c r="BB603" s="18">
        <v>6.5912919188215152E-2</v>
      </c>
      <c r="BC603" s="18">
        <v>8.9144413306108797E-2</v>
      </c>
      <c r="BD603" s="18">
        <v>6.5018213238130812E-2</v>
      </c>
      <c r="BE603" s="18">
        <v>4.816492990565735E-2</v>
      </c>
      <c r="BF603" s="18">
        <v>8.1769094016229435E-2</v>
      </c>
      <c r="BG603" s="18">
        <v>5.8123413465653292E-2</v>
      </c>
    </row>
    <row r="604" spans="2:59">
      <c r="B604" s="17" t="s">
        <v>119</v>
      </c>
      <c r="C604" s="18">
        <v>2.9915917246132719E-2</v>
      </c>
      <c r="D604" s="18">
        <v>1.9221130761145441E-2</v>
      </c>
      <c r="E604" s="18">
        <v>3.8297559451331703E-2</v>
      </c>
      <c r="G604" s="18">
        <v>9.5289520836314284E-3</v>
      </c>
      <c r="H604" s="18">
        <v>5.8439434465017183E-2</v>
      </c>
      <c r="I604" s="18">
        <v>2.0986020813522421E-2</v>
      </c>
      <c r="J604" s="18">
        <v>3.7172343647783143E-2</v>
      </c>
      <c r="K604" s="18">
        <v>3.7516020891011533E-2</v>
      </c>
      <c r="L604" s="18">
        <v>1.7988599098450488E-2</v>
      </c>
      <c r="M604" s="18">
        <v>2.25502668285598E-2</v>
      </c>
      <c r="N604" s="18">
        <v>2.8715853635231312E-2</v>
      </c>
      <c r="O604" s="18">
        <v>2.446682111202356E-2</v>
      </c>
      <c r="Q604" s="18">
        <v>1.502084416205531E-2</v>
      </c>
      <c r="R604" s="18">
        <v>3.4941677064083368E-2</v>
      </c>
      <c r="S604" s="18">
        <v>2.7799478781456891E-2</v>
      </c>
      <c r="T604" s="18">
        <v>4.7502491927455488E-2</v>
      </c>
      <c r="V604" s="18">
        <v>7.5240171703964617E-2</v>
      </c>
      <c r="W604" s="18">
        <v>2.637364737655366E-2</v>
      </c>
      <c r="X604" s="18">
        <v>1.7323426231158581E-2</v>
      </c>
      <c r="Y604" s="18">
        <v>1.9872312489185421E-2</v>
      </c>
      <c r="Z604" s="18">
        <v>2.76946207149814E-2</v>
      </c>
      <c r="AA604" s="18">
        <v>1.440524604091686E-2</v>
      </c>
      <c r="AB604" s="18">
        <v>2.5933602467016169E-2</v>
      </c>
      <c r="AD604" s="18">
        <v>1.9104192361051368E-2</v>
      </c>
      <c r="AE604" s="18">
        <v>1.186232493518505E-2</v>
      </c>
      <c r="AF604" s="18">
        <v>5.5089982134904937E-2</v>
      </c>
      <c r="AG604" s="18">
        <v>4.2726932474125748E-2</v>
      </c>
      <c r="AH604" s="18">
        <v>2.5072925666435909E-2</v>
      </c>
      <c r="AI604" s="18">
        <v>5.709812391934152E-2</v>
      </c>
      <c r="AJ604" s="18">
        <v>1</v>
      </c>
      <c r="AL604" s="18">
        <v>2.223E-2</v>
      </c>
      <c r="AM604" s="18">
        <v>4.165E-2</v>
      </c>
      <c r="AN604" s="18">
        <v>1.5350000000000001E-2</v>
      </c>
      <c r="AP604" s="18">
        <v>3.9854774142741647E-3</v>
      </c>
      <c r="AQ604" s="18">
        <v>3.3181039535449007E-2</v>
      </c>
      <c r="AR604" s="18">
        <v>1.4215267432518851E-2</v>
      </c>
      <c r="AS604" s="18">
        <v>2.527007530483126E-2</v>
      </c>
      <c r="AT604" s="18">
        <v>2.675836344140271E-2</v>
      </c>
      <c r="AU604" s="18">
        <v>0</v>
      </c>
      <c r="AW604" s="18">
        <v>2.5040401632712921E-2</v>
      </c>
      <c r="AX604" s="18">
        <v>5.8440116615566452E-2</v>
      </c>
      <c r="AZ604" s="18">
        <v>4.1475575775923701E-2</v>
      </c>
      <c r="BA604" s="18">
        <v>2.610892934098866E-2</v>
      </c>
      <c r="BB604" s="18">
        <v>2.3221118007251771E-2</v>
      </c>
      <c r="BC604" s="18">
        <v>8.2815006356318013E-3</v>
      </c>
      <c r="BD604" s="18">
        <v>5.6758289869705533E-2</v>
      </c>
      <c r="BE604" s="18">
        <v>1.1879598839815051E-2</v>
      </c>
      <c r="BF604" s="18">
        <v>3.0707027617831669E-2</v>
      </c>
      <c r="BG604" s="18">
        <v>3.348622963573239E-2</v>
      </c>
    </row>
    <row r="606" spans="2:59" ht="57.95">
      <c r="B606" s="14" t="s">
        <v>286</v>
      </c>
    </row>
    <row r="607" spans="2:59" ht="43.5">
      <c r="B607" s="15" t="s">
        <v>281</v>
      </c>
    </row>
    <row r="608" spans="2:59">
      <c r="B608" s="11" t="s">
        <v>105</v>
      </c>
      <c r="C608" s="16">
        <v>2017</v>
      </c>
      <c r="D608" s="16">
        <v>847</v>
      </c>
      <c r="E608" s="16">
        <v>1162</v>
      </c>
      <c r="G608" s="16">
        <v>109</v>
      </c>
      <c r="H608" s="16">
        <v>264</v>
      </c>
      <c r="I608" s="16">
        <v>210</v>
      </c>
      <c r="J608" s="16">
        <v>173</v>
      </c>
      <c r="K608" s="16">
        <v>221</v>
      </c>
      <c r="L608" s="16">
        <v>198</v>
      </c>
      <c r="M608" s="16">
        <v>338</v>
      </c>
      <c r="N608" s="16">
        <v>296</v>
      </c>
      <c r="O608" s="16">
        <v>208</v>
      </c>
      <c r="Q608" s="16">
        <v>649</v>
      </c>
      <c r="R608" s="16">
        <v>418</v>
      </c>
      <c r="S608" s="16">
        <v>466</v>
      </c>
      <c r="T608" s="16">
        <v>463</v>
      </c>
      <c r="V608" s="16">
        <v>256</v>
      </c>
      <c r="W608" s="16">
        <v>300</v>
      </c>
      <c r="X608" s="16">
        <v>291</v>
      </c>
      <c r="Y608" s="16">
        <v>305</v>
      </c>
      <c r="Z608" s="16">
        <v>294</v>
      </c>
      <c r="AA608" s="16">
        <v>276</v>
      </c>
      <c r="AB608" s="16">
        <v>295</v>
      </c>
      <c r="AD608" s="16">
        <v>682</v>
      </c>
      <c r="AE608" s="16">
        <v>410</v>
      </c>
      <c r="AF608" s="16">
        <v>387</v>
      </c>
      <c r="AG608" s="16">
        <v>76</v>
      </c>
      <c r="AH608" s="16">
        <v>291</v>
      </c>
      <c r="AI608" s="16">
        <v>170</v>
      </c>
      <c r="AJ608" s="16">
        <v>1</v>
      </c>
      <c r="AL608" s="16">
        <v>277</v>
      </c>
      <c r="AM608" s="16">
        <v>331</v>
      </c>
      <c r="AN608" s="16">
        <v>80</v>
      </c>
      <c r="AP608" s="16">
        <v>210</v>
      </c>
      <c r="AQ608" s="16">
        <v>192</v>
      </c>
      <c r="AR608" s="16">
        <v>67</v>
      </c>
      <c r="AS608" s="16">
        <v>463</v>
      </c>
      <c r="AT608" s="16">
        <v>76</v>
      </c>
      <c r="AU608" s="16">
        <v>11</v>
      </c>
      <c r="AW608" s="16">
        <v>1746</v>
      </c>
      <c r="AX608" s="16">
        <v>249</v>
      </c>
      <c r="AZ608" s="16">
        <v>670</v>
      </c>
      <c r="BA608" s="16">
        <v>454</v>
      </c>
      <c r="BB608" s="16">
        <v>335</v>
      </c>
      <c r="BC608" s="16">
        <v>259</v>
      </c>
      <c r="BD608" s="16">
        <v>57</v>
      </c>
      <c r="BE608" s="16">
        <v>78</v>
      </c>
      <c r="BF608" s="16">
        <v>101</v>
      </c>
      <c r="BG608" s="16">
        <v>54</v>
      </c>
    </row>
    <row r="609" spans="2:59">
      <c r="B609" s="12" t="s">
        <v>106</v>
      </c>
      <c r="C609" s="16">
        <v>2020</v>
      </c>
      <c r="D609" s="16">
        <v>881</v>
      </c>
      <c r="E609" s="16">
        <v>1136</v>
      </c>
      <c r="G609" s="16">
        <v>101</v>
      </c>
      <c r="H609" s="16">
        <v>259</v>
      </c>
      <c r="I609" s="16">
        <v>213</v>
      </c>
      <c r="J609" s="16">
        <v>171</v>
      </c>
      <c r="K609" s="16">
        <v>222</v>
      </c>
      <c r="L609" s="16">
        <v>205</v>
      </c>
      <c r="M609" s="16">
        <v>338</v>
      </c>
      <c r="N609" s="16">
        <v>320</v>
      </c>
      <c r="O609" s="16">
        <v>191</v>
      </c>
      <c r="Q609" s="16">
        <v>655</v>
      </c>
      <c r="R609" s="16">
        <v>415</v>
      </c>
      <c r="S609" s="16">
        <v>470</v>
      </c>
      <c r="T609" s="16">
        <v>458</v>
      </c>
      <c r="V609" s="16">
        <v>301</v>
      </c>
      <c r="W609" s="16">
        <v>286</v>
      </c>
      <c r="X609" s="16">
        <v>297</v>
      </c>
      <c r="Y609" s="16">
        <v>280</v>
      </c>
      <c r="Z609" s="16">
        <v>284</v>
      </c>
      <c r="AA609" s="16">
        <v>275</v>
      </c>
      <c r="AB609" s="16">
        <v>298</v>
      </c>
      <c r="AD609" s="16">
        <v>681</v>
      </c>
      <c r="AE609" s="16">
        <v>413</v>
      </c>
      <c r="AF609" s="16">
        <v>389</v>
      </c>
      <c r="AG609" s="16">
        <v>75</v>
      </c>
      <c r="AH609" s="16">
        <v>292</v>
      </c>
      <c r="AI609" s="16">
        <v>170</v>
      </c>
      <c r="AJ609" s="16">
        <v>1</v>
      </c>
      <c r="AL609" s="16">
        <v>290</v>
      </c>
      <c r="AM609" s="16">
        <v>342</v>
      </c>
      <c r="AN609" s="16">
        <v>81</v>
      </c>
      <c r="AP609" s="16">
        <v>208</v>
      </c>
      <c r="AQ609" s="16">
        <v>186</v>
      </c>
      <c r="AR609" s="16">
        <v>68</v>
      </c>
      <c r="AS609" s="16">
        <v>447</v>
      </c>
      <c r="AT609" s="16">
        <v>75</v>
      </c>
      <c r="AU609" s="16">
        <v>11</v>
      </c>
      <c r="AW609" s="16">
        <v>1748</v>
      </c>
      <c r="AX609" s="16">
        <v>250</v>
      </c>
      <c r="AZ609" s="16">
        <v>701</v>
      </c>
      <c r="BA609" s="16">
        <v>440</v>
      </c>
      <c r="BB609" s="16">
        <v>336</v>
      </c>
      <c r="BC609" s="16">
        <v>251</v>
      </c>
      <c r="BD609" s="16">
        <v>56</v>
      </c>
      <c r="BE609" s="16">
        <v>76</v>
      </c>
      <c r="BF609" s="16">
        <v>97</v>
      </c>
      <c r="BG609" s="16">
        <v>54</v>
      </c>
    </row>
    <row r="610" spans="2:59">
      <c r="B610" s="17" t="s">
        <v>269</v>
      </c>
      <c r="C610" s="18">
        <v>0.1941954167497161</v>
      </c>
      <c r="D610" s="18">
        <v>0.16814764724951459</v>
      </c>
      <c r="E610" s="18">
        <v>0.21416217210833019</v>
      </c>
      <c r="G610" s="18">
        <v>0.22543362209640869</v>
      </c>
      <c r="H610" s="18">
        <v>0.20013810394253451</v>
      </c>
      <c r="I610" s="18">
        <v>0.2331031916257047</v>
      </c>
      <c r="J610" s="18">
        <v>0.25061143798213342</v>
      </c>
      <c r="K610" s="18">
        <v>0.1738347864191776</v>
      </c>
      <c r="L610" s="18">
        <v>0.18297904641413931</v>
      </c>
      <c r="M610" s="18">
        <v>0.14618959409626781</v>
      </c>
      <c r="N610" s="18">
        <v>0.19118648982207589</v>
      </c>
      <c r="O610" s="18">
        <v>0.2012825116685622</v>
      </c>
      <c r="Q610" s="18">
        <v>0.16071388583160909</v>
      </c>
      <c r="R610" s="18">
        <v>0.21487412590131491</v>
      </c>
      <c r="S610" s="18">
        <v>0.19963758349784411</v>
      </c>
      <c r="T610" s="18">
        <v>0.21796205971848401</v>
      </c>
      <c r="V610" s="18">
        <v>0.19348176276630441</v>
      </c>
      <c r="W610" s="18">
        <v>0.139279200813584</v>
      </c>
      <c r="X610" s="18">
        <v>0.17764297985728819</v>
      </c>
      <c r="Y610" s="18">
        <v>0.201512090595236</v>
      </c>
      <c r="Z610" s="18">
        <v>0.22773788338072359</v>
      </c>
      <c r="AA610" s="18">
        <v>0.22909470958219499</v>
      </c>
      <c r="AB610" s="18">
        <v>0.19304509064583231</v>
      </c>
      <c r="AD610" s="18">
        <v>0.15324824250776989</v>
      </c>
      <c r="AE610" s="18">
        <v>0.21908804863306131</v>
      </c>
      <c r="AF610" s="18">
        <v>0.20100038380932531</v>
      </c>
      <c r="AG610" s="18">
        <v>0.23958430289428809</v>
      </c>
      <c r="AH610" s="18">
        <v>0.18047773038899331</v>
      </c>
      <c r="AI610" s="18">
        <v>0.28163411908849112</v>
      </c>
      <c r="AJ610" s="18">
        <v>1</v>
      </c>
      <c r="AL610" s="18">
        <v>0.15404999999999999</v>
      </c>
      <c r="AM610" s="18">
        <v>0.17188000000000001</v>
      </c>
      <c r="AN610" s="18">
        <v>0.17349000000000001</v>
      </c>
      <c r="AP610" s="18">
        <v>0.22843368290221941</v>
      </c>
      <c r="AQ610" s="18">
        <v>0.2262339922029136</v>
      </c>
      <c r="AR610" s="18">
        <v>0.1167387423915784</v>
      </c>
      <c r="AS610" s="18">
        <v>0.2110317737833837</v>
      </c>
      <c r="AT610" s="18">
        <v>0.27960258582376429</v>
      </c>
      <c r="AU610" s="18">
        <v>8.6045332102613933E-2</v>
      </c>
      <c r="AW610" s="18">
        <v>0.14128189179565859</v>
      </c>
      <c r="AX610" s="18">
        <v>0.55272659441063865</v>
      </c>
      <c r="AZ610" s="18">
        <v>0.16872125510378991</v>
      </c>
      <c r="BA610" s="18">
        <v>0.20370861910170229</v>
      </c>
      <c r="BB610" s="18">
        <v>0.1462179018039734</v>
      </c>
      <c r="BC610" s="18">
        <v>0.2154272806505059</v>
      </c>
      <c r="BD610" s="18">
        <v>0.2098902425720848</v>
      </c>
      <c r="BE610" s="18">
        <v>0.273092926820589</v>
      </c>
      <c r="BF610" s="18">
        <v>0.34762135636701552</v>
      </c>
      <c r="BG610" s="18">
        <v>0.24274022859650021</v>
      </c>
    </row>
    <row r="611" spans="2:59">
      <c r="B611" s="17" t="s">
        <v>131</v>
      </c>
      <c r="C611" s="18">
        <v>0.460999197698792</v>
      </c>
      <c r="D611" s="18">
        <v>0.48521436076085811</v>
      </c>
      <c r="E611" s="18">
        <v>0.44294919373038011</v>
      </c>
      <c r="G611" s="18">
        <v>0.36354552029710602</v>
      </c>
      <c r="H611" s="18">
        <v>0.49660884614337869</v>
      </c>
      <c r="I611" s="18">
        <v>0.46381115173888399</v>
      </c>
      <c r="J611" s="18">
        <v>0.40773627702697041</v>
      </c>
      <c r="K611" s="18">
        <v>0.46773995058410001</v>
      </c>
      <c r="L611" s="18">
        <v>0.43543210438242519</v>
      </c>
      <c r="M611" s="18">
        <v>0.51659155501637177</v>
      </c>
      <c r="N611" s="18">
        <v>0.44786376869481809</v>
      </c>
      <c r="O611" s="18">
        <v>0.45221759105299097</v>
      </c>
      <c r="Q611" s="18">
        <v>0.46692034578820801</v>
      </c>
      <c r="R611" s="18">
        <v>0.45362401478699338</v>
      </c>
      <c r="S611" s="18">
        <v>0.47802086091748058</v>
      </c>
      <c r="T611" s="18">
        <v>0.43605796270695663</v>
      </c>
      <c r="V611" s="18">
        <v>0.42126003102938819</v>
      </c>
      <c r="W611" s="18">
        <v>0.51376358985605219</v>
      </c>
      <c r="X611" s="18">
        <v>0.46529589286159451</v>
      </c>
      <c r="Y611" s="18">
        <v>0.46790283435625618</v>
      </c>
      <c r="Z611" s="18">
        <v>0.4466948937213624</v>
      </c>
      <c r="AA611" s="18">
        <v>0.42979742821806471</v>
      </c>
      <c r="AB611" s="18">
        <v>0.4822222951814768</v>
      </c>
      <c r="AD611" s="18">
        <v>0.48970596089349377</v>
      </c>
      <c r="AE611" s="18">
        <v>0.43574781443247068</v>
      </c>
      <c r="AF611" s="18">
        <v>0.45345658100274722</v>
      </c>
      <c r="AG611" s="18">
        <v>0.40614452178143789</v>
      </c>
      <c r="AH611" s="18">
        <v>0.50086580980353412</v>
      </c>
      <c r="AI611" s="18">
        <v>0.38262980560387921</v>
      </c>
      <c r="AJ611" s="18">
        <v>0</v>
      </c>
      <c r="AL611" s="18">
        <v>0.53064999999999996</v>
      </c>
      <c r="AM611" s="18">
        <v>0.45551999999999998</v>
      </c>
      <c r="AN611" s="18">
        <v>0.41832000000000003</v>
      </c>
      <c r="AP611" s="18">
        <v>0.43484402730314492</v>
      </c>
      <c r="AQ611" s="18">
        <v>0.4523277873099204</v>
      </c>
      <c r="AR611" s="18">
        <v>0.55597346708793549</v>
      </c>
      <c r="AS611" s="18">
        <v>0.46089080989409709</v>
      </c>
      <c r="AT611" s="18">
        <v>0.50072074060949168</v>
      </c>
      <c r="AU611" s="18">
        <v>0.55742267601791806</v>
      </c>
      <c r="AW611" s="18">
        <v>0.50923878048082483</v>
      </c>
      <c r="AX611" s="18">
        <v>0.13999783214695721</v>
      </c>
      <c r="AZ611" s="18">
        <v>0.46923014657979473</v>
      </c>
      <c r="BA611" s="18">
        <v>0.4672604742810893</v>
      </c>
      <c r="BB611" s="18">
        <v>0.51419126607588062</v>
      </c>
      <c r="BC611" s="18">
        <v>0.43954661710840848</v>
      </c>
      <c r="BD611" s="18">
        <v>0.42183546125299881</v>
      </c>
      <c r="BE611" s="18">
        <v>0.44862474377077027</v>
      </c>
      <c r="BF611" s="18">
        <v>0.29180078986878422</v>
      </c>
      <c r="BG611" s="18">
        <v>0.48976737821715621</v>
      </c>
    </row>
    <row r="612" spans="2:59">
      <c r="B612" s="17" t="s">
        <v>270</v>
      </c>
      <c r="C612" s="18">
        <v>0.29957762313704173</v>
      </c>
      <c r="D612" s="18">
        <v>0.30277596463009382</v>
      </c>
      <c r="E612" s="18">
        <v>0.2964779554566786</v>
      </c>
      <c r="G612" s="18">
        <v>0.37525807310086162</v>
      </c>
      <c r="H612" s="18">
        <v>0.2491646882642308</v>
      </c>
      <c r="I612" s="18">
        <v>0.28045483346413902</v>
      </c>
      <c r="J612" s="18">
        <v>0.30547425010226958</v>
      </c>
      <c r="K612" s="18">
        <v>0.28929755390648437</v>
      </c>
      <c r="L612" s="18">
        <v>0.35064257598088178</v>
      </c>
      <c r="M612" s="18">
        <v>0.29497130088232409</v>
      </c>
      <c r="N612" s="18">
        <v>0.30351154209196768</v>
      </c>
      <c r="O612" s="18">
        <v>0.30263033750102469</v>
      </c>
      <c r="Q612" s="18">
        <v>0.34996630122592431</v>
      </c>
      <c r="R612" s="18">
        <v>0.28520187276352837</v>
      </c>
      <c r="S612" s="18">
        <v>0.28318168867842608</v>
      </c>
      <c r="T612" s="18">
        <v>0.26077434777140007</v>
      </c>
      <c r="V612" s="18">
        <v>0.34182944527949582</v>
      </c>
      <c r="W612" s="18">
        <v>0.31060210796802368</v>
      </c>
      <c r="X612" s="18">
        <v>0.33179246780652499</v>
      </c>
      <c r="Y612" s="18">
        <v>0.28294118171477212</v>
      </c>
      <c r="Z612" s="18">
        <v>0.27204919431362379</v>
      </c>
      <c r="AA612" s="18">
        <v>0.29105245760124471</v>
      </c>
      <c r="AB612" s="18">
        <v>0.26388874608365348</v>
      </c>
      <c r="AD612" s="18">
        <v>0.31445942785708297</v>
      </c>
      <c r="AE612" s="18">
        <v>0.30165140229415721</v>
      </c>
      <c r="AF612" s="18">
        <v>0.28776257483626583</v>
      </c>
      <c r="AG612" s="18">
        <v>0.31445100875934451</v>
      </c>
      <c r="AH612" s="18">
        <v>0.2794521297311513</v>
      </c>
      <c r="AI612" s="18">
        <v>0.29153276742173428</v>
      </c>
      <c r="AJ612" s="18">
        <v>0</v>
      </c>
      <c r="AL612" s="18">
        <v>0.29661999999999999</v>
      </c>
      <c r="AM612" s="18">
        <v>0.33257999999999999</v>
      </c>
      <c r="AN612" s="18">
        <v>0.40820000000000001</v>
      </c>
      <c r="AP612" s="18">
        <v>0.30413465470709311</v>
      </c>
      <c r="AQ612" s="18">
        <v>0.25134630764132121</v>
      </c>
      <c r="AR612" s="18">
        <v>0.29803313470676063</v>
      </c>
      <c r="AS612" s="18">
        <v>0.26363036707810411</v>
      </c>
      <c r="AT612" s="18">
        <v>0.19266470728215421</v>
      </c>
      <c r="AU612" s="18">
        <v>0.35653199187946799</v>
      </c>
      <c r="AW612" s="18">
        <v>0.31556993541372302</v>
      </c>
      <c r="AX612" s="18">
        <v>0.1920446856064115</v>
      </c>
      <c r="AZ612" s="18">
        <v>0.3197703605791693</v>
      </c>
      <c r="BA612" s="18">
        <v>0.29179403828762762</v>
      </c>
      <c r="BB612" s="18">
        <v>0.29354798481507077</v>
      </c>
      <c r="BC612" s="18">
        <v>0.29984088255641939</v>
      </c>
      <c r="BD612" s="18">
        <v>0.28511521125939082</v>
      </c>
      <c r="BE612" s="18">
        <v>0.23546605208599711</v>
      </c>
      <c r="BF612" s="18">
        <v>0.29314666776842663</v>
      </c>
      <c r="BG612" s="18">
        <v>0.2078420934572249</v>
      </c>
    </row>
    <row r="613" spans="2:59">
      <c r="B613" s="17" t="s">
        <v>271</v>
      </c>
      <c r="C613" s="18">
        <v>3.010910586353727E-2</v>
      </c>
      <c r="D613" s="18">
        <v>3.1870288846426731E-2</v>
      </c>
      <c r="E613" s="18">
        <v>2.8824093192932169E-2</v>
      </c>
      <c r="G613" s="18">
        <v>3.5762784505623799E-2</v>
      </c>
      <c r="H613" s="18">
        <v>2.325430770567535E-2</v>
      </c>
      <c r="I613" s="18">
        <v>1.7685975721577919E-2</v>
      </c>
      <c r="J613" s="18">
        <v>2.9364560879533791E-2</v>
      </c>
      <c r="K613" s="18">
        <v>4.1646003102993497E-2</v>
      </c>
      <c r="L613" s="18">
        <v>2.0650002685853611E-2</v>
      </c>
      <c r="M613" s="18">
        <v>3.105525096777597E-2</v>
      </c>
      <c r="N613" s="18">
        <v>4.052185099613962E-2</v>
      </c>
      <c r="O613" s="18">
        <v>2.85520388830106E-2</v>
      </c>
      <c r="Q613" s="18">
        <v>1.8099269217776329E-2</v>
      </c>
      <c r="R613" s="18">
        <v>3.1929019536485512E-2</v>
      </c>
      <c r="S613" s="18">
        <v>2.1347935846082619E-2</v>
      </c>
      <c r="T613" s="18">
        <v>5.6007993694501421E-2</v>
      </c>
      <c r="V613" s="18">
        <v>2.008686324837201E-2</v>
      </c>
      <c r="W613" s="18">
        <v>2.6305424988161671E-2</v>
      </c>
      <c r="X613" s="18">
        <v>1.116687138465448E-2</v>
      </c>
      <c r="Y613" s="18">
        <v>3.791225112342609E-2</v>
      </c>
      <c r="Z613" s="18">
        <v>4.0180960639909419E-2</v>
      </c>
      <c r="AA613" s="18">
        <v>4.3541023954813053E-2</v>
      </c>
      <c r="AB613" s="18">
        <v>3.3446795256752669E-2</v>
      </c>
      <c r="AD613" s="18">
        <v>2.741608712435234E-2</v>
      </c>
      <c r="AE613" s="18">
        <v>2.847736573357925E-2</v>
      </c>
      <c r="AF613" s="18">
        <v>3.9863464903735969E-2</v>
      </c>
      <c r="AG613" s="18">
        <v>3.9820166564929441E-2</v>
      </c>
      <c r="AH613" s="18">
        <v>3.0926953191998379E-2</v>
      </c>
      <c r="AI613" s="18">
        <v>1.6977871486187991E-2</v>
      </c>
      <c r="AJ613" s="18">
        <v>0</v>
      </c>
      <c r="AL613" s="18">
        <v>8.0999999999999996E-3</v>
      </c>
      <c r="AM613" s="18">
        <v>3.024E-2</v>
      </c>
      <c r="AN613" s="18">
        <v>0</v>
      </c>
      <c r="AP613" s="18">
        <v>2.7535599428076589E-2</v>
      </c>
      <c r="AQ613" s="18">
        <v>4.413887478042508E-2</v>
      </c>
      <c r="AR613" s="18">
        <v>0</v>
      </c>
      <c r="AS613" s="18">
        <v>4.7291494090205062E-2</v>
      </c>
      <c r="AT613" s="18">
        <v>2.701196628458976E-2</v>
      </c>
      <c r="AU613" s="18">
        <v>0</v>
      </c>
      <c r="AW613" s="18">
        <v>2.266436682212122E-2</v>
      </c>
      <c r="AX613" s="18">
        <v>7.6314787098679324E-2</v>
      </c>
      <c r="AZ613" s="18">
        <v>2.6805002915886899E-2</v>
      </c>
      <c r="BA613" s="18">
        <v>2.6351979215549371E-2</v>
      </c>
      <c r="BB613" s="18">
        <v>2.4196928751811481E-2</v>
      </c>
      <c r="BC613" s="18">
        <v>4.5185219684666218E-2</v>
      </c>
      <c r="BD613" s="18">
        <v>3.0760176312471361E-2</v>
      </c>
      <c r="BE613" s="18">
        <v>3.093667848282854E-2</v>
      </c>
      <c r="BF613" s="18">
        <v>3.7746075225643862E-2</v>
      </c>
      <c r="BG613" s="18">
        <v>5.9650299729118637E-2</v>
      </c>
    </row>
    <row r="614" spans="2:59">
      <c r="B614" s="17" t="s">
        <v>119</v>
      </c>
      <c r="C614" s="18">
        <v>1.511865655091303E-2</v>
      </c>
      <c r="D614" s="18">
        <v>1.199173851310685E-2</v>
      </c>
      <c r="E614" s="18">
        <v>1.758658551167893E-2</v>
      </c>
      <c r="G614" s="18">
        <v>0</v>
      </c>
      <c r="H614" s="18">
        <v>3.083405394418056E-2</v>
      </c>
      <c r="I614" s="18">
        <v>4.9448474496944384E-3</v>
      </c>
      <c r="J614" s="18">
        <v>6.8134740090926016E-3</v>
      </c>
      <c r="K614" s="18">
        <v>2.7481705987244639E-2</v>
      </c>
      <c r="L614" s="18">
        <v>1.0296270536699809E-2</v>
      </c>
      <c r="M614" s="18">
        <v>1.119229903726043E-2</v>
      </c>
      <c r="N614" s="18">
        <v>1.691634839499867E-2</v>
      </c>
      <c r="O614" s="18">
        <v>1.531752089441152E-2</v>
      </c>
      <c r="Q614" s="18">
        <v>4.3001979364822246E-3</v>
      </c>
      <c r="R614" s="18">
        <v>1.4370967011677839E-2</v>
      </c>
      <c r="S614" s="18">
        <v>1.781193106016642E-2</v>
      </c>
      <c r="T614" s="18">
        <v>2.9197636108657901E-2</v>
      </c>
      <c r="V614" s="18">
        <v>2.3341897676439748E-2</v>
      </c>
      <c r="W614" s="18">
        <v>1.004967637417827E-2</v>
      </c>
      <c r="X614" s="18">
        <v>1.410178808993786E-2</v>
      </c>
      <c r="Y614" s="18">
        <v>9.7316422103096781E-3</v>
      </c>
      <c r="Z614" s="18">
        <v>1.333706794438093E-2</v>
      </c>
      <c r="AA614" s="18">
        <v>6.5143806436826213E-3</v>
      </c>
      <c r="AB614" s="18">
        <v>2.7397072832284718E-2</v>
      </c>
      <c r="AD614" s="18">
        <v>1.517028161730088E-2</v>
      </c>
      <c r="AE614" s="18">
        <v>1.503536890673153E-2</v>
      </c>
      <c r="AF614" s="18">
        <v>1.7916995447925899E-2</v>
      </c>
      <c r="AG614" s="18">
        <v>0</v>
      </c>
      <c r="AH614" s="18">
        <v>8.2773768843228731E-3</v>
      </c>
      <c r="AI614" s="18">
        <v>2.7225436399707498E-2</v>
      </c>
      <c r="AJ614" s="18">
        <v>0</v>
      </c>
      <c r="AL614" s="18">
        <v>1.0580000000000001E-2</v>
      </c>
      <c r="AM614" s="18">
        <v>9.7699999999999992E-3</v>
      </c>
      <c r="AN614" s="18">
        <v>0</v>
      </c>
      <c r="AP614" s="18">
        <v>5.0520356594660918E-3</v>
      </c>
      <c r="AQ614" s="18">
        <v>2.595303806541964E-2</v>
      </c>
      <c r="AR614" s="18">
        <v>2.9254655813725321E-2</v>
      </c>
      <c r="AS614" s="18">
        <v>1.7155555154210019E-2</v>
      </c>
      <c r="AT614" s="18">
        <v>0</v>
      </c>
      <c r="AU614" s="18">
        <v>0</v>
      </c>
      <c r="AW614" s="18">
        <v>1.124502548767249E-2</v>
      </c>
      <c r="AX614" s="18">
        <v>3.8916100737313351E-2</v>
      </c>
      <c r="AZ614" s="18">
        <v>1.547323482135916E-2</v>
      </c>
      <c r="BA614" s="18">
        <v>1.0884889114031449E-2</v>
      </c>
      <c r="BB614" s="18">
        <v>2.1845918553263829E-2</v>
      </c>
      <c r="BC614" s="18">
        <v>0</v>
      </c>
      <c r="BD614" s="18">
        <v>5.2398908603054323E-2</v>
      </c>
      <c r="BE614" s="18">
        <v>1.1879598839815051E-2</v>
      </c>
      <c r="BF614" s="18">
        <v>2.968511077012987E-2</v>
      </c>
      <c r="BG614" s="18">
        <v>0</v>
      </c>
    </row>
    <row r="616" spans="2:59" ht="57.95">
      <c r="B616" s="14" t="s">
        <v>287</v>
      </c>
    </row>
    <row r="617" spans="2:59" ht="43.5">
      <c r="B617" s="15" t="s">
        <v>281</v>
      </c>
    </row>
    <row r="618" spans="2:59">
      <c r="B618" s="11" t="s">
        <v>105</v>
      </c>
      <c r="C618" s="16">
        <v>2017</v>
      </c>
      <c r="D618" s="16">
        <v>847</v>
      </c>
      <c r="E618" s="16">
        <v>1162</v>
      </c>
      <c r="G618" s="16">
        <v>109</v>
      </c>
      <c r="H618" s="16">
        <v>264</v>
      </c>
      <c r="I618" s="16">
        <v>210</v>
      </c>
      <c r="J618" s="16">
        <v>173</v>
      </c>
      <c r="K618" s="16">
        <v>221</v>
      </c>
      <c r="L618" s="16">
        <v>198</v>
      </c>
      <c r="M618" s="16">
        <v>338</v>
      </c>
      <c r="N618" s="16">
        <v>296</v>
      </c>
      <c r="O618" s="16">
        <v>208</v>
      </c>
      <c r="Q618" s="16">
        <v>649</v>
      </c>
      <c r="R618" s="16">
        <v>418</v>
      </c>
      <c r="S618" s="16">
        <v>466</v>
      </c>
      <c r="T618" s="16">
        <v>463</v>
      </c>
      <c r="V618" s="16">
        <v>256</v>
      </c>
      <c r="W618" s="16">
        <v>300</v>
      </c>
      <c r="X618" s="16">
        <v>291</v>
      </c>
      <c r="Y618" s="16">
        <v>305</v>
      </c>
      <c r="Z618" s="16">
        <v>294</v>
      </c>
      <c r="AA618" s="16">
        <v>276</v>
      </c>
      <c r="AB618" s="16">
        <v>295</v>
      </c>
      <c r="AD618" s="16">
        <v>682</v>
      </c>
      <c r="AE618" s="16">
        <v>410</v>
      </c>
      <c r="AF618" s="16">
        <v>387</v>
      </c>
      <c r="AG618" s="16">
        <v>76</v>
      </c>
      <c r="AH618" s="16">
        <v>291</v>
      </c>
      <c r="AI618" s="16">
        <v>170</v>
      </c>
      <c r="AJ618" s="16">
        <v>1</v>
      </c>
      <c r="AL618" s="16">
        <v>277</v>
      </c>
      <c r="AM618" s="16">
        <v>331</v>
      </c>
      <c r="AN618" s="16">
        <v>80</v>
      </c>
      <c r="AP618" s="16">
        <v>210</v>
      </c>
      <c r="AQ618" s="16">
        <v>192</v>
      </c>
      <c r="AR618" s="16">
        <v>67</v>
      </c>
      <c r="AS618" s="16">
        <v>463</v>
      </c>
      <c r="AT618" s="16">
        <v>76</v>
      </c>
      <c r="AU618" s="16">
        <v>11</v>
      </c>
      <c r="AW618" s="16">
        <v>1746</v>
      </c>
      <c r="AX618" s="16">
        <v>249</v>
      </c>
      <c r="AZ618" s="16">
        <v>670</v>
      </c>
      <c r="BA618" s="16">
        <v>454</v>
      </c>
      <c r="BB618" s="16">
        <v>335</v>
      </c>
      <c r="BC618" s="16">
        <v>259</v>
      </c>
      <c r="BD618" s="16">
        <v>57</v>
      </c>
      <c r="BE618" s="16">
        <v>78</v>
      </c>
      <c r="BF618" s="16">
        <v>101</v>
      </c>
      <c r="BG618" s="16">
        <v>54</v>
      </c>
    </row>
    <row r="619" spans="2:59">
      <c r="B619" s="12" t="s">
        <v>106</v>
      </c>
      <c r="C619" s="16">
        <v>2020</v>
      </c>
      <c r="D619" s="16">
        <v>881</v>
      </c>
      <c r="E619" s="16">
        <v>1136</v>
      </c>
      <c r="G619" s="16">
        <v>101</v>
      </c>
      <c r="H619" s="16">
        <v>259</v>
      </c>
      <c r="I619" s="16">
        <v>213</v>
      </c>
      <c r="J619" s="16">
        <v>171</v>
      </c>
      <c r="K619" s="16">
        <v>222</v>
      </c>
      <c r="L619" s="16">
        <v>205</v>
      </c>
      <c r="M619" s="16">
        <v>338</v>
      </c>
      <c r="N619" s="16">
        <v>320</v>
      </c>
      <c r="O619" s="16">
        <v>191</v>
      </c>
      <c r="Q619" s="16">
        <v>655</v>
      </c>
      <c r="R619" s="16">
        <v>415</v>
      </c>
      <c r="S619" s="16">
        <v>470</v>
      </c>
      <c r="T619" s="16">
        <v>458</v>
      </c>
      <c r="V619" s="16">
        <v>301</v>
      </c>
      <c r="W619" s="16">
        <v>286</v>
      </c>
      <c r="X619" s="16">
        <v>297</v>
      </c>
      <c r="Y619" s="16">
        <v>280</v>
      </c>
      <c r="Z619" s="16">
        <v>284</v>
      </c>
      <c r="AA619" s="16">
        <v>275</v>
      </c>
      <c r="AB619" s="16">
        <v>298</v>
      </c>
      <c r="AD619" s="16">
        <v>681</v>
      </c>
      <c r="AE619" s="16">
        <v>413</v>
      </c>
      <c r="AF619" s="16">
        <v>389</v>
      </c>
      <c r="AG619" s="16">
        <v>75</v>
      </c>
      <c r="AH619" s="16">
        <v>292</v>
      </c>
      <c r="AI619" s="16">
        <v>170</v>
      </c>
      <c r="AJ619" s="16">
        <v>1</v>
      </c>
      <c r="AL619" s="16">
        <v>290</v>
      </c>
      <c r="AM619" s="16">
        <v>342</v>
      </c>
      <c r="AN619" s="16">
        <v>81</v>
      </c>
      <c r="AP619" s="16">
        <v>208</v>
      </c>
      <c r="AQ619" s="16">
        <v>186</v>
      </c>
      <c r="AR619" s="16">
        <v>68</v>
      </c>
      <c r="AS619" s="16">
        <v>447</v>
      </c>
      <c r="AT619" s="16">
        <v>75</v>
      </c>
      <c r="AU619" s="16">
        <v>11</v>
      </c>
      <c r="AW619" s="16">
        <v>1748</v>
      </c>
      <c r="AX619" s="16">
        <v>250</v>
      </c>
      <c r="AZ619" s="16">
        <v>701</v>
      </c>
      <c r="BA619" s="16">
        <v>440</v>
      </c>
      <c r="BB619" s="16">
        <v>336</v>
      </c>
      <c r="BC619" s="16">
        <v>251</v>
      </c>
      <c r="BD619" s="16">
        <v>56</v>
      </c>
      <c r="BE619" s="16">
        <v>76</v>
      </c>
      <c r="BF619" s="16">
        <v>97</v>
      </c>
      <c r="BG619" s="16">
        <v>54</v>
      </c>
    </row>
    <row r="620" spans="2:59">
      <c r="B620" s="17" t="s">
        <v>269</v>
      </c>
      <c r="C620" s="18">
        <v>0.64330329743855352</v>
      </c>
      <c r="D620" s="18">
        <v>0.63500078068400623</v>
      </c>
      <c r="E620" s="18">
        <v>0.64930530138967113</v>
      </c>
      <c r="G620" s="18">
        <v>0.61932764241329408</v>
      </c>
      <c r="H620" s="18">
        <v>0.64165749636149338</v>
      </c>
      <c r="I620" s="18">
        <v>0.67327784569384397</v>
      </c>
      <c r="J620" s="18">
        <v>0.66927013816128345</v>
      </c>
      <c r="K620" s="18">
        <v>0.63669000468324743</v>
      </c>
      <c r="L620" s="18">
        <v>0.67030936061271873</v>
      </c>
      <c r="M620" s="18">
        <v>0.60357686317552783</v>
      </c>
      <c r="N620" s="18">
        <v>0.59664047183805768</v>
      </c>
      <c r="O620" s="18">
        <v>0.72834364856457523</v>
      </c>
      <c r="Q620" s="18">
        <v>0.62316559723808562</v>
      </c>
      <c r="R620" s="18">
        <v>0.6497567554542234</v>
      </c>
      <c r="S620" s="18">
        <v>0.67198707001147628</v>
      </c>
      <c r="T620" s="18">
        <v>0.64205863225887705</v>
      </c>
      <c r="V620" s="18">
        <v>0.67774588767643473</v>
      </c>
      <c r="W620" s="18">
        <v>0.60916164988956079</v>
      </c>
      <c r="X620" s="18">
        <v>0.64439774341289047</v>
      </c>
      <c r="Y620" s="18">
        <v>0.67081257420361728</v>
      </c>
      <c r="Z620" s="18">
        <v>0.65368655759212047</v>
      </c>
      <c r="AA620" s="18">
        <v>0.66191016493814669</v>
      </c>
      <c r="AB620" s="18">
        <v>0.58716694380034873</v>
      </c>
      <c r="AD620" s="18">
        <v>0.59986912500804435</v>
      </c>
      <c r="AE620" s="18">
        <v>0.69207246347006057</v>
      </c>
      <c r="AF620" s="18">
        <v>0.65424452068411554</v>
      </c>
      <c r="AG620" s="18">
        <v>0.67270367297562417</v>
      </c>
      <c r="AH620" s="18">
        <v>0.62291025503590547</v>
      </c>
      <c r="AI620" s="18">
        <v>0.6992689225176143</v>
      </c>
      <c r="AJ620" s="18">
        <v>0</v>
      </c>
      <c r="AL620" s="18">
        <v>0.6734</v>
      </c>
      <c r="AM620" s="18">
        <v>0.63678000000000001</v>
      </c>
      <c r="AN620" s="18">
        <v>0.55703000000000003</v>
      </c>
      <c r="AP620" s="18">
        <v>0.64082244311936221</v>
      </c>
      <c r="AQ620" s="18">
        <v>0.58945117090972854</v>
      </c>
      <c r="AR620" s="18">
        <v>0.6593183682931385</v>
      </c>
      <c r="AS620" s="18">
        <v>0.6551353935587193</v>
      </c>
      <c r="AT620" s="18">
        <v>0.7057219481350121</v>
      </c>
      <c r="AU620" s="18">
        <v>0.61537286064498908</v>
      </c>
      <c r="AW620" s="18">
        <v>0.6158094903738216</v>
      </c>
      <c r="AX620" s="18">
        <v>0.83518088390918088</v>
      </c>
      <c r="AZ620" s="18">
        <v>0.65842838363501199</v>
      </c>
      <c r="BA620" s="18">
        <v>0.59060381924073924</v>
      </c>
      <c r="BB620" s="18">
        <v>0.6335244340813625</v>
      </c>
      <c r="BC620" s="18">
        <v>0.66256855484897892</v>
      </c>
      <c r="BD620" s="18">
        <v>0.62007142687867201</v>
      </c>
      <c r="BE620" s="18">
        <v>0.71211874870619274</v>
      </c>
      <c r="BF620" s="18">
        <v>0.70161813767960224</v>
      </c>
      <c r="BG620" s="18">
        <v>0.681408592989173</v>
      </c>
    </row>
    <row r="621" spans="2:59">
      <c r="B621" s="17" t="s">
        <v>131</v>
      </c>
      <c r="C621" s="18">
        <v>9.5376771327093213E-2</v>
      </c>
      <c r="D621" s="18">
        <v>8.6170555920542596E-2</v>
      </c>
      <c r="E621" s="18">
        <v>0.1027810859569059</v>
      </c>
      <c r="G621" s="18">
        <v>0.1328552494263423</v>
      </c>
      <c r="H621" s="18">
        <v>9.9638273172968639E-2</v>
      </c>
      <c r="I621" s="18">
        <v>8.5044057961458197E-2</v>
      </c>
      <c r="J621" s="18">
        <v>0.1051485561575623</v>
      </c>
      <c r="K621" s="18">
        <v>6.879830061653433E-2</v>
      </c>
      <c r="L621" s="18">
        <v>8.5545018221538052E-2</v>
      </c>
      <c r="M621" s="18">
        <v>0.1073782192184653</v>
      </c>
      <c r="N621" s="18">
        <v>0.1136558371885914</v>
      </c>
      <c r="O621" s="18">
        <v>6.2288306536260343E-2</v>
      </c>
      <c r="Q621" s="18">
        <v>0.1187644398737174</v>
      </c>
      <c r="R621" s="18">
        <v>6.8846692061458506E-2</v>
      </c>
      <c r="S621" s="18">
        <v>8.1646638498662508E-2</v>
      </c>
      <c r="T621" s="18">
        <v>9.5400762902714889E-2</v>
      </c>
      <c r="V621" s="18">
        <v>7.960197541323176E-2</v>
      </c>
      <c r="W621" s="18">
        <v>0.1139125003339391</v>
      </c>
      <c r="X621" s="18">
        <v>0.10606009524823271</v>
      </c>
      <c r="Y621" s="18">
        <v>8.9150034906610776E-2</v>
      </c>
      <c r="Z621" s="18">
        <v>9.5059126641111907E-2</v>
      </c>
      <c r="AA621" s="18">
        <v>7.0932720827849488E-2</v>
      </c>
      <c r="AB621" s="18">
        <v>0.111621914030359</v>
      </c>
      <c r="AD621" s="18">
        <v>0.10827127099332989</v>
      </c>
      <c r="AE621" s="18">
        <v>7.9031662666412816E-2</v>
      </c>
      <c r="AF621" s="18">
        <v>9.434977392110655E-2</v>
      </c>
      <c r="AG621" s="18">
        <v>0.10276556231487211</v>
      </c>
      <c r="AH621" s="18">
        <v>9.3416327552989759E-2</v>
      </c>
      <c r="AI621" s="18">
        <v>8.639128499233846E-2</v>
      </c>
      <c r="AJ621" s="18">
        <v>0</v>
      </c>
      <c r="AL621" s="18">
        <v>0.10628</v>
      </c>
      <c r="AM621" s="18">
        <v>9.4329999999999997E-2</v>
      </c>
      <c r="AN621" s="18">
        <v>0.17762</v>
      </c>
      <c r="AP621" s="18">
        <v>7.3063625214455058E-2</v>
      </c>
      <c r="AQ621" s="18">
        <v>0.13349657137731091</v>
      </c>
      <c r="AR621" s="18">
        <v>0.1042424971431643</v>
      </c>
      <c r="AS621" s="18">
        <v>8.8914811597568311E-2</v>
      </c>
      <c r="AT621" s="18">
        <v>9.2687425045273983E-2</v>
      </c>
      <c r="AU621" s="18">
        <v>9.3121483356465792E-2</v>
      </c>
      <c r="AW621" s="18">
        <v>0.1079802562938737</v>
      </c>
      <c r="AX621" s="18">
        <v>1.180173219050692E-2</v>
      </c>
      <c r="AZ621" s="18">
        <v>9.6786522615535608E-2</v>
      </c>
      <c r="BA621" s="18">
        <v>0.1214086826896343</v>
      </c>
      <c r="BB621" s="18">
        <v>0.1113788977906115</v>
      </c>
      <c r="BC621" s="18">
        <v>6.6380800749727201E-2</v>
      </c>
      <c r="BD621" s="18">
        <v>8.4540487965338404E-2</v>
      </c>
      <c r="BE621" s="18">
        <v>9.4645390873032378E-2</v>
      </c>
      <c r="BF621" s="18">
        <v>2.9011051076447709E-2</v>
      </c>
      <c r="BG621" s="18">
        <v>4.7972833353930967E-2</v>
      </c>
    </row>
    <row r="622" spans="2:59">
      <c r="B622" s="17" t="s">
        <v>270</v>
      </c>
      <c r="C622" s="18">
        <v>0.17633300523127121</v>
      </c>
      <c r="D622" s="18">
        <v>0.20197446752835169</v>
      </c>
      <c r="E622" s="18">
        <v>0.15638375901884549</v>
      </c>
      <c r="G622" s="18">
        <v>0.18936728353404481</v>
      </c>
      <c r="H622" s="18">
        <v>0.15872547019447389</v>
      </c>
      <c r="I622" s="18">
        <v>0.19459038869111919</v>
      </c>
      <c r="J622" s="18">
        <v>9.7877566269251912E-2</v>
      </c>
      <c r="K622" s="18">
        <v>0.18665776213819629</v>
      </c>
      <c r="L622" s="18">
        <v>0.1531021011531784</v>
      </c>
      <c r="M622" s="18">
        <v>0.208399158855538</v>
      </c>
      <c r="N622" s="18">
        <v>0.21394245797427269</v>
      </c>
      <c r="O622" s="18">
        <v>0.13676989058951791</v>
      </c>
      <c r="Q622" s="18">
        <v>0.191299953645517</v>
      </c>
      <c r="R622" s="18">
        <v>0.1705652703548316</v>
      </c>
      <c r="S622" s="18">
        <v>0.16841542979243901</v>
      </c>
      <c r="T622" s="18">
        <v>0.17006829600011181</v>
      </c>
      <c r="V622" s="18">
        <v>0.14830352428075089</v>
      </c>
      <c r="W622" s="18">
        <v>0.20019382125643409</v>
      </c>
      <c r="X622" s="18">
        <v>0.19008311567078959</v>
      </c>
      <c r="Y622" s="18">
        <v>0.15438337926354601</v>
      </c>
      <c r="Z622" s="18">
        <v>0.16106090714600119</v>
      </c>
      <c r="AA622" s="18">
        <v>0.17655278944362121</v>
      </c>
      <c r="AB622" s="18">
        <v>0.2030762772348044</v>
      </c>
      <c r="AD622" s="18">
        <v>0.21898433624140021</v>
      </c>
      <c r="AE622" s="18">
        <v>0.17244761680864079</v>
      </c>
      <c r="AF622" s="18">
        <v>0.14870917971748471</v>
      </c>
      <c r="AG622" s="18">
        <v>0.109213911506093</v>
      </c>
      <c r="AH622" s="18">
        <v>0.16967257855022089</v>
      </c>
      <c r="AI622" s="18">
        <v>0.1200033587184338</v>
      </c>
      <c r="AJ622" s="18">
        <v>0</v>
      </c>
      <c r="AL622" s="18">
        <v>0.19233</v>
      </c>
      <c r="AM622" s="18">
        <v>0.17269000000000001</v>
      </c>
      <c r="AN622" s="18">
        <v>0.18904000000000001</v>
      </c>
      <c r="AP622" s="18">
        <v>0.19581985605540511</v>
      </c>
      <c r="AQ622" s="18">
        <v>0.19540748783648321</v>
      </c>
      <c r="AR622" s="18">
        <v>0.1478936096506962</v>
      </c>
      <c r="AS622" s="18">
        <v>0.1549701116810355</v>
      </c>
      <c r="AT622" s="18">
        <v>0.13799719389289899</v>
      </c>
      <c r="AU622" s="18">
        <v>0.29150565599854511</v>
      </c>
      <c r="AW622" s="18">
        <v>0.1936810437011007</v>
      </c>
      <c r="AX622" s="18">
        <v>6.3068696743680139E-2</v>
      </c>
      <c r="AZ622" s="18">
        <v>0.15996595580483669</v>
      </c>
      <c r="BA622" s="18">
        <v>0.21277489458004789</v>
      </c>
      <c r="BB622" s="18">
        <v>0.15027898667670531</v>
      </c>
      <c r="BC622" s="18">
        <v>0.17803976870403271</v>
      </c>
      <c r="BD622" s="18">
        <v>0.22777538385132859</v>
      </c>
      <c r="BE622" s="18">
        <v>0.16859679364497099</v>
      </c>
      <c r="BF622" s="18">
        <v>0.17875789610488871</v>
      </c>
      <c r="BG622" s="18">
        <v>0.1773540958392372</v>
      </c>
    </row>
    <row r="623" spans="2:59">
      <c r="B623" s="17" t="s">
        <v>271</v>
      </c>
      <c r="C623" s="18">
        <v>6.7082795693431216E-2</v>
      </c>
      <c r="D623" s="18">
        <v>5.9722208826469232E-2</v>
      </c>
      <c r="E623" s="18">
        <v>7.2977781672687758E-2</v>
      </c>
      <c r="G623" s="18">
        <v>4.8119677889185197E-2</v>
      </c>
      <c r="H623" s="18">
        <v>6.08434131855735E-2</v>
      </c>
      <c r="I623" s="18">
        <v>3.3123974294340143E-2</v>
      </c>
      <c r="J623" s="18">
        <v>0.1087786908217348</v>
      </c>
      <c r="K623" s="18">
        <v>8.9505230861099239E-2</v>
      </c>
      <c r="L623" s="18">
        <v>7.4386497470745078E-2</v>
      </c>
      <c r="M623" s="18">
        <v>7.1606383067156901E-2</v>
      </c>
      <c r="N623" s="18">
        <v>6.1493769960827373E-2</v>
      </c>
      <c r="O623" s="18">
        <v>5.3414878802176137E-2</v>
      </c>
      <c r="Q623" s="18">
        <v>5.5302659979566543E-2</v>
      </c>
      <c r="R623" s="18">
        <v>8.8655125027727141E-2</v>
      </c>
      <c r="S623" s="18">
        <v>6.7355133943942241E-2</v>
      </c>
      <c r="T623" s="18">
        <v>6.2713313513168639E-2</v>
      </c>
      <c r="V623" s="18">
        <v>5.5257970724846138E-2</v>
      </c>
      <c r="W623" s="18">
        <v>6.0019149266366083E-2</v>
      </c>
      <c r="X623" s="18">
        <v>5.2101755319237997E-2</v>
      </c>
      <c r="Y623" s="18">
        <v>7.2623716260922913E-2</v>
      </c>
      <c r="Z623" s="18">
        <v>6.9328101997237254E-2</v>
      </c>
      <c r="AA623" s="18">
        <v>8.3618739145837742E-2</v>
      </c>
      <c r="AB623" s="18">
        <v>7.8143872571174597E-2</v>
      </c>
      <c r="AD623" s="18">
        <v>6.2131477751649088E-2</v>
      </c>
      <c r="AE623" s="18">
        <v>3.9630067618797747E-2</v>
      </c>
      <c r="AF623" s="18">
        <v>7.8194488613162194E-2</v>
      </c>
      <c r="AG623" s="18">
        <v>6.2509115007339619E-2</v>
      </c>
      <c r="AH623" s="18">
        <v>9.4880175873241046E-2</v>
      </c>
      <c r="AI623" s="18">
        <v>7.7600151293756997E-2</v>
      </c>
      <c r="AJ623" s="18">
        <v>1</v>
      </c>
      <c r="AL623" s="18">
        <v>1.789E-2</v>
      </c>
      <c r="AM623" s="18">
        <v>8.004E-2</v>
      </c>
      <c r="AN623" s="18">
        <v>7.6319999999999999E-2</v>
      </c>
      <c r="AP623" s="18">
        <v>8.074012969620202E-2</v>
      </c>
      <c r="AQ623" s="18">
        <v>5.3834604486406673E-2</v>
      </c>
      <c r="AR623" s="18">
        <v>7.3047180913215146E-2</v>
      </c>
      <c r="AS623" s="18">
        <v>8.8818022809714278E-2</v>
      </c>
      <c r="AT623" s="18">
        <v>4.9490972805846613E-2</v>
      </c>
      <c r="AU623" s="18">
        <v>0</v>
      </c>
      <c r="AW623" s="18">
        <v>6.7318566073547137E-2</v>
      </c>
      <c r="AX623" s="18">
        <v>6.0825861315875807E-2</v>
      </c>
      <c r="AZ623" s="18">
        <v>6.4537639738429797E-2</v>
      </c>
      <c r="BA623" s="18">
        <v>6.1879399675592431E-2</v>
      </c>
      <c r="BB623" s="18">
        <v>8.7426015230163218E-2</v>
      </c>
      <c r="BC623" s="18">
        <v>8.120123114754442E-2</v>
      </c>
      <c r="BD623" s="18">
        <v>4.8583018941385989E-2</v>
      </c>
      <c r="BE623" s="18">
        <v>2.4639066775803839E-2</v>
      </c>
      <c r="BF623" s="18">
        <v>4.9118691544613492E-2</v>
      </c>
      <c r="BG623" s="18">
        <v>7.2708279755423627E-2</v>
      </c>
    </row>
    <row r="624" spans="2:59">
      <c r="B624" s="17" t="s">
        <v>119</v>
      </c>
      <c r="C624" s="18">
        <v>1.7904130309650879E-2</v>
      </c>
      <c r="D624" s="18">
        <v>1.713198704063025E-2</v>
      </c>
      <c r="E624" s="18">
        <v>1.855207196188971E-2</v>
      </c>
      <c r="G624" s="18">
        <v>1.033014673713342E-2</v>
      </c>
      <c r="H624" s="18">
        <v>3.9135347085490567E-2</v>
      </c>
      <c r="I624" s="18">
        <v>1.3963733359238509E-2</v>
      </c>
      <c r="J624" s="18">
        <v>1.8925048590167529E-2</v>
      </c>
      <c r="K624" s="18">
        <v>1.834870170092261E-2</v>
      </c>
      <c r="L624" s="18">
        <v>1.6657022541819631E-2</v>
      </c>
      <c r="M624" s="18">
        <v>9.0393756833120568E-3</v>
      </c>
      <c r="N624" s="18">
        <v>1.426746303825078E-2</v>
      </c>
      <c r="O624" s="18">
        <v>1.9183275507470579E-2</v>
      </c>
      <c r="Q624" s="18">
        <v>1.146734926311354E-2</v>
      </c>
      <c r="R624" s="18">
        <v>2.2176157101759339E-2</v>
      </c>
      <c r="S624" s="18">
        <v>1.0595727753479899E-2</v>
      </c>
      <c r="T624" s="18">
        <v>2.9758995325127741E-2</v>
      </c>
      <c r="V624" s="18">
        <v>3.909064190473651E-2</v>
      </c>
      <c r="W624" s="18">
        <v>1.6712879253699821E-2</v>
      </c>
      <c r="X624" s="18">
        <v>7.357290348849339E-3</v>
      </c>
      <c r="Y624" s="18">
        <v>1.303029536530303E-2</v>
      </c>
      <c r="Z624" s="18">
        <v>2.0865306623529149E-2</v>
      </c>
      <c r="AA624" s="18">
        <v>6.9855856445448592E-3</v>
      </c>
      <c r="AB624" s="18">
        <v>1.9990992363313361E-2</v>
      </c>
      <c r="AD624" s="18">
        <v>1.0743790005576331E-2</v>
      </c>
      <c r="AE624" s="18">
        <v>1.681818943608809E-2</v>
      </c>
      <c r="AF624" s="18">
        <v>2.450203706413116E-2</v>
      </c>
      <c r="AG624" s="18">
        <v>5.2807738196070861E-2</v>
      </c>
      <c r="AH624" s="18">
        <v>1.9120662987642801E-2</v>
      </c>
      <c r="AI624" s="18">
        <v>1.6736282477856541E-2</v>
      </c>
      <c r="AJ624" s="18">
        <v>0</v>
      </c>
      <c r="AL624" s="18">
        <v>1.01E-2</v>
      </c>
      <c r="AM624" s="18">
        <v>1.617E-2</v>
      </c>
      <c r="AN624" s="18">
        <v>0</v>
      </c>
      <c r="AP624" s="18">
        <v>9.5539459145757826E-3</v>
      </c>
      <c r="AQ624" s="18">
        <v>2.781016539007055E-2</v>
      </c>
      <c r="AR624" s="18">
        <v>1.549834399978571E-2</v>
      </c>
      <c r="AS624" s="18">
        <v>1.2161660352962719E-2</v>
      </c>
      <c r="AT624" s="18">
        <v>1.4102460120968109E-2</v>
      </c>
      <c r="AU624" s="18">
        <v>0</v>
      </c>
      <c r="AW624" s="18">
        <v>1.521064355765709E-2</v>
      </c>
      <c r="AX624" s="18">
        <v>2.9122825840756209E-2</v>
      </c>
      <c r="AZ624" s="18">
        <v>2.0281498206185931E-2</v>
      </c>
      <c r="BA624" s="18">
        <v>1.3333203813986059E-2</v>
      </c>
      <c r="BB624" s="18">
        <v>1.7391666221157551E-2</v>
      </c>
      <c r="BC624" s="18">
        <v>1.180964454971656E-2</v>
      </c>
      <c r="BD624" s="18">
        <v>1.9029682363274979E-2</v>
      </c>
      <c r="BE624" s="18">
        <v>0</v>
      </c>
      <c r="BF624" s="18">
        <v>4.1494223594447877E-2</v>
      </c>
      <c r="BG624" s="18">
        <v>2.0556198062235211E-2</v>
      </c>
    </row>
    <row r="626" spans="2:59" ht="87">
      <c r="B626" s="14" t="s">
        <v>288</v>
      </c>
    </row>
    <row r="627" spans="2:59" ht="43.5">
      <c r="B627" s="15" t="s">
        <v>281</v>
      </c>
    </row>
    <row r="628" spans="2:59">
      <c r="B628" s="11" t="s">
        <v>105</v>
      </c>
      <c r="C628" s="16">
        <v>2017</v>
      </c>
      <c r="D628" s="16">
        <v>847</v>
      </c>
      <c r="E628" s="16">
        <v>1162</v>
      </c>
      <c r="G628" s="16">
        <v>109</v>
      </c>
      <c r="H628" s="16">
        <v>264</v>
      </c>
      <c r="I628" s="16">
        <v>210</v>
      </c>
      <c r="J628" s="16">
        <v>173</v>
      </c>
      <c r="K628" s="16">
        <v>221</v>
      </c>
      <c r="L628" s="16">
        <v>198</v>
      </c>
      <c r="M628" s="16">
        <v>338</v>
      </c>
      <c r="N628" s="16">
        <v>296</v>
      </c>
      <c r="O628" s="16">
        <v>208</v>
      </c>
      <c r="Q628" s="16">
        <v>649</v>
      </c>
      <c r="R628" s="16">
        <v>418</v>
      </c>
      <c r="S628" s="16">
        <v>466</v>
      </c>
      <c r="T628" s="16">
        <v>463</v>
      </c>
      <c r="V628" s="16">
        <v>256</v>
      </c>
      <c r="W628" s="16">
        <v>300</v>
      </c>
      <c r="X628" s="16">
        <v>291</v>
      </c>
      <c r="Y628" s="16">
        <v>305</v>
      </c>
      <c r="Z628" s="16">
        <v>294</v>
      </c>
      <c r="AA628" s="16">
        <v>276</v>
      </c>
      <c r="AB628" s="16">
        <v>295</v>
      </c>
      <c r="AD628" s="16">
        <v>682</v>
      </c>
      <c r="AE628" s="16">
        <v>410</v>
      </c>
      <c r="AF628" s="16">
        <v>387</v>
      </c>
      <c r="AG628" s="16">
        <v>76</v>
      </c>
      <c r="AH628" s="16">
        <v>291</v>
      </c>
      <c r="AI628" s="16">
        <v>170</v>
      </c>
      <c r="AJ628" s="16">
        <v>1</v>
      </c>
      <c r="AL628" s="16">
        <v>277</v>
      </c>
      <c r="AM628" s="16">
        <v>331</v>
      </c>
      <c r="AN628" s="16">
        <v>80</v>
      </c>
      <c r="AP628" s="16">
        <v>210</v>
      </c>
      <c r="AQ628" s="16">
        <v>192</v>
      </c>
      <c r="AR628" s="16">
        <v>67</v>
      </c>
      <c r="AS628" s="16">
        <v>463</v>
      </c>
      <c r="AT628" s="16">
        <v>76</v>
      </c>
      <c r="AU628" s="16">
        <v>11</v>
      </c>
      <c r="AW628" s="16">
        <v>1746</v>
      </c>
      <c r="AX628" s="16">
        <v>249</v>
      </c>
      <c r="AZ628" s="16">
        <v>670</v>
      </c>
      <c r="BA628" s="16">
        <v>454</v>
      </c>
      <c r="BB628" s="16">
        <v>335</v>
      </c>
      <c r="BC628" s="16">
        <v>259</v>
      </c>
      <c r="BD628" s="16">
        <v>57</v>
      </c>
      <c r="BE628" s="16">
        <v>78</v>
      </c>
      <c r="BF628" s="16">
        <v>101</v>
      </c>
      <c r="BG628" s="16">
        <v>54</v>
      </c>
    </row>
    <row r="629" spans="2:59">
      <c r="B629" s="12" t="s">
        <v>106</v>
      </c>
      <c r="C629" s="16">
        <v>2020</v>
      </c>
      <c r="D629" s="16">
        <v>881</v>
      </c>
      <c r="E629" s="16">
        <v>1136</v>
      </c>
      <c r="G629" s="16">
        <v>101</v>
      </c>
      <c r="H629" s="16">
        <v>259</v>
      </c>
      <c r="I629" s="16">
        <v>213</v>
      </c>
      <c r="J629" s="16">
        <v>171</v>
      </c>
      <c r="K629" s="16">
        <v>222</v>
      </c>
      <c r="L629" s="16">
        <v>205</v>
      </c>
      <c r="M629" s="16">
        <v>338</v>
      </c>
      <c r="N629" s="16">
        <v>320</v>
      </c>
      <c r="O629" s="16">
        <v>191</v>
      </c>
      <c r="Q629" s="16">
        <v>655</v>
      </c>
      <c r="R629" s="16">
        <v>415</v>
      </c>
      <c r="S629" s="16">
        <v>470</v>
      </c>
      <c r="T629" s="16">
        <v>458</v>
      </c>
      <c r="V629" s="16">
        <v>301</v>
      </c>
      <c r="W629" s="16">
        <v>286</v>
      </c>
      <c r="X629" s="16">
        <v>297</v>
      </c>
      <c r="Y629" s="16">
        <v>280</v>
      </c>
      <c r="Z629" s="16">
        <v>284</v>
      </c>
      <c r="AA629" s="16">
        <v>275</v>
      </c>
      <c r="AB629" s="16">
        <v>298</v>
      </c>
      <c r="AD629" s="16">
        <v>681</v>
      </c>
      <c r="AE629" s="16">
        <v>413</v>
      </c>
      <c r="AF629" s="16">
        <v>389</v>
      </c>
      <c r="AG629" s="16">
        <v>75</v>
      </c>
      <c r="AH629" s="16">
        <v>292</v>
      </c>
      <c r="AI629" s="16">
        <v>170</v>
      </c>
      <c r="AJ629" s="16">
        <v>1</v>
      </c>
      <c r="AL629" s="16">
        <v>290</v>
      </c>
      <c r="AM629" s="16">
        <v>342</v>
      </c>
      <c r="AN629" s="16">
        <v>81</v>
      </c>
      <c r="AP629" s="16">
        <v>208</v>
      </c>
      <c r="AQ629" s="16">
        <v>186</v>
      </c>
      <c r="AR629" s="16">
        <v>68</v>
      </c>
      <c r="AS629" s="16">
        <v>447</v>
      </c>
      <c r="AT629" s="16">
        <v>75</v>
      </c>
      <c r="AU629" s="16">
        <v>11</v>
      </c>
      <c r="AW629" s="16">
        <v>1748</v>
      </c>
      <c r="AX629" s="16">
        <v>250</v>
      </c>
      <c r="AZ629" s="16">
        <v>701</v>
      </c>
      <c r="BA629" s="16">
        <v>440</v>
      </c>
      <c r="BB629" s="16">
        <v>336</v>
      </c>
      <c r="BC629" s="16">
        <v>251</v>
      </c>
      <c r="BD629" s="16">
        <v>56</v>
      </c>
      <c r="BE629" s="16">
        <v>76</v>
      </c>
      <c r="BF629" s="16">
        <v>97</v>
      </c>
      <c r="BG629" s="16">
        <v>54</v>
      </c>
    </row>
    <row r="630" spans="2:59">
      <c r="B630" s="17" t="s">
        <v>269</v>
      </c>
      <c r="C630" s="18">
        <v>0.62789473730895973</v>
      </c>
      <c r="D630" s="18">
        <v>0.6305850066849239</v>
      </c>
      <c r="E630" s="18">
        <v>0.62558619515058267</v>
      </c>
      <c r="G630" s="18">
        <v>0.64698146679777946</v>
      </c>
      <c r="H630" s="18">
        <v>0.59966408533338911</v>
      </c>
      <c r="I630" s="18">
        <v>0.68160363141526503</v>
      </c>
      <c r="J630" s="18">
        <v>0.67957899381791298</v>
      </c>
      <c r="K630" s="18">
        <v>0.59608414254627462</v>
      </c>
      <c r="L630" s="18">
        <v>0.61964616400107586</v>
      </c>
      <c r="M630" s="18">
        <v>0.59909522487068356</v>
      </c>
      <c r="N630" s="18">
        <v>0.62571914203825674</v>
      </c>
      <c r="O630" s="18">
        <v>0.65021380124543249</v>
      </c>
      <c r="Q630" s="18">
        <v>0.59989981659125735</v>
      </c>
      <c r="R630" s="18">
        <v>0.66059600507030813</v>
      </c>
      <c r="S630" s="18">
        <v>0.66715465850127598</v>
      </c>
      <c r="T630" s="18">
        <v>0.60728109051121992</v>
      </c>
      <c r="V630" s="18">
        <v>0.64887933449802782</v>
      </c>
      <c r="W630" s="18">
        <v>0.59808230645257909</v>
      </c>
      <c r="X630" s="18">
        <v>0.62428733426176652</v>
      </c>
      <c r="Y630" s="18">
        <v>0.62463594935215527</v>
      </c>
      <c r="Z630" s="18">
        <v>0.67912705061607326</v>
      </c>
      <c r="AA630" s="18">
        <v>0.64920421448824939</v>
      </c>
      <c r="AB630" s="18">
        <v>0.57342318864932285</v>
      </c>
      <c r="AD630" s="18">
        <v>0.58620698590322184</v>
      </c>
      <c r="AE630" s="18">
        <v>0.66439837456979345</v>
      </c>
      <c r="AF630" s="18">
        <v>0.64218457260935813</v>
      </c>
      <c r="AG630" s="18">
        <v>0.68531309086241332</v>
      </c>
      <c r="AH630" s="18">
        <v>0.61092381599038448</v>
      </c>
      <c r="AI630" s="18">
        <v>0.6806917387260466</v>
      </c>
      <c r="AJ630" s="18">
        <v>0</v>
      </c>
      <c r="AL630" s="18">
        <v>0.59528000000000003</v>
      </c>
      <c r="AM630" s="18">
        <v>0.65803</v>
      </c>
      <c r="AN630" s="18">
        <v>0.50068000000000001</v>
      </c>
      <c r="AP630" s="18">
        <v>0.66284459543059948</v>
      </c>
      <c r="AQ630" s="18">
        <v>0.58506644284148834</v>
      </c>
      <c r="AR630" s="18">
        <v>0.58928675549470688</v>
      </c>
      <c r="AS630" s="18">
        <v>0.62971205201800162</v>
      </c>
      <c r="AT630" s="18">
        <v>0.69691742354199948</v>
      </c>
      <c r="AU630" s="18">
        <v>0.71598490910804669</v>
      </c>
      <c r="AW630" s="18">
        <v>0.6050278934767207</v>
      </c>
      <c r="AX630" s="18">
        <v>0.79096058431351912</v>
      </c>
      <c r="AZ630" s="18">
        <v>0.63680042748724841</v>
      </c>
      <c r="BA630" s="18">
        <v>0.56674417373750963</v>
      </c>
      <c r="BB630" s="18">
        <v>0.61781996553913243</v>
      </c>
      <c r="BC630" s="18">
        <v>0.69801259298685281</v>
      </c>
      <c r="BD630" s="18">
        <v>0.58067197498363876</v>
      </c>
      <c r="BE630" s="18">
        <v>0.65468295742203442</v>
      </c>
      <c r="BF630" s="18">
        <v>0.69670768116173587</v>
      </c>
      <c r="BG630" s="18">
        <v>0.65663372566144917</v>
      </c>
    </row>
    <row r="631" spans="2:59">
      <c r="B631" s="17" t="s">
        <v>131</v>
      </c>
      <c r="C631" s="18">
        <v>0.1058137898033914</v>
      </c>
      <c r="D631" s="18">
        <v>9.6951739537096557E-2</v>
      </c>
      <c r="E631" s="18">
        <v>0.1127233017462337</v>
      </c>
      <c r="G631" s="18">
        <v>0.1050839053308652</v>
      </c>
      <c r="H631" s="18">
        <v>0.1405721162579707</v>
      </c>
      <c r="I631" s="18">
        <v>7.435991582942654E-2</v>
      </c>
      <c r="J631" s="18">
        <v>0.1088602718960678</v>
      </c>
      <c r="K631" s="18">
        <v>0.11584114629521609</v>
      </c>
      <c r="L631" s="18">
        <v>5.8701264214775388E-2</v>
      </c>
      <c r="M631" s="18">
        <v>0.11548222900973409</v>
      </c>
      <c r="N631" s="18">
        <v>0.12551725295269581</v>
      </c>
      <c r="O631" s="18">
        <v>8.029896823440201E-2</v>
      </c>
      <c r="Q631" s="18">
        <v>0.11067244839834529</v>
      </c>
      <c r="R631" s="18">
        <v>9.4432301386091475E-2</v>
      </c>
      <c r="S631" s="18">
        <v>0.1066614744641473</v>
      </c>
      <c r="T631" s="18">
        <v>0.108226075838668</v>
      </c>
      <c r="V631" s="18">
        <v>7.5329418303883608E-2</v>
      </c>
      <c r="W631" s="18">
        <v>0.1052276271461404</v>
      </c>
      <c r="X631" s="18">
        <v>0.10083791693916221</v>
      </c>
      <c r="Y631" s="18">
        <v>0.12744339510908109</v>
      </c>
      <c r="Z631" s="18">
        <v>0.121987666832428</v>
      </c>
      <c r="AA631" s="18">
        <v>8.8316672761561951E-2</v>
      </c>
      <c r="AB631" s="18">
        <v>0.1225611366853943</v>
      </c>
      <c r="AD631" s="18">
        <v>0.119296170411064</v>
      </c>
      <c r="AE631" s="18">
        <v>8.0967554775937867E-2</v>
      </c>
      <c r="AF631" s="18">
        <v>0.1034210720241692</v>
      </c>
      <c r="AG631" s="18">
        <v>0.12989443433331049</v>
      </c>
      <c r="AH631" s="18">
        <v>0.12913217262792639</v>
      </c>
      <c r="AI631" s="18">
        <v>6.7487461754460049E-2</v>
      </c>
      <c r="AJ631" s="18">
        <v>0</v>
      </c>
      <c r="AL631" s="18">
        <v>0.11308</v>
      </c>
      <c r="AM631" s="18">
        <v>8.8499999999999995E-2</v>
      </c>
      <c r="AN631" s="18">
        <v>0.14202999999999999</v>
      </c>
      <c r="AP631" s="18">
        <v>0.1025816416950897</v>
      </c>
      <c r="AQ631" s="18">
        <v>0.14747761021690189</v>
      </c>
      <c r="AR631" s="18">
        <v>0.16408263306829271</v>
      </c>
      <c r="AS631" s="18">
        <v>9.9103484458847424E-2</v>
      </c>
      <c r="AT631" s="18">
        <v>0.13015208120486399</v>
      </c>
      <c r="AU631" s="18">
        <v>9.3121483356465792E-2</v>
      </c>
      <c r="AW631" s="18">
        <v>0.1201321475661606</v>
      </c>
      <c r="AX631" s="18">
        <v>1.515117644119709E-2</v>
      </c>
      <c r="AZ631" s="18">
        <v>8.7480913702706664E-2</v>
      </c>
      <c r="BA631" s="18">
        <v>0.14156889257563041</v>
      </c>
      <c r="BB631" s="18">
        <v>0.12224041280439769</v>
      </c>
      <c r="BC631" s="18">
        <v>8.9858955380547001E-2</v>
      </c>
      <c r="BD631" s="18">
        <v>0.14555518117522831</v>
      </c>
      <c r="BE631" s="18">
        <v>8.802819829023939E-2</v>
      </c>
      <c r="BF631" s="18">
        <v>3.2509343219513931E-2</v>
      </c>
      <c r="BG631" s="18">
        <v>0.13856478602874231</v>
      </c>
    </row>
    <row r="632" spans="2:59">
      <c r="B632" s="17" t="s">
        <v>270</v>
      </c>
      <c r="C632" s="18">
        <v>0.20090467983940721</v>
      </c>
      <c r="D632" s="18">
        <v>0.22578452987148739</v>
      </c>
      <c r="E632" s="18">
        <v>0.18160646081776999</v>
      </c>
      <c r="G632" s="18">
        <v>0.20358861379498919</v>
      </c>
      <c r="H632" s="18">
        <v>0.1739470762549952</v>
      </c>
      <c r="I632" s="18">
        <v>0.1967199470613806</v>
      </c>
      <c r="J632" s="18">
        <v>0.174692663953427</v>
      </c>
      <c r="K632" s="18">
        <v>0.2207761779855989</v>
      </c>
      <c r="L632" s="18">
        <v>0.2345743151149785</v>
      </c>
      <c r="M632" s="18">
        <v>0.24336912880910869</v>
      </c>
      <c r="N632" s="18">
        <v>0.1701438804828885</v>
      </c>
      <c r="O632" s="18">
        <v>0.18142857366876489</v>
      </c>
      <c r="Q632" s="18">
        <v>0.2341935366710409</v>
      </c>
      <c r="R632" s="18">
        <v>0.18532392118866289</v>
      </c>
      <c r="S632" s="18">
        <v>0.1671440100519388</v>
      </c>
      <c r="T632" s="18">
        <v>0.19904586287137899</v>
      </c>
      <c r="V632" s="18">
        <v>0.1865298691584284</v>
      </c>
      <c r="W632" s="18">
        <v>0.22706737988149689</v>
      </c>
      <c r="X632" s="18">
        <v>0.2324381149585556</v>
      </c>
      <c r="Y632" s="18">
        <v>0.19271379802032601</v>
      </c>
      <c r="Z632" s="18">
        <v>0.15097906671403311</v>
      </c>
      <c r="AA632" s="18">
        <v>0.1881703775679974</v>
      </c>
      <c r="AB632" s="18">
        <v>0.22593588764530709</v>
      </c>
      <c r="AD632" s="18">
        <v>0.2439504491545704</v>
      </c>
      <c r="AE632" s="18">
        <v>0.20484206303425381</v>
      </c>
      <c r="AF632" s="18">
        <v>0.15625394014252689</v>
      </c>
      <c r="AG632" s="18">
        <v>0.1077919940165839</v>
      </c>
      <c r="AH632" s="18">
        <v>0.20047483718607581</v>
      </c>
      <c r="AI632" s="18">
        <v>0.1638910115538581</v>
      </c>
      <c r="AJ632" s="18">
        <v>0</v>
      </c>
      <c r="AL632" s="18">
        <v>0.24786</v>
      </c>
      <c r="AM632" s="18">
        <v>0.19137000000000001</v>
      </c>
      <c r="AN632" s="18">
        <v>0.24023</v>
      </c>
      <c r="AP632" s="18">
        <v>0.15505127899914201</v>
      </c>
      <c r="AQ632" s="18">
        <v>0.2016604120304559</v>
      </c>
      <c r="AR632" s="18">
        <v>0.2180946941561826</v>
      </c>
      <c r="AS632" s="18">
        <v>0.20272789122594631</v>
      </c>
      <c r="AT632" s="18">
        <v>0.14777495868659529</v>
      </c>
      <c r="AU632" s="18">
        <v>0.1908936075354874</v>
      </c>
      <c r="AW632" s="18">
        <v>0.21898993491714089</v>
      </c>
      <c r="AX632" s="18">
        <v>7.6252430115808567E-2</v>
      </c>
      <c r="AZ632" s="18">
        <v>0.20657022694764621</v>
      </c>
      <c r="BA632" s="18">
        <v>0.23022872310678799</v>
      </c>
      <c r="BB632" s="18">
        <v>0.18802852745711701</v>
      </c>
      <c r="BC632" s="18">
        <v>0.16201915875272499</v>
      </c>
      <c r="BD632" s="18">
        <v>0.2049764944416749</v>
      </c>
      <c r="BE632" s="18">
        <v>0.2309959611242427</v>
      </c>
      <c r="BF632" s="18">
        <v>0.17738210227509041</v>
      </c>
      <c r="BG632" s="18">
        <v>0.12949511639086389</v>
      </c>
    </row>
    <row r="633" spans="2:59">
      <c r="B633" s="17" t="s">
        <v>271</v>
      </c>
      <c r="C633" s="18">
        <v>4.7616010188655709E-2</v>
      </c>
      <c r="D633" s="18">
        <v>3.5434988768669351E-2</v>
      </c>
      <c r="E633" s="18">
        <v>5.7199251741483173E-2</v>
      </c>
      <c r="G633" s="18">
        <v>4.4346014076366048E-2</v>
      </c>
      <c r="H633" s="18">
        <v>4.4436285746722509E-2</v>
      </c>
      <c r="I633" s="18">
        <v>3.2148726425496217E-2</v>
      </c>
      <c r="J633" s="18">
        <v>1.6584198670046249E-2</v>
      </c>
      <c r="K633" s="18">
        <v>5.8766314277050383E-2</v>
      </c>
      <c r="L633" s="18">
        <v>7.5213792566316509E-2</v>
      </c>
      <c r="M633" s="18">
        <v>3.07173359607959E-2</v>
      </c>
      <c r="N633" s="18">
        <v>5.7795669270956182E-2</v>
      </c>
      <c r="O633" s="18">
        <v>6.8909618184723617E-2</v>
      </c>
      <c r="Q633" s="18">
        <v>4.7128962020277207E-2</v>
      </c>
      <c r="R633" s="18">
        <v>3.818557303331295E-2</v>
      </c>
      <c r="S633" s="18">
        <v>3.9339078389482238E-2</v>
      </c>
      <c r="T633" s="18">
        <v>6.1069129376972238E-2</v>
      </c>
      <c r="V633" s="18">
        <v>4.6107345946429512E-2</v>
      </c>
      <c r="W633" s="18">
        <v>4.6485646060650143E-2</v>
      </c>
      <c r="X633" s="18">
        <v>3.888557329938154E-2</v>
      </c>
      <c r="Y633" s="18">
        <v>4.5605633732997183E-2</v>
      </c>
      <c r="Z633" s="18">
        <v>4.1161665506956213E-2</v>
      </c>
      <c r="AA633" s="18">
        <v>6.0431763698441207E-2</v>
      </c>
      <c r="AB633" s="18">
        <v>5.5147252566971852E-2</v>
      </c>
      <c r="AD633" s="18">
        <v>4.064144526481548E-2</v>
      </c>
      <c r="AE633" s="18">
        <v>3.0113791752626271E-2</v>
      </c>
      <c r="AF633" s="18">
        <v>6.9237045709214656E-2</v>
      </c>
      <c r="AG633" s="18">
        <v>7.7000480787691991E-2</v>
      </c>
      <c r="AH633" s="18">
        <v>4.3277694599242952E-2</v>
      </c>
      <c r="AI633" s="18">
        <v>6.3371379821380233E-2</v>
      </c>
      <c r="AJ633" s="18">
        <v>0</v>
      </c>
      <c r="AL633" s="18">
        <v>2.2540000000000001E-2</v>
      </c>
      <c r="AM633" s="18">
        <v>4.8980000000000003E-2</v>
      </c>
      <c r="AN633" s="18">
        <v>0.10170999999999999</v>
      </c>
      <c r="AP633" s="18">
        <v>7.4969684413331683E-2</v>
      </c>
      <c r="AQ633" s="18">
        <v>3.5051824473659517E-2</v>
      </c>
      <c r="AR633" s="18">
        <v>2.8535917280817471E-2</v>
      </c>
      <c r="AS633" s="18">
        <v>5.3981204353892059E-2</v>
      </c>
      <c r="AT633" s="18">
        <v>2.515553656654106E-2</v>
      </c>
      <c r="AU633" s="18">
        <v>0</v>
      </c>
      <c r="AW633" s="18">
        <v>4.1337614654904931E-2</v>
      </c>
      <c r="AX633" s="18">
        <v>8.4704805758152604E-2</v>
      </c>
      <c r="AZ633" s="18">
        <v>4.4189478440550267E-2</v>
      </c>
      <c r="BA633" s="18">
        <v>4.4431693034035297E-2</v>
      </c>
      <c r="BB633" s="18">
        <v>5.6527914681766871E-2</v>
      </c>
      <c r="BC633" s="18">
        <v>5.0109292879875117E-2</v>
      </c>
      <c r="BD633" s="18">
        <v>6.8796349399458043E-2</v>
      </c>
      <c r="BE633" s="18">
        <v>2.62928831634834E-2</v>
      </c>
      <c r="BF633" s="18">
        <v>4.5968564688824057E-2</v>
      </c>
      <c r="BG633" s="18">
        <v>5.4032942773615193E-2</v>
      </c>
    </row>
    <row r="634" spans="2:59">
      <c r="B634" s="17" t="s">
        <v>119</v>
      </c>
      <c r="C634" s="18">
        <v>1.777078285958603E-2</v>
      </c>
      <c r="D634" s="18">
        <v>1.124373513782272E-2</v>
      </c>
      <c r="E634" s="18">
        <v>2.2884790543930451E-2</v>
      </c>
      <c r="G634" s="18">
        <v>0</v>
      </c>
      <c r="H634" s="18">
        <v>4.1380436406922461E-2</v>
      </c>
      <c r="I634" s="18">
        <v>1.5167779268431689E-2</v>
      </c>
      <c r="J634" s="18">
        <v>2.028387166254586E-2</v>
      </c>
      <c r="K634" s="18">
        <v>8.5322188958599308E-3</v>
      </c>
      <c r="L634" s="18">
        <v>1.186446410285364E-2</v>
      </c>
      <c r="M634" s="18">
        <v>1.1336081349677601E-2</v>
      </c>
      <c r="N634" s="18">
        <v>2.0824055255202669E-2</v>
      </c>
      <c r="O634" s="18">
        <v>1.914903866667703E-2</v>
      </c>
      <c r="Q634" s="18">
        <v>8.1052363190792474E-3</v>
      </c>
      <c r="R634" s="18">
        <v>2.1462199321624669E-2</v>
      </c>
      <c r="S634" s="18">
        <v>1.9700778593155551E-2</v>
      </c>
      <c r="T634" s="18">
        <v>2.4377841401760931E-2</v>
      </c>
      <c r="V634" s="18">
        <v>4.3154032093230953E-2</v>
      </c>
      <c r="W634" s="18">
        <v>2.3137040459133219E-2</v>
      </c>
      <c r="X634" s="18">
        <v>3.5510605411339892E-3</v>
      </c>
      <c r="Y634" s="18">
        <v>9.6012237854406646E-3</v>
      </c>
      <c r="Z634" s="18">
        <v>6.7445503305094048E-3</v>
      </c>
      <c r="AA634" s="18">
        <v>1.387697148375011E-2</v>
      </c>
      <c r="AB634" s="18">
        <v>2.2932534453003889E-2</v>
      </c>
      <c r="AD634" s="18">
        <v>9.904949266328112E-3</v>
      </c>
      <c r="AE634" s="18">
        <v>1.967821586738875E-2</v>
      </c>
      <c r="AF634" s="18">
        <v>2.8903369514731089E-2</v>
      </c>
      <c r="AG634" s="18">
        <v>0</v>
      </c>
      <c r="AH634" s="18">
        <v>1.6191479596370462E-2</v>
      </c>
      <c r="AI634" s="18">
        <v>2.4558408144255309E-2</v>
      </c>
      <c r="AJ634" s="18">
        <v>1</v>
      </c>
      <c r="AL634" s="18">
        <v>2.1229999999999999E-2</v>
      </c>
      <c r="AM634" s="18">
        <v>1.311E-2</v>
      </c>
      <c r="AN634" s="18">
        <v>1.5350000000000001E-2</v>
      </c>
      <c r="AP634" s="18">
        <v>4.5527994618372574E-3</v>
      </c>
      <c r="AQ634" s="18">
        <v>3.0743710437494218E-2</v>
      </c>
      <c r="AR634" s="18">
        <v>0</v>
      </c>
      <c r="AS634" s="18">
        <v>1.4475367943312639E-2</v>
      </c>
      <c r="AT634" s="18">
        <v>0</v>
      </c>
      <c r="AU634" s="18">
        <v>0</v>
      </c>
      <c r="AW634" s="18">
        <v>1.4512409385072939E-2</v>
      </c>
      <c r="AX634" s="18">
        <v>3.293100337132264E-2</v>
      </c>
      <c r="AZ634" s="18">
        <v>2.495895342184825E-2</v>
      </c>
      <c r="BA634" s="18">
        <v>1.7026517546036578E-2</v>
      </c>
      <c r="BB634" s="18">
        <v>1.5383179517586011E-2</v>
      </c>
      <c r="BC634" s="18">
        <v>0</v>
      </c>
      <c r="BD634" s="18">
        <v>0</v>
      </c>
      <c r="BE634" s="18">
        <v>0</v>
      </c>
      <c r="BF634" s="18">
        <v>4.7432308654835581E-2</v>
      </c>
      <c r="BG634" s="18">
        <v>2.1273429145329231E-2</v>
      </c>
    </row>
    <row r="636" spans="2:59" ht="72.599999999999994">
      <c r="B636" s="14" t="s">
        <v>289</v>
      </c>
    </row>
    <row r="637" spans="2:59" ht="43.5">
      <c r="B637" s="15" t="s">
        <v>281</v>
      </c>
    </row>
    <row r="638" spans="2:59">
      <c r="B638" s="11" t="s">
        <v>105</v>
      </c>
      <c r="C638" s="16">
        <v>2017</v>
      </c>
      <c r="D638" s="16">
        <v>847</v>
      </c>
      <c r="E638" s="16">
        <v>1162</v>
      </c>
      <c r="G638" s="16">
        <v>109</v>
      </c>
      <c r="H638" s="16">
        <v>264</v>
      </c>
      <c r="I638" s="16">
        <v>210</v>
      </c>
      <c r="J638" s="16">
        <v>173</v>
      </c>
      <c r="K638" s="16">
        <v>221</v>
      </c>
      <c r="L638" s="16">
        <v>198</v>
      </c>
      <c r="M638" s="16">
        <v>338</v>
      </c>
      <c r="N638" s="16">
        <v>296</v>
      </c>
      <c r="O638" s="16">
        <v>208</v>
      </c>
      <c r="Q638" s="16">
        <v>649</v>
      </c>
      <c r="R638" s="16">
        <v>418</v>
      </c>
      <c r="S638" s="16">
        <v>466</v>
      </c>
      <c r="T638" s="16">
        <v>463</v>
      </c>
      <c r="V638" s="16">
        <v>256</v>
      </c>
      <c r="W638" s="16">
        <v>300</v>
      </c>
      <c r="X638" s="16">
        <v>291</v>
      </c>
      <c r="Y638" s="16">
        <v>305</v>
      </c>
      <c r="Z638" s="16">
        <v>294</v>
      </c>
      <c r="AA638" s="16">
        <v>276</v>
      </c>
      <c r="AB638" s="16">
        <v>295</v>
      </c>
      <c r="AD638" s="16">
        <v>682</v>
      </c>
      <c r="AE638" s="16">
        <v>410</v>
      </c>
      <c r="AF638" s="16">
        <v>387</v>
      </c>
      <c r="AG638" s="16">
        <v>76</v>
      </c>
      <c r="AH638" s="16">
        <v>291</v>
      </c>
      <c r="AI638" s="16">
        <v>170</v>
      </c>
      <c r="AJ638" s="16">
        <v>1</v>
      </c>
      <c r="AL638" s="16">
        <v>277</v>
      </c>
      <c r="AM638" s="16">
        <v>331</v>
      </c>
      <c r="AN638" s="16">
        <v>80</v>
      </c>
      <c r="AP638" s="16">
        <v>210</v>
      </c>
      <c r="AQ638" s="16">
        <v>192</v>
      </c>
      <c r="AR638" s="16">
        <v>67</v>
      </c>
      <c r="AS638" s="16">
        <v>463</v>
      </c>
      <c r="AT638" s="16">
        <v>76</v>
      </c>
      <c r="AU638" s="16">
        <v>11</v>
      </c>
      <c r="AW638" s="16">
        <v>1746</v>
      </c>
      <c r="AX638" s="16">
        <v>249</v>
      </c>
      <c r="AZ638" s="16">
        <v>670</v>
      </c>
      <c r="BA638" s="16">
        <v>454</v>
      </c>
      <c r="BB638" s="16">
        <v>335</v>
      </c>
      <c r="BC638" s="16">
        <v>259</v>
      </c>
      <c r="BD638" s="16">
        <v>57</v>
      </c>
      <c r="BE638" s="16">
        <v>78</v>
      </c>
      <c r="BF638" s="16">
        <v>101</v>
      </c>
      <c r="BG638" s="16">
        <v>54</v>
      </c>
    </row>
    <row r="639" spans="2:59">
      <c r="B639" s="12" t="s">
        <v>106</v>
      </c>
      <c r="C639" s="16">
        <v>2020</v>
      </c>
      <c r="D639" s="16">
        <v>881</v>
      </c>
      <c r="E639" s="16">
        <v>1136</v>
      </c>
      <c r="G639" s="16">
        <v>101</v>
      </c>
      <c r="H639" s="16">
        <v>259</v>
      </c>
      <c r="I639" s="16">
        <v>213</v>
      </c>
      <c r="J639" s="16">
        <v>171</v>
      </c>
      <c r="K639" s="16">
        <v>222</v>
      </c>
      <c r="L639" s="16">
        <v>205</v>
      </c>
      <c r="M639" s="16">
        <v>338</v>
      </c>
      <c r="N639" s="16">
        <v>320</v>
      </c>
      <c r="O639" s="16">
        <v>191</v>
      </c>
      <c r="Q639" s="16">
        <v>655</v>
      </c>
      <c r="R639" s="16">
        <v>415</v>
      </c>
      <c r="S639" s="16">
        <v>470</v>
      </c>
      <c r="T639" s="16">
        <v>458</v>
      </c>
      <c r="V639" s="16">
        <v>301</v>
      </c>
      <c r="W639" s="16">
        <v>286</v>
      </c>
      <c r="X639" s="16">
        <v>297</v>
      </c>
      <c r="Y639" s="16">
        <v>280</v>
      </c>
      <c r="Z639" s="16">
        <v>284</v>
      </c>
      <c r="AA639" s="16">
        <v>275</v>
      </c>
      <c r="AB639" s="16">
        <v>298</v>
      </c>
      <c r="AD639" s="16">
        <v>681</v>
      </c>
      <c r="AE639" s="16">
        <v>413</v>
      </c>
      <c r="AF639" s="16">
        <v>389</v>
      </c>
      <c r="AG639" s="16">
        <v>75</v>
      </c>
      <c r="AH639" s="16">
        <v>292</v>
      </c>
      <c r="AI639" s="16">
        <v>170</v>
      </c>
      <c r="AJ639" s="16">
        <v>1</v>
      </c>
      <c r="AL639" s="16">
        <v>290</v>
      </c>
      <c r="AM639" s="16">
        <v>342</v>
      </c>
      <c r="AN639" s="16">
        <v>81</v>
      </c>
      <c r="AP639" s="16">
        <v>208</v>
      </c>
      <c r="AQ639" s="16">
        <v>186</v>
      </c>
      <c r="AR639" s="16">
        <v>68</v>
      </c>
      <c r="AS639" s="16">
        <v>447</v>
      </c>
      <c r="AT639" s="16">
        <v>75</v>
      </c>
      <c r="AU639" s="16">
        <v>11</v>
      </c>
      <c r="AW639" s="16">
        <v>1748</v>
      </c>
      <c r="AX639" s="16">
        <v>250</v>
      </c>
      <c r="AZ639" s="16">
        <v>701</v>
      </c>
      <c r="BA639" s="16">
        <v>440</v>
      </c>
      <c r="BB639" s="16">
        <v>336</v>
      </c>
      <c r="BC639" s="16">
        <v>251</v>
      </c>
      <c r="BD639" s="16">
        <v>56</v>
      </c>
      <c r="BE639" s="16">
        <v>76</v>
      </c>
      <c r="BF639" s="16">
        <v>97</v>
      </c>
      <c r="BG639" s="16">
        <v>54</v>
      </c>
    </row>
    <row r="640" spans="2:59">
      <c r="B640" s="17" t="s">
        <v>269</v>
      </c>
      <c r="C640" s="18">
        <v>0.24700587650857461</v>
      </c>
      <c r="D640" s="18">
        <v>0.22556671666993469</v>
      </c>
      <c r="E640" s="18">
        <v>0.26353942485447279</v>
      </c>
      <c r="G640" s="18">
        <v>0.24111416207261671</v>
      </c>
      <c r="H640" s="18">
        <v>0.23859965442430989</v>
      </c>
      <c r="I640" s="18">
        <v>0.33105260850925983</v>
      </c>
      <c r="J640" s="18">
        <v>0.25061428300652022</v>
      </c>
      <c r="K640" s="18">
        <v>0.17713507933578679</v>
      </c>
      <c r="L640" s="18">
        <v>0.27185456864409657</v>
      </c>
      <c r="M640" s="18">
        <v>0.18727538818644779</v>
      </c>
      <c r="N640" s="18">
        <v>0.27642851428128901</v>
      </c>
      <c r="O640" s="18">
        <v>0.27549873990547091</v>
      </c>
      <c r="Q640" s="18">
        <v>0.184870732113189</v>
      </c>
      <c r="R640" s="18">
        <v>0.26873167077203558</v>
      </c>
      <c r="S640" s="18">
        <v>0.25718277188893729</v>
      </c>
      <c r="T640" s="18">
        <v>0.30320793157830722</v>
      </c>
      <c r="V640" s="18">
        <v>0.26276945885805642</v>
      </c>
      <c r="W640" s="18">
        <v>0.22639584186254039</v>
      </c>
      <c r="X640" s="18">
        <v>0.2147765963805999</v>
      </c>
      <c r="Y640" s="18">
        <v>0.2429156504682298</v>
      </c>
      <c r="Z640" s="18">
        <v>0.26808879221033971</v>
      </c>
      <c r="AA640" s="18">
        <v>0.26899119629857238</v>
      </c>
      <c r="AB640" s="18">
        <v>0.24644687823757391</v>
      </c>
      <c r="AD640" s="18">
        <v>0.2188505596690305</v>
      </c>
      <c r="AE640" s="18">
        <v>0.23999636458624521</v>
      </c>
      <c r="AF640" s="18">
        <v>0.27200333857822201</v>
      </c>
      <c r="AG640" s="18">
        <v>0.33623597095784108</v>
      </c>
      <c r="AH640" s="18">
        <v>0.24155567125428989</v>
      </c>
      <c r="AI640" s="18">
        <v>0.29100613818419929</v>
      </c>
      <c r="AJ640" s="18">
        <v>0</v>
      </c>
      <c r="AL640" s="18">
        <v>0.18162</v>
      </c>
      <c r="AM640" s="18">
        <v>0.23497000000000001</v>
      </c>
      <c r="AN640" s="18">
        <v>0.29036000000000001</v>
      </c>
      <c r="AP640" s="18">
        <v>0.2315485498707516</v>
      </c>
      <c r="AQ640" s="18">
        <v>0.29014211263195888</v>
      </c>
      <c r="AR640" s="18">
        <v>0.2370108971484727</v>
      </c>
      <c r="AS640" s="18">
        <v>0.27303104976706338</v>
      </c>
      <c r="AT640" s="18">
        <v>0.31358852848764779</v>
      </c>
      <c r="AU640" s="18">
        <v>9.3121483356465792E-2</v>
      </c>
      <c r="AW640" s="18">
        <v>0.19185328413968311</v>
      </c>
      <c r="AX640" s="18">
        <v>0.61829408676726905</v>
      </c>
      <c r="AZ640" s="18">
        <v>0.24602219416461979</v>
      </c>
      <c r="BA640" s="18">
        <v>0.21644939273125111</v>
      </c>
      <c r="BB640" s="18">
        <v>0.2087055989023904</v>
      </c>
      <c r="BC640" s="18">
        <v>0.27348520244247099</v>
      </c>
      <c r="BD640" s="18">
        <v>0.24349780071537561</v>
      </c>
      <c r="BE640" s="18">
        <v>0.22854933356444579</v>
      </c>
      <c r="BF640" s="18">
        <v>0.42285929461087951</v>
      </c>
      <c r="BG640" s="18">
        <v>0.3428194234855157</v>
      </c>
    </row>
    <row r="641" spans="2:59">
      <c r="B641" s="17" t="s">
        <v>131</v>
      </c>
      <c r="C641" s="18">
        <v>0.36065128160246179</v>
      </c>
      <c r="D641" s="18">
        <v>0.37873000675694429</v>
      </c>
      <c r="E641" s="18">
        <v>0.34735394308990969</v>
      </c>
      <c r="G641" s="18">
        <v>0.32862574797419047</v>
      </c>
      <c r="H641" s="18">
        <v>0.36744665993038272</v>
      </c>
      <c r="I641" s="18">
        <v>0.30705731212496162</v>
      </c>
      <c r="J641" s="18">
        <v>0.33768369738493759</v>
      </c>
      <c r="K641" s="18">
        <v>0.41048658531785348</v>
      </c>
      <c r="L641" s="18">
        <v>0.34122775099885072</v>
      </c>
      <c r="M641" s="18">
        <v>0.41426547058731727</v>
      </c>
      <c r="N641" s="18">
        <v>0.35860469207467588</v>
      </c>
      <c r="O641" s="18">
        <v>0.32029414055855798</v>
      </c>
      <c r="Q641" s="18">
        <v>0.40019859937432078</v>
      </c>
      <c r="R641" s="18">
        <v>0.33517983069160329</v>
      </c>
      <c r="S641" s="18">
        <v>0.35422189735960341</v>
      </c>
      <c r="T641" s="18">
        <v>0.3318516229301986</v>
      </c>
      <c r="V641" s="18">
        <v>0.31363484268194308</v>
      </c>
      <c r="W641" s="18">
        <v>0.37502265837214549</v>
      </c>
      <c r="X641" s="18">
        <v>0.36045979946406492</v>
      </c>
      <c r="Y641" s="18">
        <v>0.36556862958982173</v>
      </c>
      <c r="Z641" s="18">
        <v>0.38844728812869012</v>
      </c>
      <c r="AA641" s="18">
        <v>0.37578043140746847</v>
      </c>
      <c r="AB641" s="18">
        <v>0.34950200988468227</v>
      </c>
      <c r="AD641" s="18">
        <v>0.37325838309316328</v>
      </c>
      <c r="AE641" s="18">
        <v>0.35405452778968588</v>
      </c>
      <c r="AF641" s="18">
        <v>0.36769252646416661</v>
      </c>
      <c r="AG641" s="18">
        <v>0.36363783234247732</v>
      </c>
      <c r="AH641" s="18">
        <v>0.38078218318038493</v>
      </c>
      <c r="AI641" s="18">
        <v>0.27590028486993629</v>
      </c>
      <c r="AJ641" s="18">
        <v>0</v>
      </c>
      <c r="AL641" s="18">
        <v>0.41583999999999999</v>
      </c>
      <c r="AM641" s="18">
        <v>0.34416999999999998</v>
      </c>
      <c r="AN641" s="18">
        <v>0.32029000000000002</v>
      </c>
      <c r="AP641" s="18">
        <v>0.38915230901732351</v>
      </c>
      <c r="AQ641" s="18">
        <v>0.31142123712059372</v>
      </c>
      <c r="AR641" s="18">
        <v>0.509133534010624</v>
      </c>
      <c r="AS641" s="18">
        <v>0.34402490091175109</v>
      </c>
      <c r="AT641" s="18">
        <v>0.49086820777951579</v>
      </c>
      <c r="AU641" s="18">
        <v>0.537386042368039</v>
      </c>
      <c r="AW641" s="18">
        <v>0.39461115843884031</v>
      </c>
      <c r="AX641" s="18">
        <v>0.13532907273007841</v>
      </c>
      <c r="AZ641" s="18">
        <v>0.34409266025397067</v>
      </c>
      <c r="BA641" s="18">
        <v>0.38302159888973919</v>
      </c>
      <c r="BB641" s="18">
        <v>0.40867165291098329</v>
      </c>
      <c r="BC641" s="18">
        <v>0.34274661345044177</v>
      </c>
      <c r="BD641" s="18">
        <v>0.45750031138514058</v>
      </c>
      <c r="BE641" s="18">
        <v>0.43240263910541371</v>
      </c>
      <c r="BF641" s="18">
        <v>0.214069339624923</v>
      </c>
      <c r="BG641" s="18">
        <v>0.28039326262023068</v>
      </c>
    </row>
    <row r="642" spans="2:59">
      <c r="B642" s="17" t="s">
        <v>270</v>
      </c>
      <c r="C642" s="18">
        <v>0.35291491919299428</v>
      </c>
      <c r="D642" s="18">
        <v>0.35868476111417152</v>
      </c>
      <c r="E642" s="18">
        <v>0.34770155821706628</v>
      </c>
      <c r="G642" s="18">
        <v>0.40239073784922941</v>
      </c>
      <c r="H642" s="18">
        <v>0.34206732645503368</v>
      </c>
      <c r="I642" s="18">
        <v>0.32980099820668368</v>
      </c>
      <c r="J642" s="18">
        <v>0.35066902802730782</v>
      </c>
      <c r="K642" s="18">
        <v>0.35373812053841952</v>
      </c>
      <c r="L642" s="18">
        <v>0.35739366276461071</v>
      </c>
      <c r="M642" s="18">
        <v>0.37008521072811429</v>
      </c>
      <c r="N642" s="18">
        <v>0.32778923352408418</v>
      </c>
      <c r="O642" s="18">
        <v>0.3751613838474489</v>
      </c>
      <c r="Q642" s="18">
        <v>0.39572704182555818</v>
      </c>
      <c r="R642" s="18">
        <v>0.3525917328069948</v>
      </c>
      <c r="S642" s="18">
        <v>0.33988717802047358</v>
      </c>
      <c r="T642" s="18">
        <v>0.30799295165600948</v>
      </c>
      <c r="V642" s="18">
        <v>0.37321114380306009</v>
      </c>
      <c r="W642" s="18">
        <v>0.36566260653557592</v>
      </c>
      <c r="X642" s="18">
        <v>0.40695894409307642</v>
      </c>
      <c r="Y642" s="18">
        <v>0.33722500577920628</v>
      </c>
      <c r="Z642" s="18">
        <v>0.31962368474704089</v>
      </c>
      <c r="AA642" s="18">
        <v>0.29830450133455522</v>
      </c>
      <c r="AB642" s="18">
        <v>0.3631675787165079</v>
      </c>
      <c r="AD642" s="18">
        <v>0.38000860618207238</v>
      </c>
      <c r="AE642" s="18">
        <v>0.36635718707698578</v>
      </c>
      <c r="AF642" s="18">
        <v>0.30614712200524108</v>
      </c>
      <c r="AG642" s="18">
        <v>0.27272911749790157</v>
      </c>
      <c r="AH642" s="18">
        <v>0.34522186103164793</v>
      </c>
      <c r="AI642" s="18">
        <v>0.3639639339468132</v>
      </c>
      <c r="AJ642" s="18">
        <v>1</v>
      </c>
      <c r="AL642" s="18">
        <v>0.38795000000000002</v>
      </c>
      <c r="AM642" s="18">
        <v>0.39356999999999998</v>
      </c>
      <c r="AN642" s="18">
        <v>0.36366999999999999</v>
      </c>
      <c r="AP642" s="18">
        <v>0.35207390632136282</v>
      </c>
      <c r="AQ642" s="18">
        <v>0.34427780876477371</v>
      </c>
      <c r="AR642" s="18">
        <v>0.2072978258835369</v>
      </c>
      <c r="AS642" s="18">
        <v>0.33579993298485378</v>
      </c>
      <c r="AT642" s="18">
        <v>0.16935504906111201</v>
      </c>
      <c r="AU642" s="18">
        <v>0.36949247427549531</v>
      </c>
      <c r="AW642" s="18">
        <v>0.38229512605254568</v>
      </c>
      <c r="AX642" s="18">
        <v>0.16336856332093119</v>
      </c>
      <c r="AZ642" s="18">
        <v>0.37561225793460468</v>
      </c>
      <c r="BA642" s="18">
        <v>0.35170243051629041</v>
      </c>
      <c r="BB642" s="18">
        <v>0.34164427888713789</v>
      </c>
      <c r="BC642" s="18">
        <v>0.36445977634855609</v>
      </c>
      <c r="BD642" s="18">
        <v>0.23202797543685319</v>
      </c>
      <c r="BE642" s="18">
        <v>0.30312810800592671</v>
      </c>
      <c r="BF642" s="18">
        <v>0.3347018781149555</v>
      </c>
      <c r="BG642" s="18">
        <v>0.31691484177650248</v>
      </c>
    </row>
    <row r="643" spans="2:59">
      <c r="B643" s="17" t="s">
        <v>271</v>
      </c>
      <c r="C643" s="18">
        <v>2.2899304359683931E-2</v>
      </c>
      <c r="D643" s="18">
        <v>2.352966521910814E-2</v>
      </c>
      <c r="E643" s="18">
        <v>2.247233114410567E-2</v>
      </c>
      <c r="G643" s="18">
        <v>2.7869352103963341E-2</v>
      </c>
      <c r="H643" s="18">
        <v>1.4931043674013621E-2</v>
      </c>
      <c r="I643" s="18">
        <v>2.2961416829220069E-2</v>
      </c>
      <c r="J643" s="18">
        <v>3.4340822507138567E-2</v>
      </c>
      <c r="K643" s="18">
        <v>4.5059475846078903E-2</v>
      </c>
      <c r="L643" s="18">
        <v>1.962646395071304E-2</v>
      </c>
      <c r="M643" s="18">
        <v>1.994116084317954E-2</v>
      </c>
      <c r="N643" s="18">
        <v>1.6487459943215349E-2</v>
      </c>
      <c r="O643" s="18">
        <v>1.445516860415289E-2</v>
      </c>
      <c r="Q643" s="18">
        <v>1.1750843532795331E-2</v>
      </c>
      <c r="R643" s="18">
        <v>2.644554508637708E-2</v>
      </c>
      <c r="S643" s="18">
        <v>2.566573505985778E-2</v>
      </c>
      <c r="T643" s="18">
        <v>3.3839983978898147E-2</v>
      </c>
      <c r="V643" s="18">
        <v>1.182169440789096E-2</v>
      </c>
      <c r="W643" s="18">
        <v>1.6192312255346491E-2</v>
      </c>
      <c r="X643" s="18">
        <v>1.4525818375811701E-2</v>
      </c>
      <c r="Y643" s="18">
        <v>4.0759783314636172E-2</v>
      </c>
      <c r="Z643" s="18">
        <v>1.414019257891262E-2</v>
      </c>
      <c r="AA643" s="18">
        <v>4.4259513792675113E-2</v>
      </c>
      <c r="AB643" s="18">
        <v>2.0709665780655081E-2</v>
      </c>
      <c r="AD643" s="18">
        <v>1.894017902408392E-2</v>
      </c>
      <c r="AE643" s="18">
        <v>1.9711860129138139E-2</v>
      </c>
      <c r="AF643" s="18">
        <v>3.7747464876839797E-2</v>
      </c>
      <c r="AG643" s="18">
        <v>1.3698539600889979E-2</v>
      </c>
      <c r="AH643" s="18">
        <v>1.6466037071637681E-2</v>
      </c>
      <c r="AI643" s="18">
        <v>2.77475527808023E-2</v>
      </c>
      <c r="AJ643" s="18">
        <v>0</v>
      </c>
      <c r="AL643" s="18">
        <v>0</v>
      </c>
      <c r="AM643" s="18">
        <v>1.7729999999999999E-2</v>
      </c>
      <c r="AN643" s="18">
        <v>2.5690000000000001E-2</v>
      </c>
      <c r="AP643" s="18">
        <v>2.3263725618731881E-2</v>
      </c>
      <c r="AQ643" s="18">
        <v>2.594565245257131E-2</v>
      </c>
      <c r="AR643" s="18">
        <v>3.2342475524847293E-2</v>
      </c>
      <c r="AS643" s="18">
        <v>3.345711771298563E-2</v>
      </c>
      <c r="AT643" s="18">
        <v>2.6188214671724309E-2</v>
      </c>
      <c r="AU643" s="18">
        <v>0</v>
      </c>
      <c r="AW643" s="18">
        <v>1.9592326075492598E-2</v>
      </c>
      <c r="AX643" s="18">
        <v>4.3635916743199631E-2</v>
      </c>
      <c r="AZ643" s="18">
        <v>1.6980662561244111E-2</v>
      </c>
      <c r="BA643" s="18">
        <v>3.1511008893634472E-2</v>
      </c>
      <c r="BB643" s="18">
        <v>1.7941844714178031E-2</v>
      </c>
      <c r="BC643" s="18">
        <v>1.9308407758531071E-2</v>
      </c>
      <c r="BD643" s="18">
        <v>3.4659893664997513E-2</v>
      </c>
      <c r="BE643" s="18">
        <v>2.404032048439882E-2</v>
      </c>
      <c r="BF643" s="18">
        <v>1.8563842833607899E-2</v>
      </c>
      <c r="BG643" s="18">
        <v>3.925995822063124E-2</v>
      </c>
    </row>
    <row r="644" spans="2:59">
      <c r="B644" s="17" t="s">
        <v>119</v>
      </c>
      <c r="C644" s="18">
        <v>1.6528618336285491E-2</v>
      </c>
      <c r="D644" s="18">
        <v>1.348885023984136E-2</v>
      </c>
      <c r="E644" s="18">
        <v>1.8932742694445431E-2</v>
      </c>
      <c r="G644" s="18">
        <v>0</v>
      </c>
      <c r="H644" s="18">
        <v>3.6955315516260107E-2</v>
      </c>
      <c r="I644" s="18">
        <v>9.1276643298749162E-3</v>
      </c>
      <c r="J644" s="18">
        <v>2.6692169074095631E-2</v>
      </c>
      <c r="K644" s="18">
        <v>1.358073896186123E-2</v>
      </c>
      <c r="L644" s="18">
        <v>9.8975536417288089E-3</v>
      </c>
      <c r="M644" s="18">
        <v>8.4327696549412242E-3</v>
      </c>
      <c r="N644" s="18">
        <v>2.069010017673548E-2</v>
      </c>
      <c r="O644" s="18">
        <v>1.459056708436939E-2</v>
      </c>
      <c r="Q644" s="18">
        <v>7.4527831541366784E-3</v>
      </c>
      <c r="R644" s="18">
        <v>1.7051220642989341E-2</v>
      </c>
      <c r="S644" s="18">
        <v>2.304241767112776E-2</v>
      </c>
      <c r="T644" s="18">
        <v>2.310750985658663E-2</v>
      </c>
      <c r="V644" s="18">
        <v>3.8562860249049709E-2</v>
      </c>
      <c r="W644" s="18">
        <v>1.6726580974391659E-2</v>
      </c>
      <c r="X644" s="18">
        <v>3.2788416864471558E-3</v>
      </c>
      <c r="Y644" s="18">
        <v>1.3530930848106181E-2</v>
      </c>
      <c r="Z644" s="18">
        <v>9.7000423350167495E-3</v>
      </c>
      <c r="AA644" s="18">
        <v>1.2664357166728989E-2</v>
      </c>
      <c r="AB644" s="18">
        <v>2.0173867380580801E-2</v>
      </c>
      <c r="AD644" s="18">
        <v>8.9422720316497863E-3</v>
      </c>
      <c r="AE644" s="18">
        <v>1.9880060417945E-2</v>
      </c>
      <c r="AF644" s="18">
        <v>1.640954807553072E-2</v>
      </c>
      <c r="AG644" s="18">
        <v>1.3698539600889979E-2</v>
      </c>
      <c r="AH644" s="18">
        <v>1.5974247462039709E-2</v>
      </c>
      <c r="AI644" s="18">
        <v>4.1382090218248888E-2</v>
      </c>
      <c r="AJ644" s="18">
        <v>0</v>
      </c>
      <c r="AL644" s="18">
        <v>1.4590000000000001E-2</v>
      </c>
      <c r="AM644" s="18">
        <v>9.5600000000000008E-3</v>
      </c>
      <c r="AN644" s="18">
        <v>0</v>
      </c>
      <c r="AP644" s="18">
        <v>3.9615091718301952E-3</v>
      </c>
      <c r="AQ644" s="18">
        <v>2.8213189030102361E-2</v>
      </c>
      <c r="AR644" s="18">
        <v>1.4215267432518851E-2</v>
      </c>
      <c r="AS644" s="18">
        <v>1.3686998623346019E-2</v>
      </c>
      <c r="AT644" s="18">
        <v>0</v>
      </c>
      <c r="AU644" s="18">
        <v>0</v>
      </c>
      <c r="AW644" s="18">
        <v>1.1648105293438449E-2</v>
      </c>
      <c r="AX644" s="18">
        <v>3.937236043852179E-2</v>
      </c>
      <c r="AZ644" s="18">
        <v>1.7292225085560591E-2</v>
      </c>
      <c r="BA644" s="18">
        <v>1.7315568969084951E-2</v>
      </c>
      <c r="BB644" s="18">
        <v>2.303662458531033E-2</v>
      </c>
      <c r="BC644" s="18">
        <v>0</v>
      </c>
      <c r="BD644" s="18">
        <v>3.2314018797633043E-2</v>
      </c>
      <c r="BE644" s="18">
        <v>1.1879598839815051E-2</v>
      </c>
      <c r="BF644" s="18">
        <v>9.8056448156342377E-3</v>
      </c>
      <c r="BG644" s="18">
        <v>2.0612513897119902E-2</v>
      </c>
    </row>
    <row r="646" spans="2:59" ht="43.5">
      <c r="B646" s="14" t="s">
        <v>290</v>
      </c>
    </row>
    <row r="647" spans="2:59" ht="43.5">
      <c r="B647" s="15" t="s">
        <v>291</v>
      </c>
    </row>
    <row r="648" spans="2:59">
      <c r="B648" s="11" t="s">
        <v>105</v>
      </c>
      <c r="C648" s="16">
        <v>2912</v>
      </c>
      <c r="D648" s="16">
        <v>1152</v>
      </c>
      <c r="E648" s="16">
        <v>1751</v>
      </c>
      <c r="G648" s="16">
        <v>147</v>
      </c>
      <c r="H648" s="16">
        <v>412</v>
      </c>
      <c r="I648" s="16">
        <v>288</v>
      </c>
      <c r="J648" s="16">
        <v>254</v>
      </c>
      <c r="K648" s="16">
        <v>311</v>
      </c>
      <c r="L648" s="16">
        <v>305</v>
      </c>
      <c r="M648" s="16">
        <v>483</v>
      </c>
      <c r="N648" s="16">
        <v>411</v>
      </c>
      <c r="O648" s="16">
        <v>301</v>
      </c>
      <c r="Q648" s="16">
        <v>1084</v>
      </c>
      <c r="R648" s="16">
        <v>610</v>
      </c>
      <c r="S648" s="16">
        <v>570</v>
      </c>
      <c r="T648" s="16">
        <v>624</v>
      </c>
      <c r="V648" s="16">
        <v>478</v>
      </c>
      <c r="W648" s="16">
        <v>611</v>
      </c>
      <c r="X648" s="16">
        <v>555</v>
      </c>
      <c r="Y648" s="16">
        <v>474</v>
      </c>
      <c r="Z648" s="16">
        <v>368</v>
      </c>
      <c r="AA648" s="16">
        <v>216</v>
      </c>
      <c r="AB648" s="16">
        <v>210</v>
      </c>
      <c r="AD648" s="16">
        <v>980</v>
      </c>
      <c r="AE648" s="16">
        <v>615</v>
      </c>
      <c r="AF648" s="16">
        <v>527</v>
      </c>
      <c r="AG648" s="16">
        <v>106</v>
      </c>
      <c r="AH648" s="16">
        <v>432</v>
      </c>
      <c r="AI648" s="16">
        <v>248</v>
      </c>
      <c r="AJ648" s="16">
        <v>4</v>
      </c>
      <c r="AL648" s="16">
        <v>547</v>
      </c>
      <c r="AM648" s="16">
        <v>640</v>
      </c>
      <c r="AN648" s="16">
        <v>180</v>
      </c>
      <c r="AP648" s="16">
        <v>232</v>
      </c>
      <c r="AQ648" s="16">
        <v>183</v>
      </c>
      <c r="AR648" s="16">
        <v>41</v>
      </c>
      <c r="AS648" s="16">
        <v>497</v>
      </c>
      <c r="AT648" s="16">
        <v>67</v>
      </c>
      <c r="AU648" s="16">
        <v>3</v>
      </c>
      <c r="AW648" s="16">
        <v>2547</v>
      </c>
      <c r="AX648" s="16">
        <v>330</v>
      </c>
      <c r="AZ648" s="16">
        <v>1326</v>
      </c>
      <c r="BA648" s="16">
        <v>930</v>
      </c>
      <c r="BB648" s="16">
        <v>0</v>
      </c>
      <c r="BC648" s="16">
        <v>527</v>
      </c>
      <c r="BD648" s="16">
        <v>129</v>
      </c>
      <c r="BE648" s="16">
        <v>0</v>
      </c>
      <c r="BF648" s="16">
        <v>0</v>
      </c>
      <c r="BG648" s="16">
        <v>0</v>
      </c>
    </row>
    <row r="649" spans="2:59">
      <c r="B649" s="12" t="s">
        <v>106</v>
      </c>
      <c r="C649" s="16">
        <v>2920</v>
      </c>
      <c r="D649" s="16">
        <v>1186</v>
      </c>
      <c r="E649" s="16">
        <v>1731</v>
      </c>
      <c r="G649" s="16">
        <v>136</v>
      </c>
      <c r="H649" s="16">
        <v>405</v>
      </c>
      <c r="I649" s="16">
        <v>290</v>
      </c>
      <c r="J649" s="16">
        <v>248</v>
      </c>
      <c r="K649" s="16">
        <v>312</v>
      </c>
      <c r="L649" s="16">
        <v>316</v>
      </c>
      <c r="M649" s="16">
        <v>484</v>
      </c>
      <c r="N649" s="16">
        <v>449</v>
      </c>
      <c r="O649" s="16">
        <v>279</v>
      </c>
      <c r="Q649" s="16">
        <v>1091</v>
      </c>
      <c r="R649" s="16">
        <v>607</v>
      </c>
      <c r="S649" s="16">
        <v>575</v>
      </c>
      <c r="T649" s="16">
        <v>622</v>
      </c>
      <c r="V649" s="16">
        <v>560</v>
      </c>
      <c r="W649" s="16">
        <v>582</v>
      </c>
      <c r="X649" s="16">
        <v>565</v>
      </c>
      <c r="Y649" s="16">
        <v>435</v>
      </c>
      <c r="Z649" s="16">
        <v>352</v>
      </c>
      <c r="AA649" s="16">
        <v>214</v>
      </c>
      <c r="AB649" s="16">
        <v>212</v>
      </c>
      <c r="AD649" s="16">
        <v>987</v>
      </c>
      <c r="AE649" s="16">
        <v>617</v>
      </c>
      <c r="AF649" s="16">
        <v>529</v>
      </c>
      <c r="AG649" s="16">
        <v>105</v>
      </c>
      <c r="AH649" s="16">
        <v>433</v>
      </c>
      <c r="AI649" s="16">
        <v>247</v>
      </c>
      <c r="AJ649" s="16">
        <v>4</v>
      </c>
      <c r="AL649" s="16">
        <v>567</v>
      </c>
      <c r="AM649" s="16">
        <v>660</v>
      </c>
      <c r="AN649" s="16">
        <v>184</v>
      </c>
      <c r="AP649" s="16">
        <v>229</v>
      </c>
      <c r="AQ649" s="16">
        <v>174</v>
      </c>
      <c r="AR649" s="16">
        <v>41</v>
      </c>
      <c r="AS649" s="16">
        <v>473</v>
      </c>
      <c r="AT649" s="16">
        <v>66</v>
      </c>
      <c r="AU649" s="16">
        <v>3</v>
      </c>
      <c r="AW649" s="16">
        <v>2553</v>
      </c>
      <c r="AX649" s="16">
        <v>332</v>
      </c>
      <c r="AZ649" s="16">
        <v>1382</v>
      </c>
      <c r="BA649" s="16">
        <v>902</v>
      </c>
      <c r="BB649" s="16">
        <v>0</v>
      </c>
      <c r="BC649" s="16">
        <v>510</v>
      </c>
      <c r="BD649" s="16">
        <v>127</v>
      </c>
      <c r="BE649" s="16">
        <v>0</v>
      </c>
      <c r="BF649" s="16">
        <v>0</v>
      </c>
      <c r="BG649" s="16">
        <v>0</v>
      </c>
    </row>
    <row r="650" spans="2:59">
      <c r="B650" s="17" t="s">
        <v>292</v>
      </c>
      <c r="C650" s="18">
        <v>0.21840081909067441</v>
      </c>
      <c r="D650" s="18">
        <v>0.22442206189616909</v>
      </c>
      <c r="E650" s="18">
        <v>0.2141899192885483</v>
      </c>
      <c r="G650" s="18">
        <v>0.21850254196542029</v>
      </c>
      <c r="H650" s="18">
        <v>0.2357322337412649</v>
      </c>
      <c r="I650" s="18">
        <v>0.16070860917311261</v>
      </c>
      <c r="J650" s="18">
        <v>0.19487350879711801</v>
      </c>
      <c r="K650" s="18">
        <v>0.23735646767892071</v>
      </c>
      <c r="L650" s="18">
        <v>0.19328405641652679</v>
      </c>
      <c r="M650" s="18">
        <v>0.27207151401216001</v>
      </c>
      <c r="N650" s="18">
        <v>0.23291379364423659</v>
      </c>
      <c r="O650" s="18">
        <v>0.1650134584934296</v>
      </c>
      <c r="Q650" s="18">
        <v>0.23091825621290271</v>
      </c>
      <c r="R650" s="18">
        <v>0.22331799280913139</v>
      </c>
      <c r="S650" s="18">
        <v>0.22652692577384789</v>
      </c>
      <c r="T650" s="18">
        <v>0.18893597863187989</v>
      </c>
      <c r="V650" s="18">
        <v>0.19058592662500279</v>
      </c>
      <c r="W650" s="18">
        <v>0.23578532529889251</v>
      </c>
      <c r="X650" s="18">
        <v>0.22814022078273041</v>
      </c>
      <c r="Y650" s="18">
        <v>0.2126386290974655</v>
      </c>
      <c r="Z650" s="18">
        <v>0.22970341665104671</v>
      </c>
      <c r="AA650" s="18">
        <v>0.19091171662538481</v>
      </c>
      <c r="AB650" s="18">
        <v>0.23893364804701581</v>
      </c>
      <c r="AD650" s="18">
        <v>0.2417510658174305</v>
      </c>
      <c r="AE650" s="18">
        <v>0.21687459571734241</v>
      </c>
      <c r="AF650" s="18">
        <v>0.20691957536362299</v>
      </c>
      <c r="AG650" s="18">
        <v>0.16322718105240591</v>
      </c>
      <c r="AH650" s="18">
        <v>0.21218999183626369</v>
      </c>
      <c r="AI650" s="18">
        <v>0.1875161452401598</v>
      </c>
      <c r="AJ650" s="18">
        <v>0.2358772217288925</v>
      </c>
      <c r="AL650" s="18">
        <v>0.24657000000000001</v>
      </c>
      <c r="AM650" s="18">
        <v>0.20616999999999999</v>
      </c>
      <c r="AN650" s="18">
        <v>0.20416999999999999</v>
      </c>
      <c r="AP650" s="18">
        <v>0.25237275667628811</v>
      </c>
      <c r="AQ650" s="18">
        <v>0.15607957445693699</v>
      </c>
      <c r="AR650" s="18">
        <v>0.21650186590027359</v>
      </c>
      <c r="AS650" s="18">
        <v>0.23151727898432961</v>
      </c>
      <c r="AT650" s="18">
        <v>0.22415919046124519</v>
      </c>
      <c r="AU650" s="18">
        <v>0.65769464412543044</v>
      </c>
      <c r="AW650" s="18">
        <v>0.2287262213554857</v>
      </c>
      <c r="AX650" s="18">
        <v>0.15939726048884939</v>
      </c>
      <c r="AZ650" s="18">
        <v>0.20889911679595249</v>
      </c>
      <c r="BA650" s="18">
        <v>0.21551592896692029</v>
      </c>
      <c r="BB650" s="18">
        <v>0</v>
      </c>
      <c r="BC650" s="18">
        <v>0.24703821900322251</v>
      </c>
      <c r="BD650" s="18">
        <v>0.22721892069900571</v>
      </c>
      <c r="BE650" s="18">
        <v>0</v>
      </c>
      <c r="BF650" s="18">
        <v>0</v>
      </c>
      <c r="BG650" s="18">
        <v>0</v>
      </c>
    </row>
    <row r="651" spans="2:59">
      <c r="B651" s="17" t="s">
        <v>293</v>
      </c>
      <c r="C651" s="18">
        <v>0.54549302782000042</v>
      </c>
      <c r="D651" s="18">
        <v>0.5357912586374366</v>
      </c>
      <c r="E651" s="18">
        <v>0.55209540629281617</v>
      </c>
      <c r="G651" s="18">
        <v>0.56163737442892481</v>
      </c>
      <c r="H651" s="18">
        <v>0.48886836943199952</v>
      </c>
      <c r="I651" s="18">
        <v>0.58903890189428088</v>
      </c>
      <c r="J651" s="18">
        <v>0.60481438754839678</v>
      </c>
      <c r="K651" s="18">
        <v>0.52580756793693728</v>
      </c>
      <c r="L651" s="18">
        <v>0.55759040222314538</v>
      </c>
      <c r="M651" s="18">
        <v>0.53046570417816774</v>
      </c>
      <c r="N651" s="18">
        <v>0.55039852394444366</v>
      </c>
      <c r="O651" s="18">
        <v>0.54824286114031373</v>
      </c>
      <c r="Q651" s="18">
        <v>0.56434106674599116</v>
      </c>
      <c r="R651" s="18">
        <v>0.52363531274610797</v>
      </c>
      <c r="S651" s="18">
        <v>0.55633579773854103</v>
      </c>
      <c r="T651" s="18">
        <v>0.52008255683240856</v>
      </c>
      <c r="V651" s="18">
        <v>0.55759843466842174</v>
      </c>
      <c r="W651" s="18">
        <v>0.54741552187468712</v>
      </c>
      <c r="X651" s="18">
        <v>0.55396729064454808</v>
      </c>
      <c r="Y651" s="18">
        <v>0.55191238481508464</v>
      </c>
      <c r="Z651" s="18">
        <v>0.52282311890477584</v>
      </c>
      <c r="AA651" s="18">
        <v>0.50793442038057302</v>
      </c>
      <c r="AB651" s="18">
        <v>0.54801352472917497</v>
      </c>
      <c r="AD651" s="18">
        <v>0.53469663822482461</v>
      </c>
      <c r="AE651" s="18">
        <v>0.52921253003405744</v>
      </c>
      <c r="AF651" s="18">
        <v>0.56920169282545907</v>
      </c>
      <c r="AG651" s="18">
        <v>0.5776650476470252</v>
      </c>
      <c r="AH651" s="18">
        <v>0.54648890757834201</v>
      </c>
      <c r="AI651" s="18">
        <v>0.56323786161884992</v>
      </c>
      <c r="AJ651" s="18">
        <v>0.53893765858106379</v>
      </c>
      <c r="AL651" s="18">
        <v>0.53608</v>
      </c>
      <c r="AM651" s="18">
        <v>0.57191999999999998</v>
      </c>
      <c r="AN651" s="18">
        <v>0.58218000000000003</v>
      </c>
      <c r="AP651" s="18">
        <v>0.51986040699201153</v>
      </c>
      <c r="AQ651" s="18">
        <v>0.47071893823746591</v>
      </c>
      <c r="AR651" s="18">
        <v>0.64419719055893554</v>
      </c>
      <c r="AS651" s="18">
        <v>0.5576120061342924</v>
      </c>
      <c r="AT651" s="18">
        <v>0.4526912665080115</v>
      </c>
      <c r="AU651" s="18">
        <v>0</v>
      </c>
      <c r="AW651" s="18">
        <v>0.56326961487325578</v>
      </c>
      <c r="AX651" s="18">
        <v>0.42310221625003019</v>
      </c>
      <c r="AZ651" s="18">
        <v>0.5473893458287532</v>
      </c>
      <c r="BA651" s="18">
        <v>0.54040093317439375</v>
      </c>
      <c r="BB651" s="18">
        <v>0</v>
      </c>
      <c r="BC651" s="18">
        <v>0.5445562335765145</v>
      </c>
      <c r="BD651" s="18">
        <v>0.56484169211070734</v>
      </c>
      <c r="BE651" s="18">
        <v>0</v>
      </c>
      <c r="BF651" s="18">
        <v>0</v>
      </c>
      <c r="BG651" s="18">
        <v>0</v>
      </c>
    </row>
    <row r="652" spans="2:59">
      <c r="B652" s="17" t="s">
        <v>294</v>
      </c>
      <c r="C652" s="18">
        <v>0.1091533752799525</v>
      </c>
      <c r="D652" s="18">
        <v>0.1378086044708883</v>
      </c>
      <c r="E652" s="18">
        <v>8.9744488329038183E-2</v>
      </c>
      <c r="G652" s="18">
        <v>0.1139656122197351</v>
      </c>
      <c r="H652" s="18">
        <v>0.1316516328906806</v>
      </c>
      <c r="I652" s="18">
        <v>9.6991893475558658E-2</v>
      </c>
      <c r="J652" s="18">
        <v>0.10762764186319219</v>
      </c>
      <c r="K652" s="18">
        <v>0.1057020373948748</v>
      </c>
      <c r="L652" s="18">
        <v>0.1055430510294687</v>
      </c>
      <c r="M652" s="18">
        <v>0.1097081868102758</v>
      </c>
      <c r="N652" s="18">
        <v>9.2277515833574228E-2</v>
      </c>
      <c r="O652" s="18">
        <v>0.122283621692824</v>
      </c>
      <c r="Q652" s="18">
        <v>0.10554093773595501</v>
      </c>
      <c r="R652" s="18">
        <v>0.10376188897179429</v>
      </c>
      <c r="S652" s="18">
        <v>0.113691836655017</v>
      </c>
      <c r="T652" s="18">
        <v>0.1155527347733539</v>
      </c>
      <c r="V652" s="18">
        <v>7.9836038606232826E-2</v>
      </c>
      <c r="W652" s="18">
        <v>9.2358493424904181E-2</v>
      </c>
      <c r="X652" s="18">
        <v>8.7727880854634857E-2</v>
      </c>
      <c r="Y652" s="18">
        <v>9.2640425025293793E-2</v>
      </c>
      <c r="Z652" s="18">
        <v>0.17158439168517489</v>
      </c>
      <c r="AA652" s="18">
        <v>0.19784640647312979</v>
      </c>
      <c r="AB652" s="18">
        <v>0.13047347808704449</v>
      </c>
      <c r="AD652" s="18">
        <v>0.10527112238850581</v>
      </c>
      <c r="AE652" s="18">
        <v>0.1228356251380192</v>
      </c>
      <c r="AF652" s="18">
        <v>9.5335311680314255E-2</v>
      </c>
      <c r="AG652" s="18">
        <v>0.12370407870330789</v>
      </c>
      <c r="AH652" s="18">
        <v>0.1281566677367387</v>
      </c>
      <c r="AI652" s="18">
        <v>8.2389946819011295E-2</v>
      </c>
      <c r="AJ652" s="18">
        <v>0</v>
      </c>
      <c r="AL652" s="18">
        <v>0.10575</v>
      </c>
      <c r="AM652" s="18">
        <v>9.3659999999999993E-2</v>
      </c>
      <c r="AN652" s="18">
        <v>7.3700000000000002E-2</v>
      </c>
      <c r="AP652" s="18">
        <v>0.14511245229869851</v>
      </c>
      <c r="AQ652" s="18">
        <v>0.21228996370200309</v>
      </c>
      <c r="AR652" s="18">
        <v>0.1069947285085614</v>
      </c>
      <c r="AS652" s="18">
        <v>0.14026159786776021</v>
      </c>
      <c r="AT652" s="18">
        <v>0.17927446274260939</v>
      </c>
      <c r="AU652" s="18">
        <v>0.34230535587456951</v>
      </c>
      <c r="AW652" s="18">
        <v>0.1082078076740294</v>
      </c>
      <c r="AX652" s="18">
        <v>0.11534979972268571</v>
      </c>
      <c r="AZ652" s="18">
        <v>8.9488522603589943E-2</v>
      </c>
      <c r="BA652" s="18">
        <v>0.1152159662528589</v>
      </c>
      <c r="BB652" s="18">
        <v>0</v>
      </c>
      <c r="BC652" s="18">
        <v>0.14377353017889091</v>
      </c>
      <c r="BD652" s="18">
        <v>0.14106515679304099</v>
      </c>
      <c r="BE652" s="18">
        <v>0</v>
      </c>
      <c r="BF652" s="18">
        <v>0</v>
      </c>
      <c r="BG652" s="18">
        <v>0</v>
      </c>
    </row>
    <row r="653" spans="2:59">
      <c r="B653" s="17" t="s">
        <v>295</v>
      </c>
      <c r="C653" s="18">
        <v>3.4148757580229762E-2</v>
      </c>
      <c r="D653" s="18">
        <v>3.0041112943460679E-2</v>
      </c>
      <c r="E653" s="18">
        <v>3.6697267658232037E-2</v>
      </c>
      <c r="G653" s="18">
        <v>1.3446149702378221E-2</v>
      </c>
      <c r="H653" s="18">
        <v>3.2740829176550267E-2</v>
      </c>
      <c r="I653" s="18">
        <v>4.1114994734595102E-2</v>
      </c>
      <c r="J653" s="18">
        <v>1.9877758894767041E-2</v>
      </c>
      <c r="K653" s="18">
        <v>5.0327539445038857E-2</v>
      </c>
      <c r="L653" s="18">
        <v>2.9278518842238119E-2</v>
      </c>
      <c r="M653" s="18">
        <v>3.0299891060751729E-2</v>
      </c>
      <c r="N653" s="18">
        <v>3.1644257816402052E-2</v>
      </c>
      <c r="O653" s="18">
        <v>4.9842854564632152E-2</v>
      </c>
      <c r="Q653" s="18">
        <v>2.7521428306460479E-2</v>
      </c>
      <c r="R653" s="18">
        <v>3.9661099400748731E-2</v>
      </c>
      <c r="S653" s="18">
        <v>2.076423841835701E-2</v>
      </c>
      <c r="T653" s="18">
        <v>5.4089590487270023E-2</v>
      </c>
      <c r="V653" s="18">
        <v>2.3110881748873009E-2</v>
      </c>
      <c r="W653" s="18">
        <v>3.2883963700496503E-2</v>
      </c>
      <c r="X653" s="18">
        <v>2.6410746585521571E-2</v>
      </c>
      <c r="Y653" s="18">
        <v>4.1864515141022768E-2</v>
      </c>
      <c r="Z653" s="18">
        <v>3.9127231425515517E-2</v>
      </c>
      <c r="AA653" s="18">
        <v>4.3808629190605977E-2</v>
      </c>
      <c r="AB653" s="18">
        <v>5.3536577069945378E-2</v>
      </c>
      <c r="AD653" s="18">
        <v>4.059871827753099E-2</v>
      </c>
      <c r="AE653" s="18">
        <v>3.2644730857051843E-2</v>
      </c>
      <c r="AF653" s="18">
        <v>3.1048795634906211E-2</v>
      </c>
      <c r="AG653" s="18">
        <v>3.6124509893125212E-2</v>
      </c>
      <c r="AH653" s="18">
        <v>3.138711643678984E-2</v>
      </c>
      <c r="AI653" s="18">
        <v>2.3330801479467509E-2</v>
      </c>
      <c r="AJ653" s="18">
        <v>0</v>
      </c>
      <c r="AL653" s="18">
        <v>2.9219999999999999E-2</v>
      </c>
      <c r="AM653" s="18">
        <v>2.2120000000000001E-2</v>
      </c>
      <c r="AN653" s="18">
        <v>4.2709999999999998E-2</v>
      </c>
      <c r="AP653" s="18">
        <v>4.6915791785927419E-2</v>
      </c>
      <c r="AQ653" s="18">
        <v>8.213806165619425E-2</v>
      </c>
      <c r="AR653" s="18">
        <v>7.0929287407576602E-3</v>
      </c>
      <c r="AS653" s="18">
        <v>4.6251237000898143E-2</v>
      </c>
      <c r="AT653" s="18">
        <v>6.9395630563903896E-2</v>
      </c>
      <c r="AU653" s="18">
        <v>0</v>
      </c>
      <c r="AW653" s="18">
        <v>2.882551741686773E-2</v>
      </c>
      <c r="AX653" s="18">
        <v>7.0225472668873717E-2</v>
      </c>
      <c r="AZ653" s="18">
        <v>3.1705245514106833E-2</v>
      </c>
      <c r="BA653" s="18">
        <v>3.9931716880502378E-2</v>
      </c>
      <c r="BB653" s="18">
        <v>0</v>
      </c>
      <c r="BC653" s="18">
        <v>3.0691969166722208E-2</v>
      </c>
      <c r="BD653" s="18">
        <v>3.3567563694024527E-2</v>
      </c>
      <c r="BE653" s="18">
        <v>0</v>
      </c>
      <c r="BF653" s="18">
        <v>0</v>
      </c>
      <c r="BG653" s="18">
        <v>0</v>
      </c>
    </row>
    <row r="654" spans="2:59">
      <c r="B654" s="17" t="s">
        <v>119</v>
      </c>
      <c r="C654" s="18">
        <v>9.2804020229142928E-2</v>
      </c>
      <c r="D654" s="18">
        <v>7.1936962052045458E-2</v>
      </c>
      <c r="E654" s="18">
        <v>0.1072729184313653</v>
      </c>
      <c r="G654" s="18">
        <v>9.2448321683541612E-2</v>
      </c>
      <c r="H654" s="18">
        <v>0.1110069347595047</v>
      </c>
      <c r="I654" s="18">
        <v>0.11214560072245271</v>
      </c>
      <c r="J654" s="18">
        <v>7.2806702896525896E-2</v>
      </c>
      <c r="K654" s="18">
        <v>8.0806387544228461E-2</v>
      </c>
      <c r="L654" s="18">
        <v>0.11430397148862111</v>
      </c>
      <c r="M654" s="18">
        <v>5.7454703938644588E-2</v>
      </c>
      <c r="N654" s="18">
        <v>9.2765908761343496E-2</v>
      </c>
      <c r="O654" s="18">
        <v>0.1146172041088003</v>
      </c>
      <c r="Q654" s="18">
        <v>7.1678310998690709E-2</v>
      </c>
      <c r="R654" s="18">
        <v>0.10962370607221771</v>
      </c>
      <c r="S654" s="18">
        <v>8.2681201414237043E-2</v>
      </c>
      <c r="T654" s="18">
        <v>0.1213391392750877</v>
      </c>
      <c r="V654" s="18">
        <v>0.1488687183514697</v>
      </c>
      <c r="W654" s="18">
        <v>9.1556695701019708E-2</v>
      </c>
      <c r="X654" s="18">
        <v>0.103753861132565</v>
      </c>
      <c r="Y654" s="18">
        <v>0.1009440459211333</v>
      </c>
      <c r="Z654" s="18">
        <v>3.6761841333487102E-2</v>
      </c>
      <c r="AA654" s="18">
        <v>5.9498827330306377E-2</v>
      </c>
      <c r="AB654" s="18">
        <v>2.904277206681927E-2</v>
      </c>
      <c r="AD654" s="18">
        <v>7.7682455291708044E-2</v>
      </c>
      <c r="AE654" s="18">
        <v>9.8432518253529014E-2</v>
      </c>
      <c r="AF654" s="18">
        <v>9.749462449569736E-2</v>
      </c>
      <c r="AG654" s="18">
        <v>9.9279182704135771E-2</v>
      </c>
      <c r="AH654" s="18">
        <v>8.1777316411865503E-2</v>
      </c>
      <c r="AI654" s="18">
        <v>0.14352524484251181</v>
      </c>
      <c r="AJ654" s="18">
        <v>0.22518511969004371</v>
      </c>
      <c r="AL654" s="18">
        <v>8.2379999999999995E-2</v>
      </c>
      <c r="AM654" s="18">
        <v>0.10613</v>
      </c>
      <c r="AN654" s="18">
        <v>9.7229999999999997E-2</v>
      </c>
      <c r="AP654" s="18">
        <v>3.573859224707461E-2</v>
      </c>
      <c r="AQ654" s="18">
        <v>7.8773461947399745E-2</v>
      </c>
      <c r="AR654" s="18">
        <v>2.5213286291471751E-2</v>
      </c>
      <c r="AS654" s="18">
        <v>2.435788001271973E-2</v>
      </c>
      <c r="AT654" s="18">
        <v>7.4479449724230123E-2</v>
      </c>
      <c r="AU654" s="18">
        <v>0</v>
      </c>
      <c r="AW654" s="18">
        <v>7.097083868036129E-2</v>
      </c>
      <c r="AX654" s="18">
        <v>0.23192525086956089</v>
      </c>
      <c r="AZ654" s="18">
        <v>0.1225177692575975</v>
      </c>
      <c r="BA654" s="18">
        <v>8.8935454725324631E-2</v>
      </c>
      <c r="BB654" s="18">
        <v>0</v>
      </c>
      <c r="BC654" s="18">
        <v>3.3940048074650009E-2</v>
      </c>
      <c r="BD654" s="18">
        <v>3.3306666703221452E-2</v>
      </c>
      <c r="BE654" s="18">
        <v>0</v>
      </c>
      <c r="BF654" s="18">
        <v>0</v>
      </c>
      <c r="BG654" s="18">
        <v>0</v>
      </c>
    </row>
    <row r="656" spans="2:59" ht="101.45">
      <c r="B656" s="14" t="s">
        <v>296</v>
      </c>
    </row>
    <row r="657" spans="2:59" ht="43.5">
      <c r="B657" s="15" t="s">
        <v>291</v>
      </c>
    </row>
    <row r="658" spans="2:59">
      <c r="B658" s="11" t="s">
        <v>105</v>
      </c>
      <c r="C658" s="16">
        <v>2912</v>
      </c>
      <c r="D658" s="16">
        <v>1152</v>
      </c>
      <c r="E658" s="16">
        <v>1751</v>
      </c>
      <c r="G658" s="16">
        <v>147</v>
      </c>
      <c r="H658" s="16">
        <v>412</v>
      </c>
      <c r="I658" s="16">
        <v>288</v>
      </c>
      <c r="J658" s="16">
        <v>254</v>
      </c>
      <c r="K658" s="16">
        <v>311</v>
      </c>
      <c r="L658" s="16">
        <v>305</v>
      </c>
      <c r="M658" s="16">
        <v>483</v>
      </c>
      <c r="N658" s="16">
        <v>411</v>
      </c>
      <c r="O658" s="16">
        <v>301</v>
      </c>
      <c r="Q658" s="16">
        <v>1084</v>
      </c>
      <c r="R658" s="16">
        <v>610</v>
      </c>
      <c r="S658" s="16">
        <v>570</v>
      </c>
      <c r="T658" s="16">
        <v>624</v>
      </c>
      <c r="V658" s="16">
        <v>478</v>
      </c>
      <c r="W658" s="16">
        <v>611</v>
      </c>
      <c r="X658" s="16">
        <v>555</v>
      </c>
      <c r="Y658" s="16">
        <v>474</v>
      </c>
      <c r="Z658" s="16">
        <v>368</v>
      </c>
      <c r="AA658" s="16">
        <v>216</v>
      </c>
      <c r="AB658" s="16">
        <v>210</v>
      </c>
      <c r="AD658" s="16">
        <v>980</v>
      </c>
      <c r="AE658" s="16">
        <v>615</v>
      </c>
      <c r="AF658" s="16">
        <v>527</v>
      </c>
      <c r="AG658" s="16">
        <v>106</v>
      </c>
      <c r="AH658" s="16">
        <v>432</v>
      </c>
      <c r="AI658" s="16">
        <v>248</v>
      </c>
      <c r="AJ658" s="16">
        <v>4</v>
      </c>
      <c r="AL658" s="16">
        <v>547</v>
      </c>
      <c r="AM658" s="16">
        <v>640</v>
      </c>
      <c r="AN658" s="16">
        <v>180</v>
      </c>
      <c r="AP658" s="16">
        <v>232</v>
      </c>
      <c r="AQ658" s="16">
        <v>183</v>
      </c>
      <c r="AR658" s="16">
        <v>41</v>
      </c>
      <c r="AS658" s="16">
        <v>497</v>
      </c>
      <c r="AT658" s="16">
        <v>67</v>
      </c>
      <c r="AU658" s="16">
        <v>3</v>
      </c>
      <c r="AW658" s="16">
        <v>2547</v>
      </c>
      <c r="AX658" s="16">
        <v>330</v>
      </c>
      <c r="AZ658" s="16">
        <v>1326</v>
      </c>
      <c r="BA658" s="16">
        <v>930</v>
      </c>
      <c r="BB658" s="16">
        <v>0</v>
      </c>
      <c r="BC658" s="16">
        <v>527</v>
      </c>
      <c r="BD658" s="16">
        <v>129</v>
      </c>
      <c r="BE658" s="16">
        <v>0</v>
      </c>
      <c r="BF658" s="16">
        <v>0</v>
      </c>
      <c r="BG658" s="16">
        <v>0</v>
      </c>
    </row>
    <row r="659" spans="2:59">
      <c r="B659" s="12" t="s">
        <v>106</v>
      </c>
      <c r="C659" s="16">
        <v>2920</v>
      </c>
      <c r="D659" s="16">
        <v>1186</v>
      </c>
      <c r="E659" s="16">
        <v>1731</v>
      </c>
      <c r="G659" s="16">
        <v>136</v>
      </c>
      <c r="H659" s="16">
        <v>405</v>
      </c>
      <c r="I659" s="16">
        <v>290</v>
      </c>
      <c r="J659" s="16">
        <v>248</v>
      </c>
      <c r="K659" s="16">
        <v>312</v>
      </c>
      <c r="L659" s="16">
        <v>316</v>
      </c>
      <c r="M659" s="16">
        <v>484</v>
      </c>
      <c r="N659" s="16">
        <v>449</v>
      </c>
      <c r="O659" s="16">
        <v>279</v>
      </c>
      <c r="Q659" s="16">
        <v>1091</v>
      </c>
      <c r="R659" s="16">
        <v>607</v>
      </c>
      <c r="S659" s="16">
        <v>575</v>
      </c>
      <c r="T659" s="16">
        <v>622</v>
      </c>
      <c r="V659" s="16">
        <v>560</v>
      </c>
      <c r="W659" s="16">
        <v>582</v>
      </c>
      <c r="X659" s="16">
        <v>565</v>
      </c>
      <c r="Y659" s="16">
        <v>435</v>
      </c>
      <c r="Z659" s="16">
        <v>352</v>
      </c>
      <c r="AA659" s="16">
        <v>214</v>
      </c>
      <c r="AB659" s="16">
        <v>212</v>
      </c>
      <c r="AD659" s="16">
        <v>987</v>
      </c>
      <c r="AE659" s="16">
        <v>617</v>
      </c>
      <c r="AF659" s="16">
        <v>529</v>
      </c>
      <c r="AG659" s="16">
        <v>105</v>
      </c>
      <c r="AH659" s="16">
        <v>433</v>
      </c>
      <c r="AI659" s="16">
        <v>247</v>
      </c>
      <c r="AJ659" s="16">
        <v>4</v>
      </c>
      <c r="AL659" s="16">
        <v>567</v>
      </c>
      <c r="AM659" s="16">
        <v>660</v>
      </c>
      <c r="AN659" s="16">
        <v>184</v>
      </c>
      <c r="AP659" s="16">
        <v>229</v>
      </c>
      <c r="AQ659" s="16">
        <v>174</v>
      </c>
      <c r="AR659" s="16">
        <v>41</v>
      </c>
      <c r="AS659" s="16">
        <v>473</v>
      </c>
      <c r="AT659" s="16">
        <v>66</v>
      </c>
      <c r="AU659" s="16">
        <v>3</v>
      </c>
      <c r="AW659" s="16">
        <v>2553</v>
      </c>
      <c r="AX659" s="16">
        <v>332</v>
      </c>
      <c r="AZ659" s="16">
        <v>1382</v>
      </c>
      <c r="BA659" s="16">
        <v>902</v>
      </c>
      <c r="BB659" s="16">
        <v>0</v>
      </c>
      <c r="BC659" s="16">
        <v>510</v>
      </c>
      <c r="BD659" s="16">
        <v>127</v>
      </c>
      <c r="BE659" s="16">
        <v>0</v>
      </c>
      <c r="BF659" s="16">
        <v>0</v>
      </c>
      <c r="BG659" s="16">
        <v>0</v>
      </c>
    </row>
    <row r="660" spans="2:59" ht="43.5">
      <c r="B660" s="17" t="s">
        <v>297</v>
      </c>
      <c r="C660" s="18">
        <v>0.29640945328434448</v>
      </c>
      <c r="D660" s="18">
        <v>0.33486048789751488</v>
      </c>
      <c r="E660" s="18">
        <v>0.26940334467209598</v>
      </c>
      <c r="G660" s="18">
        <v>0.2428368635497396</v>
      </c>
      <c r="H660" s="18">
        <v>0.29816718646073398</v>
      </c>
      <c r="I660" s="18">
        <v>0.21381497659771559</v>
      </c>
      <c r="J660" s="18">
        <v>0.26183777249028078</v>
      </c>
      <c r="K660" s="18">
        <v>0.30903881896669089</v>
      </c>
      <c r="L660" s="18">
        <v>0.32378331551244233</v>
      </c>
      <c r="M660" s="18">
        <v>0.43429775595435582</v>
      </c>
      <c r="N660" s="18">
        <v>0.25969142525159072</v>
      </c>
      <c r="O660" s="18">
        <v>0.2117368093188631</v>
      </c>
      <c r="Q660" s="18">
        <v>0.34952524861801221</v>
      </c>
      <c r="R660" s="18">
        <v>0.30789790596305922</v>
      </c>
      <c r="S660" s="18">
        <v>0.25345637518839381</v>
      </c>
      <c r="T660" s="18">
        <v>0.23137604350651539</v>
      </c>
      <c r="V660" s="18">
        <v>0.2002905580428683</v>
      </c>
      <c r="W660" s="18">
        <v>0.25653980590287617</v>
      </c>
      <c r="X660" s="18">
        <v>0.2444806081911452</v>
      </c>
      <c r="Y660" s="18">
        <v>0.29398816323367433</v>
      </c>
      <c r="Z660" s="18">
        <v>0.44945844618821101</v>
      </c>
      <c r="AA660" s="18">
        <v>0.47936116601866757</v>
      </c>
      <c r="AB660" s="18">
        <v>0.36421777185958359</v>
      </c>
      <c r="AD660" s="18">
        <v>0.36857866468324341</v>
      </c>
      <c r="AE660" s="18">
        <v>0.31958897065879383</v>
      </c>
      <c r="AF660" s="18">
        <v>0.23920916249611671</v>
      </c>
      <c r="AG660" s="18">
        <v>0.27941700568115291</v>
      </c>
      <c r="AH660" s="18">
        <v>0.23027941480585379</v>
      </c>
      <c r="AI660" s="18">
        <v>0.200540421768958</v>
      </c>
      <c r="AJ660" s="18">
        <v>0</v>
      </c>
      <c r="AL660" s="18">
        <v>0.33832000000000001</v>
      </c>
      <c r="AM660" s="18">
        <v>0.19706000000000001</v>
      </c>
      <c r="AN660" s="18">
        <v>0.1804</v>
      </c>
      <c r="AP660" s="18">
        <v>0.48548822694471871</v>
      </c>
      <c r="AQ660" s="18">
        <v>0.31273784175735109</v>
      </c>
      <c r="AR660" s="18">
        <v>0.39867153262344912</v>
      </c>
      <c r="AS660" s="18">
        <v>0.44314820998825238</v>
      </c>
      <c r="AT660" s="18">
        <v>0.31894172404651427</v>
      </c>
      <c r="AU660" s="18">
        <v>0.31538928825086099</v>
      </c>
      <c r="AW660" s="18">
        <v>0.3082474682077172</v>
      </c>
      <c r="AX660" s="18">
        <v>0.22431985532383311</v>
      </c>
      <c r="AZ660" s="18">
        <v>0.21295781415002041</v>
      </c>
      <c r="BA660" s="18">
        <v>0.29111546002652999</v>
      </c>
      <c r="BB660" s="18">
        <v>0</v>
      </c>
      <c r="BC660" s="18">
        <v>0.48419954150604477</v>
      </c>
      <c r="BD660" s="18">
        <v>0.48802214977432262</v>
      </c>
      <c r="BE660" s="18">
        <v>0</v>
      </c>
      <c r="BF660" s="18">
        <v>0</v>
      </c>
      <c r="BG660" s="18">
        <v>0</v>
      </c>
    </row>
    <row r="661" spans="2:59" ht="43.5">
      <c r="B661" s="17" t="s">
        <v>298</v>
      </c>
      <c r="C661" s="18">
        <v>0.41808043087211538</v>
      </c>
      <c r="D661" s="18">
        <v>0.43004130068968621</v>
      </c>
      <c r="E661" s="18">
        <v>0.4100124441177882</v>
      </c>
      <c r="G661" s="18">
        <v>0.4422006075184266</v>
      </c>
      <c r="H661" s="18">
        <v>0.43564077990441408</v>
      </c>
      <c r="I661" s="18">
        <v>0.50018509939923839</v>
      </c>
      <c r="J661" s="18">
        <v>0.4273782588042922</v>
      </c>
      <c r="K661" s="18">
        <v>0.3795240794320196</v>
      </c>
      <c r="L661" s="18">
        <v>0.39273587170505259</v>
      </c>
      <c r="M661" s="18">
        <v>0.35023305866435578</v>
      </c>
      <c r="N661" s="18">
        <v>0.43740835347441281</v>
      </c>
      <c r="O661" s="18">
        <v>0.44545268550594158</v>
      </c>
      <c r="Q661" s="18">
        <v>0.40610091708457452</v>
      </c>
      <c r="R661" s="18">
        <v>0.42133644711822987</v>
      </c>
      <c r="S661" s="18">
        <v>0.47564755955679089</v>
      </c>
      <c r="T661" s="18">
        <v>0.38512863004912812</v>
      </c>
      <c r="V661" s="18">
        <v>0.40340919277856457</v>
      </c>
      <c r="W661" s="18">
        <v>0.40873350656457758</v>
      </c>
      <c r="X661" s="18">
        <v>0.45903875956574269</v>
      </c>
      <c r="Y661" s="18">
        <v>0.43609565533929479</v>
      </c>
      <c r="Z661" s="18">
        <v>0.41891681888933308</v>
      </c>
      <c r="AA661" s="18">
        <v>0.3452876826742019</v>
      </c>
      <c r="AB661" s="18">
        <v>0.40834973379406292</v>
      </c>
      <c r="AD661" s="18">
        <v>0.37557141075907419</v>
      </c>
      <c r="AE661" s="18">
        <v>0.43695934393456259</v>
      </c>
      <c r="AF661" s="18">
        <v>0.44885059834835123</v>
      </c>
      <c r="AG661" s="18">
        <v>0.45220194766612731</v>
      </c>
      <c r="AH661" s="18">
        <v>0.4363062701364917</v>
      </c>
      <c r="AI661" s="18">
        <v>0.43037408955313772</v>
      </c>
      <c r="AJ661" s="18">
        <v>0.29980715738459868</v>
      </c>
      <c r="AL661" s="18">
        <v>0.38325999999999999</v>
      </c>
      <c r="AM661" s="18">
        <v>0.47727999999999998</v>
      </c>
      <c r="AN661" s="18">
        <v>0.50795000000000001</v>
      </c>
      <c r="AP661" s="18">
        <v>0.40408379993819948</v>
      </c>
      <c r="AQ661" s="18">
        <v>0.37059976252018451</v>
      </c>
      <c r="AR661" s="18">
        <v>0.37482458870103857</v>
      </c>
      <c r="AS661" s="18">
        <v>0.38940662661949971</v>
      </c>
      <c r="AT661" s="18">
        <v>0.4844333276481374</v>
      </c>
      <c r="AU661" s="18">
        <v>0</v>
      </c>
      <c r="AW661" s="18">
        <v>0.4311913431167097</v>
      </c>
      <c r="AX661" s="18">
        <v>0.32348951759401562</v>
      </c>
      <c r="AZ661" s="18">
        <v>0.42234800611375201</v>
      </c>
      <c r="BA661" s="18">
        <v>0.43693710919835149</v>
      </c>
      <c r="BB661" s="18">
        <v>0</v>
      </c>
      <c r="BC661" s="18">
        <v>0.38955307814966439</v>
      </c>
      <c r="BD661" s="18">
        <v>0.35218409381371157</v>
      </c>
      <c r="BE661" s="18">
        <v>0</v>
      </c>
      <c r="BF661" s="18">
        <v>0</v>
      </c>
      <c r="BG661" s="18">
        <v>0</v>
      </c>
    </row>
    <row r="662" spans="2:59">
      <c r="B662" s="17" t="s">
        <v>299</v>
      </c>
      <c r="C662" s="18">
        <v>0.12259274442562269</v>
      </c>
      <c r="D662" s="18">
        <v>0.12881676020287869</v>
      </c>
      <c r="E662" s="18">
        <v>0.1185694102774195</v>
      </c>
      <c r="G662" s="18">
        <v>0.1257632207438249</v>
      </c>
      <c r="H662" s="18">
        <v>0.1004726029627685</v>
      </c>
      <c r="I662" s="18">
        <v>0.13195519935166791</v>
      </c>
      <c r="J662" s="18">
        <v>0.12571396249485109</v>
      </c>
      <c r="K662" s="18">
        <v>0.15013724874697409</v>
      </c>
      <c r="L662" s="18">
        <v>0.1042522371690968</v>
      </c>
      <c r="M662" s="18">
        <v>0.13753767796032529</v>
      </c>
      <c r="N662" s="18">
        <v>0.1152314109345077</v>
      </c>
      <c r="O662" s="18">
        <v>0.1165150484091755</v>
      </c>
      <c r="Q662" s="18">
        <v>0.14198614461042069</v>
      </c>
      <c r="R662" s="18">
        <v>0.1043191998528581</v>
      </c>
      <c r="S662" s="18">
        <v>9.0580911797539201E-2</v>
      </c>
      <c r="T662" s="18">
        <v>0.13948889152405511</v>
      </c>
      <c r="V662" s="18">
        <v>8.6672168708152197E-2</v>
      </c>
      <c r="W662" s="18">
        <v>0.1453501211950784</v>
      </c>
      <c r="X662" s="18">
        <v>0.12394184428624661</v>
      </c>
      <c r="Y662" s="18">
        <v>0.14072567787942439</v>
      </c>
      <c r="Z662" s="18">
        <v>0.1034852080084766</v>
      </c>
      <c r="AA662" s="18">
        <v>0.1158953628727712</v>
      </c>
      <c r="AB662" s="18">
        <v>0.15273145117078929</v>
      </c>
      <c r="AD662" s="18">
        <v>0.14026777605718049</v>
      </c>
      <c r="AE662" s="18">
        <v>8.5464275231073417E-2</v>
      </c>
      <c r="AF662" s="18">
        <v>0.11193037941685501</v>
      </c>
      <c r="AG662" s="18">
        <v>0.11638281299866569</v>
      </c>
      <c r="AH662" s="18">
        <v>0.14435448152154531</v>
      </c>
      <c r="AI662" s="18">
        <v>0.1302262465926147</v>
      </c>
      <c r="AJ662" s="18">
        <v>0.2358772217288925</v>
      </c>
      <c r="AL662" s="18">
        <v>0.13608000000000001</v>
      </c>
      <c r="AM662" s="18">
        <v>0.11312999999999999</v>
      </c>
      <c r="AN662" s="18">
        <v>0.10128</v>
      </c>
      <c r="AP662" s="18">
        <v>8.8934191744184946E-2</v>
      </c>
      <c r="AQ662" s="18">
        <v>0.1689106370213263</v>
      </c>
      <c r="AR662" s="18">
        <v>0.19637478583955351</v>
      </c>
      <c r="AS662" s="18">
        <v>0.1235141639453526</v>
      </c>
      <c r="AT662" s="18">
        <v>0.13792332265814289</v>
      </c>
      <c r="AU662" s="18">
        <v>0.68461071174913901</v>
      </c>
      <c r="AW662" s="18">
        <v>0.1226518809136783</v>
      </c>
      <c r="AX662" s="18">
        <v>0.12934358943874899</v>
      </c>
      <c r="AZ662" s="18">
        <v>0.1089316141580772</v>
      </c>
      <c r="BA662" s="18">
        <v>0.15668240531124719</v>
      </c>
      <c r="BB662" s="18">
        <v>0</v>
      </c>
      <c r="BC662" s="18">
        <v>9.4527976021191548E-2</v>
      </c>
      <c r="BD662" s="18">
        <v>0.14205136686317621</v>
      </c>
      <c r="BE662" s="18">
        <v>0</v>
      </c>
      <c r="BF662" s="18">
        <v>0</v>
      </c>
      <c r="BG662" s="18">
        <v>0</v>
      </c>
    </row>
    <row r="663" spans="2:59">
      <c r="B663" s="17" t="s">
        <v>119</v>
      </c>
      <c r="C663" s="18">
        <v>0.16291737141791721</v>
      </c>
      <c r="D663" s="18">
        <v>0.1062814512099204</v>
      </c>
      <c r="E663" s="18">
        <v>0.20201480093269639</v>
      </c>
      <c r="G663" s="18">
        <v>0.18919930818800881</v>
      </c>
      <c r="H663" s="18">
        <v>0.16571943067208339</v>
      </c>
      <c r="I663" s="18">
        <v>0.154044724651378</v>
      </c>
      <c r="J663" s="18">
        <v>0.18507000621057579</v>
      </c>
      <c r="K663" s="18">
        <v>0.16129985285431539</v>
      </c>
      <c r="L663" s="18">
        <v>0.17922857561340841</v>
      </c>
      <c r="M663" s="18">
        <v>7.7931507420963067E-2</v>
      </c>
      <c r="N663" s="18">
        <v>0.18766881033948879</v>
      </c>
      <c r="O663" s="18">
        <v>0.2262954567660197</v>
      </c>
      <c r="Q663" s="18">
        <v>0.10238768968699249</v>
      </c>
      <c r="R663" s="18">
        <v>0.1664464470658529</v>
      </c>
      <c r="S663" s="18">
        <v>0.18031515345727611</v>
      </c>
      <c r="T663" s="18">
        <v>0.24400643492030141</v>
      </c>
      <c r="V663" s="18">
        <v>0.30962808047041501</v>
      </c>
      <c r="W663" s="18">
        <v>0.18937656633746769</v>
      </c>
      <c r="X663" s="18">
        <v>0.1725387879568655</v>
      </c>
      <c r="Y663" s="18">
        <v>0.1291905035476065</v>
      </c>
      <c r="Z663" s="18">
        <v>2.8139526913979439E-2</v>
      </c>
      <c r="AA663" s="18">
        <v>5.945578843435935E-2</v>
      </c>
      <c r="AB663" s="18">
        <v>7.4701043175564349E-2</v>
      </c>
      <c r="AD663" s="18">
        <v>0.1155821485005019</v>
      </c>
      <c r="AE663" s="18">
        <v>0.15798741017557019</v>
      </c>
      <c r="AF663" s="18">
        <v>0.2000098597386771</v>
      </c>
      <c r="AG663" s="18">
        <v>0.15199823365405429</v>
      </c>
      <c r="AH663" s="18">
        <v>0.189059833536109</v>
      </c>
      <c r="AI663" s="18">
        <v>0.2388592420852898</v>
      </c>
      <c r="AJ663" s="18">
        <v>0.46431562088650868</v>
      </c>
      <c r="AL663" s="18">
        <v>0.14233000000000001</v>
      </c>
      <c r="AM663" s="18">
        <v>0.21253</v>
      </c>
      <c r="AN663" s="18">
        <v>0.21037</v>
      </c>
      <c r="AP663" s="18">
        <v>2.1493781372896901E-2</v>
      </c>
      <c r="AQ663" s="18">
        <v>0.1477517587011383</v>
      </c>
      <c r="AR663" s="18">
        <v>3.0129092835958719E-2</v>
      </c>
      <c r="AS663" s="18">
        <v>4.3930999446895311E-2</v>
      </c>
      <c r="AT663" s="18">
        <v>5.8701625647205602E-2</v>
      </c>
      <c r="AU663" s="18">
        <v>0</v>
      </c>
      <c r="AW663" s="18">
        <v>0.13790930776189461</v>
      </c>
      <c r="AX663" s="18">
        <v>0.32284703764340239</v>
      </c>
      <c r="AZ663" s="18">
        <v>0.25576256557815041</v>
      </c>
      <c r="BA663" s="18">
        <v>0.1152650254638712</v>
      </c>
      <c r="BB663" s="18">
        <v>0</v>
      </c>
      <c r="BC663" s="18">
        <v>3.1719404323099332E-2</v>
      </c>
      <c r="BD663" s="18">
        <v>1.7742389548789549E-2</v>
      </c>
      <c r="BE663" s="18">
        <v>0</v>
      </c>
      <c r="BF663" s="18">
        <v>0</v>
      </c>
      <c r="BG663" s="18">
        <v>0</v>
      </c>
    </row>
    <row r="665" spans="2:59" ht="72.599999999999994">
      <c r="B665" s="14" t="s">
        <v>300</v>
      </c>
    </row>
    <row r="666" spans="2:59" ht="43.5">
      <c r="B666" s="15" t="s">
        <v>291</v>
      </c>
    </row>
    <row r="667" spans="2:59">
      <c r="B667" s="11" t="s">
        <v>105</v>
      </c>
      <c r="C667" s="16">
        <v>2912</v>
      </c>
      <c r="D667" s="16">
        <v>1152</v>
      </c>
      <c r="E667" s="16">
        <v>1751</v>
      </c>
      <c r="G667" s="16">
        <v>147</v>
      </c>
      <c r="H667" s="16">
        <v>412</v>
      </c>
      <c r="I667" s="16">
        <v>288</v>
      </c>
      <c r="J667" s="16">
        <v>254</v>
      </c>
      <c r="K667" s="16">
        <v>311</v>
      </c>
      <c r="L667" s="16">
        <v>305</v>
      </c>
      <c r="M667" s="16">
        <v>483</v>
      </c>
      <c r="N667" s="16">
        <v>411</v>
      </c>
      <c r="O667" s="16">
        <v>301</v>
      </c>
      <c r="Q667" s="16">
        <v>1084</v>
      </c>
      <c r="R667" s="16">
        <v>610</v>
      </c>
      <c r="S667" s="16">
        <v>570</v>
      </c>
      <c r="T667" s="16">
        <v>624</v>
      </c>
      <c r="V667" s="16">
        <v>478</v>
      </c>
      <c r="W667" s="16">
        <v>611</v>
      </c>
      <c r="X667" s="16">
        <v>555</v>
      </c>
      <c r="Y667" s="16">
        <v>474</v>
      </c>
      <c r="Z667" s="16">
        <v>368</v>
      </c>
      <c r="AA667" s="16">
        <v>216</v>
      </c>
      <c r="AB667" s="16">
        <v>210</v>
      </c>
      <c r="AD667" s="16">
        <v>980</v>
      </c>
      <c r="AE667" s="16">
        <v>615</v>
      </c>
      <c r="AF667" s="16">
        <v>527</v>
      </c>
      <c r="AG667" s="16">
        <v>106</v>
      </c>
      <c r="AH667" s="16">
        <v>432</v>
      </c>
      <c r="AI667" s="16">
        <v>248</v>
      </c>
      <c r="AJ667" s="16">
        <v>4</v>
      </c>
      <c r="AL667" s="16">
        <v>547</v>
      </c>
      <c r="AM667" s="16">
        <v>640</v>
      </c>
      <c r="AN667" s="16">
        <v>180</v>
      </c>
      <c r="AP667" s="16">
        <v>232</v>
      </c>
      <c r="AQ667" s="16">
        <v>183</v>
      </c>
      <c r="AR667" s="16">
        <v>41</v>
      </c>
      <c r="AS667" s="16">
        <v>497</v>
      </c>
      <c r="AT667" s="16">
        <v>67</v>
      </c>
      <c r="AU667" s="16">
        <v>3</v>
      </c>
      <c r="AW667" s="16">
        <v>2547</v>
      </c>
      <c r="AX667" s="16">
        <v>330</v>
      </c>
      <c r="AZ667" s="16">
        <v>1326</v>
      </c>
      <c r="BA667" s="16">
        <v>930</v>
      </c>
      <c r="BB667" s="16">
        <v>0</v>
      </c>
      <c r="BC667" s="16">
        <v>527</v>
      </c>
      <c r="BD667" s="16">
        <v>129</v>
      </c>
      <c r="BE667" s="16">
        <v>0</v>
      </c>
      <c r="BF667" s="16">
        <v>0</v>
      </c>
      <c r="BG667" s="16">
        <v>0</v>
      </c>
    </row>
    <row r="668" spans="2:59">
      <c r="B668" s="12" t="s">
        <v>106</v>
      </c>
      <c r="C668" s="16">
        <v>2920</v>
      </c>
      <c r="D668" s="16">
        <v>1186</v>
      </c>
      <c r="E668" s="16">
        <v>1731</v>
      </c>
      <c r="G668" s="16">
        <v>136</v>
      </c>
      <c r="H668" s="16">
        <v>405</v>
      </c>
      <c r="I668" s="16">
        <v>290</v>
      </c>
      <c r="J668" s="16">
        <v>248</v>
      </c>
      <c r="K668" s="16">
        <v>312</v>
      </c>
      <c r="L668" s="16">
        <v>316</v>
      </c>
      <c r="M668" s="16">
        <v>484</v>
      </c>
      <c r="N668" s="16">
        <v>449</v>
      </c>
      <c r="O668" s="16">
        <v>279</v>
      </c>
      <c r="Q668" s="16">
        <v>1091</v>
      </c>
      <c r="R668" s="16">
        <v>607</v>
      </c>
      <c r="S668" s="16">
        <v>575</v>
      </c>
      <c r="T668" s="16">
        <v>622</v>
      </c>
      <c r="V668" s="16">
        <v>560</v>
      </c>
      <c r="W668" s="16">
        <v>582</v>
      </c>
      <c r="X668" s="16">
        <v>565</v>
      </c>
      <c r="Y668" s="16">
        <v>435</v>
      </c>
      <c r="Z668" s="16">
        <v>352</v>
      </c>
      <c r="AA668" s="16">
        <v>214</v>
      </c>
      <c r="AB668" s="16">
        <v>212</v>
      </c>
      <c r="AD668" s="16">
        <v>987</v>
      </c>
      <c r="AE668" s="16">
        <v>617</v>
      </c>
      <c r="AF668" s="16">
        <v>529</v>
      </c>
      <c r="AG668" s="16">
        <v>105</v>
      </c>
      <c r="AH668" s="16">
        <v>433</v>
      </c>
      <c r="AI668" s="16">
        <v>247</v>
      </c>
      <c r="AJ668" s="16">
        <v>4</v>
      </c>
      <c r="AL668" s="16">
        <v>567</v>
      </c>
      <c r="AM668" s="16">
        <v>660</v>
      </c>
      <c r="AN668" s="16">
        <v>184</v>
      </c>
      <c r="AP668" s="16">
        <v>229</v>
      </c>
      <c r="AQ668" s="16">
        <v>174</v>
      </c>
      <c r="AR668" s="16">
        <v>41</v>
      </c>
      <c r="AS668" s="16">
        <v>473</v>
      </c>
      <c r="AT668" s="16">
        <v>66</v>
      </c>
      <c r="AU668" s="16">
        <v>3</v>
      </c>
      <c r="AW668" s="16">
        <v>2553</v>
      </c>
      <c r="AX668" s="16">
        <v>332</v>
      </c>
      <c r="AZ668" s="16">
        <v>1382</v>
      </c>
      <c r="BA668" s="16">
        <v>902</v>
      </c>
      <c r="BB668" s="16">
        <v>0</v>
      </c>
      <c r="BC668" s="16">
        <v>510</v>
      </c>
      <c r="BD668" s="16">
        <v>127</v>
      </c>
      <c r="BE668" s="16">
        <v>0</v>
      </c>
      <c r="BF668" s="16">
        <v>0</v>
      </c>
      <c r="BG668" s="16">
        <v>0</v>
      </c>
    </row>
    <row r="669" spans="2:59" ht="29.1">
      <c r="B669" s="17" t="s">
        <v>301</v>
      </c>
      <c r="C669" s="18">
        <v>0.15944128069908289</v>
      </c>
      <c r="D669" s="18">
        <v>0.20610726716269939</v>
      </c>
      <c r="E669" s="18">
        <v>0.12761920722439671</v>
      </c>
      <c r="G669" s="18">
        <v>0.13422449381517901</v>
      </c>
      <c r="H669" s="18">
        <v>0.1814594314688282</v>
      </c>
      <c r="I669" s="18">
        <v>0.1214981204619749</v>
      </c>
      <c r="J669" s="18">
        <v>0.1415090102471096</v>
      </c>
      <c r="K669" s="18">
        <v>0.13491546466759671</v>
      </c>
      <c r="L669" s="18">
        <v>0.12556916013593439</v>
      </c>
      <c r="M669" s="18">
        <v>0.2344929496321653</v>
      </c>
      <c r="N669" s="18">
        <v>0.15014702778659361</v>
      </c>
      <c r="O669" s="18">
        <v>0.14592463256480129</v>
      </c>
      <c r="Q669" s="18">
        <v>0.19782686333343971</v>
      </c>
      <c r="R669" s="18">
        <v>0.13558541256202289</v>
      </c>
      <c r="S669" s="18">
        <v>0.14993488316015471</v>
      </c>
      <c r="T669" s="18">
        <v>0.12542607889102089</v>
      </c>
      <c r="V669" s="18">
        <v>0.1093158528917107</v>
      </c>
      <c r="W669" s="18">
        <v>0.16834438698271009</v>
      </c>
      <c r="X669" s="18">
        <v>0.18071059075216769</v>
      </c>
      <c r="Y669" s="18">
        <v>0.16196976584384909</v>
      </c>
      <c r="Z669" s="18">
        <v>0.14455608773022491</v>
      </c>
      <c r="AA669" s="18">
        <v>0.16120745628544181</v>
      </c>
      <c r="AB669" s="18">
        <v>0.22844473367990431</v>
      </c>
      <c r="AD669" s="18">
        <v>0.21482422047976371</v>
      </c>
      <c r="AE669" s="18">
        <v>0.14308217268957699</v>
      </c>
      <c r="AF669" s="18">
        <v>0.13806639840508819</v>
      </c>
      <c r="AG669" s="18">
        <v>9.9755004533383776E-2</v>
      </c>
      <c r="AH669" s="18">
        <v>0.13107803406088339</v>
      </c>
      <c r="AI669" s="18">
        <v>9.8607140246613295E-2</v>
      </c>
      <c r="AJ669" s="18">
        <v>0.2358772217288925</v>
      </c>
      <c r="AL669" s="18">
        <v>0.18511</v>
      </c>
      <c r="AM669" s="18">
        <v>0.12121</v>
      </c>
      <c r="AN669" s="18">
        <v>0.16993</v>
      </c>
      <c r="AP669" s="18">
        <v>0.19254351452740759</v>
      </c>
      <c r="AQ669" s="18">
        <v>0.14685734664565631</v>
      </c>
      <c r="AR669" s="18">
        <v>0.2217968886203576</v>
      </c>
      <c r="AS669" s="18">
        <v>0.1719668858423811</v>
      </c>
      <c r="AT669" s="18">
        <v>0.1029414981213299</v>
      </c>
      <c r="AU669" s="18">
        <v>1</v>
      </c>
      <c r="AW669" s="18">
        <v>0.17399086831554009</v>
      </c>
      <c r="AX669" s="18">
        <v>6.1943643165199583E-2</v>
      </c>
      <c r="AZ669" s="18">
        <v>0.1181259191509602</v>
      </c>
      <c r="BA669" s="18">
        <v>0.21235642449090511</v>
      </c>
      <c r="BB669" s="18">
        <v>0</v>
      </c>
      <c r="BC669" s="18">
        <v>0.16465224801065531</v>
      </c>
      <c r="BD669" s="18">
        <v>0.21253711104959541</v>
      </c>
      <c r="BE669" s="18">
        <v>0</v>
      </c>
      <c r="BF669" s="18">
        <v>0</v>
      </c>
      <c r="BG669" s="18">
        <v>0</v>
      </c>
    </row>
    <row r="670" spans="2:59" ht="43.5">
      <c r="B670" s="17" t="s">
        <v>302</v>
      </c>
      <c r="C670" s="18">
        <v>0.46693008442537859</v>
      </c>
      <c r="D670" s="18">
        <v>0.48522122118222799</v>
      </c>
      <c r="E670" s="18">
        <v>0.45421791223248392</v>
      </c>
      <c r="G670" s="18">
        <v>0.44372860992452201</v>
      </c>
      <c r="H670" s="18">
        <v>0.44559400107010838</v>
      </c>
      <c r="I670" s="18">
        <v>0.47810048896562879</v>
      </c>
      <c r="J670" s="18">
        <v>0.42732624063860958</v>
      </c>
      <c r="K670" s="18">
        <v>0.50249041775234904</v>
      </c>
      <c r="L670" s="18">
        <v>0.49560573318918261</v>
      </c>
      <c r="M670" s="18">
        <v>0.47027515879811022</v>
      </c>
      <c r="N670" s="18">
        <v>0.48516469932417672</v>
      </c>
      <c r="O670" s="18">
        <v>0.42545250819509572</v>
      </c>
      <c r="Q670" s="18">
        <v>0.49174769048682271</v>
      </c>
      <c r="R670" s="18">
        <v>0.45827664477533808</v>
      </c>
      <c r="S670" s="18">
        <v>0.48624467993804382</v>
      </c>
      <c r="T670" s="18">
        <v>0.42040652355170088</v>
      </c>
      <c r="V670" s="18">
        <v>0.41345579226977092</v>
      </c>
      <c r="W670" s="18">
        <v>0.48789047544469383</v>
      </c>
      <c r="X670" s="18">
        <v>0.44656174404820898</v>
      </c>
      <c r="Y670" s="18">
        <v>0.47994108146270298</v>
      </c>
      <c r="Z670" s="18">
        <v>0.50429729037449555</v>
      </c>
      <c r="AA670" s="18">
        <v>0.52104680288857375</v>
      </c>
      <c r="AB670" s="18">
        <v>0.46164239725912581</v>
      </c>
      <c r="AD670" s="18">
        <v>0.48416205201052831</v>
      </c>
      <c r="AE670" s="18">
        <v>0.45301736191353092</v>
      </c>
      <c r="AF670" s="18">
        <v>0.48168595011762783</v>
      </c>
      <c r="AG670" s="18">
        <v>0.482897503603267</v>
      </c>
      <c r="AH670" s="18">
        <v>0.44792055996768809</v>
      </c>
      <c r="AI670" s="18">
        <v>0.43529579325538931</v>
      </c>
      <c r="AJ670" s="18">
        <v>0</v>
      </c>
      <c r="AL670" s="18">
        <v>0.48980000000000001</v>
      </c>
      <c r="AM670" s="18">
        <v>0.49664000000000003</v>
      </c>
      <c r="AN670" s="18">
        <v>0.35448000000000002</v>
      </c>
      <c r="AP670" s="18">
        <v>0.51306595917808728</v>
      </c>
      <c r="AQ670" s="18">
        <v>0.42936393208005103</v>
      </c>
      <c r="AR670" s="18">
        <v>0.480796883943228</v>
      </c>
      <c r="AS670" s="18">
        <v>0.50052487605111351</v>
      </c>
      <c r="AT670" s="18">
        <v>0.49247145644903068</v>
      </c>
      <c r="AU670" s="18">
        <v>0</v>
      </c>
      <c r="AW670" s="18">
        <v>0.48697802362434239</v>
      </c>
      <c r="AX670" s="18">
        <v>0.32846994156951648</v>
      </c>
      <c r="AZ670" s="18">
        <v>0.45079324672106441</v>
      </c>
      <c r="BA670" s="18">
        <v>0.45550879277283668</v>
      </c>
      <c r="BB670" s="18">
        <v>0</v>
      </c>
      <c r="BC670" s="18">
        <v>0.52070372281969068</v>
      </c>
      <c r="BD670" s="18">
        <v>0.50764704626914003</v>
      </c>
      <c r="BE670" s="18">
        <v>0</v>
      </c>
      <c r="BF670" s="18">
        <v>0</v>
      </c>
      <c r="BG670" s="18">
        <v>0</v>
      </c>
    </row>
    <row r="671" spans="2:59" ht="29.1">
      <c r="B671" s="17" t="s">
        <v>303</v>
      </c>
      <c r="C671" s="18">
        <v>0.21044529152143529</v>
      </c>
      <c r="D671" s="18">
        <v>0.21433806646055881</v>
      </c>
      <c r="E671" s="18">
        <v>0.20768013681382269</v>
      </c>
      <c r="G671" s="18">
        <v>0.193814347940375</v>
      </c>
      <c r="H671" s="18">
        <v>0.2074774609025293</v>
      </c>
      <c r="I671" s="18">
        <v>0.20858176206276549</v>
      </c>
      <c r="J671" s="18">
        <v>0.23341529395464591</v>
      </c>
      <c r="K671" s="18">
        <v>0.23982996790225319</v>
      </c>
      <c r="L671" s="18">
        <v>0.19497352337738649</v>
      </c>
      <c r="M671" s="18">
        <v>0.20953349454476339</v>
      </c>
      <c r="N671" s="18">
        <v>0.18761037790820129</v>
      </c>
      <c r="O671" s="18">
        <v>0.2273134357594902</v>
      </c>
      <c r="Q671" s="18">
        <v>0.19642921155378509</v>
      </c>
      <c r="R671" s="18">
        <v>0.24536119588362459</v>
      </c>
      <c r="S671" s="18">
        <v>0.2215133690201094</v>
      </c>
      <c r="T671" s="18">
        <v>0.1922216305189485</v>
      </c>
      <c r="V671" s="18">
        <v>0.1891221095880492</v>
      </c>
      <c r="W671" s="18">
        <v>0.1756021084760942</v>
      </c>
      <c r="X671" s="18">
        <v>0.226423636494828</v>
      </c>
      <c r="Y671" s="18">
        <v>0.21595767082419531</v>
      </c>
      <c r="Z671" s="18">
        <v>0.26669465341182003</v>
      </c>
      <c r="AA671" s="18">
        <v>0.2334954207403398</v>
      </c>
      <c r="AB671" s="18">
        <v>0.1917791685290384</v>
      </c>
      <c r="AD671" s="18">
        <v>0.19815128613023389</v>
      </c>
      <c r="AE671" s="18">
        <v>0.23021886211913939</v>
      </c>
      <c r="AF671" s="18">
        <v>0.19367971244351259</v>
      </c>
      <c r="AG671" s="18">
        <v>0.25351751413618118</v>
      </c>
      <c r="AH671" s="18">
        <v>0.2191266548161136</v>
      </c>
      <c r="AI671" s="18">
        <v>0.21598069204917361</v>
      </c>
      <c r="AJ671" s="18">
        <v>0</v>
      </c>
      <c r="AL671" s="18">
        <v>0.19697999999999999</v>
      </c>
      <c r="AM671" s="18">
        <v>0.2102</v>
      </c>
      <c r="AN671" s="18">
        <v>0.2303</v>
      </c>
      <c r="AP671" s="18">
        <v>0.2468026272569501</v>
      </c>
      <c r="AQ671" s="18">
        <v>0.24131047002276279</v>
      </c>
      <c r="AR671" s="18">
        <v>0.20347867868617911</v>
      </c>
      <c r="AS671" s="18">
        <v>0.23671665657998439</v>
      </c>
      <c r="AT671" s="18">
        <v>0.33552783408393411</v>
      </c>
      <c r="AU671" s="18">
        <v>0</v>
      </c>
      <c r="AW671" s="18">
        <v>0.20232129580042299</v>
      </c>
      <c r="AX671" s="18">
        <v>0.2924811718453742</v>
      </c>
      <c r="AZ671" s="18">
        <v>0.2062870419389029</v>
      </c>
      <c r="BA671" s="18">
        <v>0.1940415687784168</v>
      </c>
      <c r="BB671" s="18">
        <v>0</v>
      </c>
      <c r="BC671" s="18">
        <v>0.2407890261486938</v>
      </c>
      <c r="BD671" s="18">
        <v>0.25035037531129051</v>
      </c>
      <c r="BE671" s="18">
        <v>0</v>
      </c>
      <c r="BF671" s="18">
        <v>0</v>
      </c>
      <c r="BG671" s="18">
        <v>0</v>
      </c>
    </row>
    <row r="672" spans="2:59">
      <c r="B672" s="17" t="s">
        <v>119</v>
      </c>
      <c r="C672" s="18">
        <v>0.16318334335410309</v>
      </c>
      <c r="D672" s="18">
        <v>9.433344519451381E-2</v>
      </c>
      <c r="E672" s="18">
        <v>0.21048274372929671</v>
      </c>
      <c r="G672" s="18">
        <v>0.2282325483199239</v>
      </c>
      <c r="H672" s="18">
        <v>0.16546910655853389</v>
      </c>
      <c r="I672" s="18">
        <v>0.19181962850963061</v>
      </c>
      <c r="J672" s="18">
        <v>0.19774945515963471</v>
      </c>
      <c r="K672" s="18">
        <v>0.12276414967780119</v>
      </c>
      <c r="L672" s="18">
        <v>0.1838515832974964</v>
      </c>
      <c r="M672" s="18">
        <v>8.5698397024961168E-2</v>
      </c>
      <c r="N672" s="18">
        <v>0.17707789498102861</v>
      </c>
      <c r="O672" s="18">
        <v>0.20130942348061259</v>
      </c>
      <c r="Q672" s="18">
        <v>0.1139962346259525</v>
      </c>
      <c r="R672" s="18">
        <v>0.16077674677901449</v>
      </c>
      <c r="S672" s="18">
        <v>0.1423070678816922</v>
      </c>
      <c r="T672" s="18">
        <v>0.26194576703832972</v>
      </c>
      <c r="V672" s="18">
        <v>0.28810624525046918</v>
      </c>
      <c r="W672" s="18">
        <v>0.16816302909650169</v>
      </c>
      <c r="X672" s="18">
        <v>0.14630402870479531</v>
      </c>
      <c r="Y672" s="18">
        <v>0.1421314818692527</v>
      </c>
      <c r="Z672" s="18">
        <v>8.445196848345958E-2</v>
      </c>
      <c r="AA672" s="18">
        <v>8.4250320085644606E-2</v>
      </c>
      <c r="AB672" s="18">
        <v>0.1181337005319316</v>
      </c>
      <c r="AD672" s="18">
        <v>0.1028624413794741</v>
      </c>
      <c r="AE672" s="18">
        <v>0.17368160327775259</v>
      </c>
      <c r="AF672" s="18">
        <v>0.1865679390337715</v>
      </c>
      <c r="AG672" s="18">
        <v>0.16382997772716801</v>
      </c>
      <c r="AH672" s="18">
        <v>0.20187475115531481</v>
      </c>
      <c r="AI672" s="18">
        <v>0.2501163744488239</v>
      </c>
      <c r="AJ672" s="18">
        <v>0.76412277827110753</v>
      </c>
      <c r="AL672" s="18">
        <v>0.12811</v>
      </c>
      <c r="AM672" s="18">
        <v>0.17194999999999999</v>
      </c>
      <c r="AN672" s="18">
        <v>0.24529999999999999</v>
      </c>
      <c r="AP672" s="18">
        <v>4.7587899037554983E-2</v>
      </c>
      <c r="AQ672" s="18">
        <v>0.18246825125152991</v>
      </c>
      <c r="AR672" s="18">
        <v>9.3927548750235262E-2</v>
      </c>
      <c r="AS672" s="18">
        <v>9.0791581526521101E-2</v>
      </c>
      <c r="AT672" s="18">
        <v>6.9059211345705543E-2</v>
      </c>
      <c r="AU672" s="18">
        <v>0</v>
      </c>
      <c r="AW672" s="18">
        <v>0.13670981225969431</v>
      </c>
      <c r="AX672" s="18">
        <v>0.31710524341990992</v>
      </c>
      <c r="AZ672" s="18">
        <v>0.2247937921890725</v>
      </c>
      <c r="BA672" s="18">
        <v>0.1380932139578413</v>
      </c>
      <c r="BB672" s="18">
        <v>0</v>
      </c>
      <c r="BC672" s="18">
        <v>7.3855003020960153E-2</v>
      </c>
      <c r="BD672" s="18">
        <v>2.9465467369973949E-2</v>
      </c>
      <c r="BE672" s="18">
        <v>0</v>
      </c>
      <c r="BF672" s="18">
        <v>0</v>
      </c>
      <c r="BG672" s="18">
        <v>0</v>
      </c>
    </row>
    <row r="674" spans="2:59" ht="87">
      <c r="B674" s="14" t="s">
        <v>304</v>
      </c>
    </row>
    <row r="675" spans="2:59" ht="43.5">
      <c r="B675" s="15" t="s">
        <v>291</v>
      </c>
    </row>
    <row r="676" spans="2:59">
      <c r="B676" s="11" t="s">
        <v>105</v>
      </c>
      <c r="C676" s="16">
        <v>2912</v>
      </c>
      <c r="D676" s="16">
        <v>1152</v>
      </c>
      <c r="E676" s="16">
        <v>1751</v>
      </c>
      <c r="G676" s="16">
        <v>147</v>
      </c>
      <c r="H676" s="16">
        <v>412</v>
      </c>
      <c r="I676" s="16">
        <v>288</v>
      </c>
      <c r="J676" s="16">
        <v>254</v>
      </c>
      <c r="K676" s="16">
        <v>311</v>
      </c>
      <c r="L676" s="16">
        <v>305</v>
      </c>
      <c r="M676" s="16">
        <v>483</v>
      </c>
      <c r="N676" s="16">
        <v>411</v>
      </c>
      <c r="O676" s="16">
        <v>301</v>
      </c>
      <c r="Q676" s="16">
        <v>1084</v>
      </c>
      <c r="R676" s="16">
        <v>610</v>
      </c>
      <c r="S676" s="16">
        <v>570</v>
      </c>
      <c r="T676" s="16">
        <v>624</v>
      </c>
      <c r="V676" s="16">
        <v>478</v>
      </c>
      <c r="W676" s="16">
        <v>611</v>
      </c>
      <c r="X676" s="16">
        <v>555</v>
      </c>
      <c r="Y676" s="16">
        <v>474</v>
      </c>
      <c r="Z676" s="16">
        <v>368</v>
      </c>
      <c r="AA676" s="16">
        <v>216</v>
      </c>
      <c r="AB676" s="16">
        <v>210</v>
      </c>
      <c r="AD676" s="16">
        <v>980</v>
      </c>
      <c r="AE676" s="16">
        <v>615</v>
      </c>
      <c r="AF676" s="16">
        <v>527</v>
      </c>
      <c r="AG676" s="16">
        <v>106</v>
      </c>
      <c r="AH676" s="16">
        <v>432</v>
      </c>
      <c r="AI676" s="16">
        <v>248</v>
      </c>
      <c r="AJ676" s="16">
        <v>4</v>
      </c>
      <c r="AL676" s="16">
        <v>547</v>
      </c>
      <c r="AM676" s="16">
        <v>640</v>
      </c>
      <c r="AN676" s="16">
        <v>180</v>
      </c>
      <c r="AP676" s="16">
        <v>232</v>
      </c>
      <c r="AQ676" s="16">
        <v>183</v>
      </c>
      <c r="AR676" s="16">
        <v>41</v>
      </c>
      <c r="AS676" s="16">
        <v>497</v>
      </c>
      <c r="AT676" s="16">
        <v>67</v>
      </c>
      <c r="AU676" s="16">
        <v>3</v>
      </c>
      <c r="AW676" s="16">
        <v>2547</v>
      </c>
      <c r="AX676" s="16">
        <v>330</v>
      </c>
      <c r="AZ676" s="16">
        <v>1326</v>
      </c>
      <c r="BA676" s="16">
        <v>930</v>
      </c>
      <c r="BB676" s="16">
        <v>0</v>
      </c>
      <c r="BC676" s="16">
        <v>527</v>
      </c>
      <c r="BD676" s="16">
        <v>129</v>
      </c>
      <c r="BE676" s="16">
        <v>0</v>
      </c>
      <c r="BF676" s="16">
        <v>0</v>
      </c>
      <c r="BG676" s="16">
        <v>0</v>
      </c>
    </row>
    <row r="677" spans="2:59">
      <c r="B677" s="12" t="s">
        <v>106</v>
      </c>
      <c r="C677" s="16">
        <v>2920</v>
      </c>
      <c r="D677" s="16">
        <v>1186</v>
      </c>
      <c r="E677" s="16">
        <v>1731</v>
      </c>
      <c r="G677" s="16">
        <v>136</v>
      </c>
      <c r="H677" s="16">
        <v>405</v>
      </c>
      <c r="I677" s="16">
        <v>290</v>
      </c>
      <c r="J677" s="16">
        <v>248</v>
      </c>
      <c r="K677" s="16">
        <v>312</v>
      </c>
      <c r="L677" s="16">
        <v>316</v>
      </c>
      <c r="M677" s="16">
        <v>484</v>
      </c>
      <c r="N677" s="16">
        <v>449</v>
      </c>
      <c r="O677" s="16">
        <v>279</v>
      </c>
      <c r="Q677" s="16">
        <v>1091</v>
      </c>
      <c r="R677" s="16">
        <v>607</v>
      </c>
      <c r="S677" s="16">
        <v>575</v>
      </c>
      <c r="T677" s="16">
        <v>622</v>
      </c>
      <c r="V677" s="16">
        <v>560</v>
      </c>
      <c r="W677" s="16">
        <v>582</v>
      </c>
      <c r="X677" s="16">
        <v>565</v>
      </c>
      <c r="Y677" s="16">
        <v>435</v>
      </c>
      <c r="Z677" s="16">
        <v>352</v>
      </c>
      <c r="AA677" s="16">
        <v>214</v>
      </c>
      <c r="AB677" s="16">
        <v>212</v>
      </c>
      <c r="AD677" s="16">
        <v>987</v>
      </c>
      <c r="AE677" s="16">
        <v>617</v>
      </c>
      <c r="AF677" s="16">
        <v>529</v>
      </c>
      <c r="AG677" s="16">
        <v>105</v>
      </c>
      <c r="AH677" s="16">
        <v>433</v>
      </c>
      <c r="AI677" s="16">
        <v>247</v>
      </c>
      <c r="AJ677" s="16">
        <v>4</v>
      </c>
      <c r="AL677" s="16">
        <v>567</v>
      </c>
      <c r="AM677" s="16">
        <v>660</v>
      </c>
      <c r="AN677" s="16">
        <v>184</v>
      </c>
      <c r="AP677" s="16">
        <v>229</v>
      </c>
      <c r="AQ677" s="16">
        <v>174</v>
      </c>
      <c r="AR677" s="16">
        <v>41</v>
      </c>
      <c r="AS677" s="16">
        <v>473</v>
      </c>
      <c r="AT677" s="16">
        <v>66</v>
      </c>
      <c r="AU677" s="16">
        <v>3</v>
      </c>
      <c r="AW677" s="16">
        <v>2553</v>
      </c>
      <c r="AX677" s="16">
        <v>332</v>
      </c>
      <c r="AZ677" s="16">
        <v>1382</v>
      </c>
      <c r="BA677" s="16">
        <v>902</v>
      </c>
      <c r="BB677" s="16">
        <v>0</v>
      </c>
      <c r="BC677" s="16">
        <v>510</v>
      </c>
      <c r="BD677" s="16">
        <v>127</v>
      </c>
      <c r="BE677" s="16">
        <v>0</v>
      </c>
      <c r="BF677" s="16">
        <v>0</v>
      </c>
      <c r="BG677" s="16">
        <v>0</v>
      </c>
    </row>
    <row r="678" spans="2:59" ht="29.1">
      <c r="B678" s="17" t="s">
        <v>301</v>
      </c>
      <c r="C678" s="18">
        <v>0.26368382122694201</v>
      </c>
      <c r="D678" s="18">
        <v>0.29931518919585448</v>
      </c>
      <c r="E678" s="18">
        <v>0.238687165470989</v>
      </c>
      <c r="G678" s="18">
        <v>0.2158451476041591</v>
      </c>
      <c r="H678" s="18">
        <v>0.2280866010055389</v>
      </c>
      <c r="I678" s="18">
        <v>0.23223620889341001</v>
      </c>
      <c r="J678" s="18">
        <v>0.22165481593944189</v>
      </c>
      <c r="K678" s="18">
        <v>0.28288989179352309</v>
      </c>
      <c r="L678" s="18">
        <v>0.25670370191770497</v>
      </c>
      <c r="M678" s="18">
        <v>0.38562325359623562</v>
      </c>
      <c r="N678" s="18">
        <v>0.24498676356926061</v>
      </c>
      <c r="O678" s="18">
        <v>0.21402287425676139</v>
      </c>
      <c r="Q678" s="18">
        <v>0.31832867616646171</v>
      </c>
      <c r="R678" s="18">
        <v>0.24212670384844329</v>
      </c>
      <c r="S678" s="18">
        <v>0.24893634021852989</v>
      </c>
      <c r="T678" s="18">
        <v>0.20628258209597811</v>
      </c>
      <c r="V678" s="18">
        <v>0.1602349161525389</v>
      </c>
      <c r="W678" s="18">
        <v>0.23412668398442579</v>
      </c>
      <c r="X678" s="18">
        <v>0.26028132311956281</v>
      </c>
      <c r="Y678" s="18">
        <v>0.32974635732020557</v>
      </c>
      <c r="Z678" s="18">
        <v>0.33509282724148087</v>
      </c>
      <c r="AA678" s="18">
        <v>0.34255200460765861</v>
      </c>
      <c r="AB678" s="18">
        <v>0.29340815203337162</v>
      </c>
      <c r="AD678" s="18">
        <v>0.32584608926903752</v>
      </c>
      <c r="AE678" s="18">
        <v>0.24493207488783089</v>
      </c>
      <c r="AF678" s="18">
        <v>0.2343910754302076</v>
      </c>
      <c r="AG678" s="18">
        <v>0.24616951010064769</v>
      </c>
      <c r="AH678" s="18">
        <v>0.2334167921999738</v>
      </c>
      <c r="AI678" s="18">
        <v>0.1858402405670338</v>
      </c>
      <c r="AJ678" s="18">
        <v>0.2358772217288925</v>
      </c>
      <c r="AL678" s="18">
        <v>0.29630000000000001</v>
      </c>
      <c r="AM678" s="18">
        <v>0.18658</v>
      </c>
      <c r="AN678" s="18">
        <v>0.18415000000000001</v>
      </c>
      <c r="AP678" s="18">
        <v>0.38430271858401799</v>
      </c>
      <c r="AQ678" s="18">
        <v>0.33631509837540591</v>
      </c>
      <c r="AR678" s="18">
        <v>0.36916739696178907</v>
      </c>
      <c r="AS678" s="18">
        <v>0.34699321859653193</v>
      </c>
      <c r="AT678" s="18">
        <v>0.23676832371852061</v>
      </c>
      <c r="AU678" s="18">
        <v>0</v>
      </c>
      <c r="AW678" s="18">
        <v>0.28790085946327421</v>
      </c>
      <c r="AX678" s="18">
        <v>0.1053528576470642</v>
      </c>
      <c r="AZ678" s="18">
        <v>0.18989939691247129</v>
      </c>
      <c r="BA678" s="18">
        <v>0.32012785198505128</v>
      </c>
      <c r="BB678" s="18">
        <v>0</v>
      </c>
      <c r="BC678" s="18">
        <v>0.35291314068958329</v>
      </c>
      <c r="BD678" s="18">
        <v>0.30735456960314761</v>
      </c>
      <c r="BE678" s="18">
        <v>0</v>
      </c>
      <c r="BF678" s="18">
        <v>0</v>
      </c>
      <c r="BG678" s="18">
        <v>0</v>
      </c>
    </row>
    <row r="679" spans="2:59" ht="43.5">
      <c r="B679" s="17" t="s">
        <v>302</v>
      </c>
      <c r="C679" s="18">
        <v>0.41487775641930302</v>
      </c>
      <c r="D679" s="18">
        <v>0.43879989373055761</v>
      </c>
      <c r="E679" s="18">
        <v>0.3988014249911046</v>
      </c>
      <c r="G679" s="18">
        <v>0.39135918993709212</v>
      </c>
      <c r="H679" s="18">
        <v>0.44805832484392483</v>
      </c>
      <c r="I679" s="18">
        <v>0.43326530283561532</v>
      </c>
      <c r="J679" s="18">
        <v>0.39452900061640589</v>
      </c>
      <c r="K679" s="18">
        <v>0.40796603259389508</v>
      </c>
      <c r="L679" s="18">
        <v>0.42550597423347031</v>
      </c>
      <c r="M679" s="18">
        <v>0.38644286461725758</v>
      </c>
      <c r="N679" s="18">
        <v>0.41519823415555501</v>
      </c>
      <c r="O679" s="18">
        <v>0.42163111274050508</v>
      </c>
      <c r="Q679" s="18">
        <v>0.43832398033182213</v>
      </c>
      <c r="R679" s="18">
        <v>0.40570031611572832</v>
      </c>
      <c r="S679" s="18">
        <v>0.42571328195328612</v>
      </c>
      <c r="T679" s="18">
        <v>0.37236311504288211</v>
      </c>
      <c r="V679" s="18">
        <v>0.34562642906082841</v>
      </c>
      <c r="W679" s="18">
        <v>0.44735220147729948</v>
      </c>
      <c r="X679" s="18">
        <v>0.42379625155763972</v>
      </c>
      <c r="Y679" s="18">
        <v>0.40890554760133768</v>
      </c>
      <c r="Z679" s="18">
        <v>0.45222302671483261</v>
      </c>
      <c r="AA679" s="18">
        <v>0.39538592976838138</v>
      </c>
      <c r="AB679" s="18">
        <v>0.45471919916756631</v>
      </c>
      <c r="AD679" s="18">
        <v>0.43879718644729809</v>
      </c>
      <c r="AE679" s="18">
        <v>0.39545742279627388</v>
      </c>
      <c r="AF679" s="18">
        <v>0.41959009394141988</v>
      </c>
      <c r="AG679" s="18">
        <v>0.43286650031582319</v>
      </c>
      <c r="AH679" s="18">
        <v>0.40170895867497058</v>
      </c>
      <c r="AI679" s="18">
        <v>0.37986418041981079</v>
      </c>
      <c r="AJ679" s="18">
        <v>0</v>
      </c>
      <c r="AL679" s="18">
        <v>0.43575999999999998</v>
      </c>
      <c r="AM679" s="18">
        <v>0.43301000000000001</v>
      </c>
      <c r="AN679" s="18">
        <v>0.39778999999999998</v>
      </c>
      <c r="AP679" s="18">
        <v>0.40387123933554181</v>
      </c>
      <c r="AQ679" s="18">
        <v>0.35654612101282002</v>
      </c>
      <c r="AR679" s="18">
        <v>0.40081427065097469</v>
      </c>
      <c r="AS679" s="18">
        <v>0.4383956757635602</v>
      </c>
      <c r="AT679" s="18">
        <v>0.54625464639338905</v>
      </c>
      <c r="AU679" s="18">
        <v>1</v>
      </c>
      <c r="AW679" s="18">
        <v>0.42289523387656019</v>
      </c>
      <c r="AX679" s="18">
        <v>0.36931841956364259</v>
      </c>
      <c r="AZ679" s="18">
        <v>0.3988187963796524</v>
      </c>
      <c r="BA679" s="18">
        <v>0.42302552249863262</v>
      </c>
      <c r="BB679" s="18">
        <v>0</v>
      </c>
      <c r="BC679" s="18">
        <v>0.4466553839979383</v>
      </c>
      <c r="BD679" s="18">
        <v>0.40402967365676462</v>
      </c>
      <c r="BE679" s="18">
        <v>0</v>
      </c>
      <c r="BF679" s="18">
        <v>0</v>
      </c>
      <c r="BG679" s="18">
        <v>0</v>
      </c>
    </row>
    <row r="680" spans="2:59" ht="29.1">
      <c r="B680" s="17" t="s">
        <v>303</v>
      </c>
      <c r="C680" s="18">
        <v>0.1285033267934847</v>
      </c>
      <c r="D680" s="18">
        <v>0.14202303194911001</v>
      </c>
      <c r="E680" s="18">
        <v>0.1191653265752326</v>
      </c>
      <c r="G680" s="18">
        <v>0.1244900219633561</v>
      </c>
      <c r="H680" s="18">
        <v>0.12736748021009561</v>
      </c>
      <c r="I680" s="18">
        <v>0.1344545411794579</v>
      </c>
      <c r="J680" s="18">
        <v>0.15947784035825241</v>
      </c>
      <c r="K680" s="18">
        <v>0.1642687807096575</v>
      </c>
      <c r="L680" s="18">
        <v>0.1129724886687298</v>
      </c>
      <c r="M680" s="18">
        <v>0.13759639688822131</v>
      </c>
      <c r="N680" s="18">
        <v>0.1049049053653742</v>
      </c>
      <c r="O680" s="18">
        <v>9.8140018773661311E-2</v>
      </c>
      <c r="Q680" s="18">
        <v>0.1066154788341408</v>
      </c>
      <c r="R680" s="18">
        <v>0.1555212320170444</v>
      </c>
      <c r="S680" s="18">
        <v>0.1338492840805183</v>
      </c>
      <c r="T680" s="18">
        <v>0.13865197351782491</v>
      </c>
      <c r="V680" s="18">
        <v>0.1227602156142025</v>
      </c>
      <c r="W680" s="18">
        <v>0.1181597385624268</v>
      </c>
      <c r="X680" s="18">
        <v>0.13725368095991039</v>
      </c>
      <c r="Y680" s="18">
        <v>0.1211454688364995</v>
      </c>
      <c r="Z680" s="18">
        <v>0.1185927513621466</v>
      </c>
      <c r="AA680" s="18">
        <v>0.17387559300169389</v>
      </c>
      <c r="AB680" s="18">
        <v>0.13458078274054591</v>
      </c>
      <c r="AD680" s="18">
        <v>0.12018445408263261</v>
      </c>
      <c r="AE680" s="18">
        <v>0.14443662153808989</v>
      </c>
      <c r="AF680" s="18">
        <v>0.1122449861405833</v>
      </c>
      <c r="AG680" s="18">
        <v>0.18701982010416979</v>
      </c>
      <c r="AH680" s="18">
        <v>0.1305432325366081</v>
      </c>
      <c r="AI680" s="18">
        <v>0.13043835397821171</v>
      </c>
      <c r="AJ680" s="18">
        <v>0</v>
      </c>
      <c r="AL680" s="18">
        <v>0.12636</v>
      </c>
      <c r="AM680" s="18">
        <v>0.1326</v>
      </c>
      <c r="AN680" s="18">
        <v>0.13619000000000001</v>
      </c>
      <c r="AP680" s="18">
        <v>0.14946290826695741</v>
      </c>
      <c r="AQ680" s="18">
        <v>0.12879499935885641</v>
      </c>
      <c r="AR680" s="18">
        <v>0.15954405413604761</v>
      </c>
      <c r="AS680" s="18">
        <v>0.12340574223453819</v>
      </c>
      <c r="AT680" s="18">
        <v>0.1624197712706667</v>
      </c>
      <c r="AU680" s="18">
        <v>0</v>
      </c>
      <c r="AW680" s="18">
        <v>0.1229545678249408</v>
      </c>
      <c r="AX680" s="18">
        <v>0.17904546551755229</v>
      </c>
      <c r="AZ680" s="18">
        <v>0.12746832147365</v>
      </c>
      <c r="BA680" s="18">
        <v>0.1204907640288358</v>
      </c>
      <c r="BB680" s="18">
        <v>0</v>
      </c>
      <c r="BC680" s="18">
        <v>0.1311733258927793</v>
      </c>
      <c r="BD680" s="18">
        <v>0.1861161228204366</v>
      </c>
      <c r="BE680" s="18">
        <v>0</v>
      </c>
      <c r="BF680" s="18">
        <v>0</v>
      </c>
      <c r="BG680" s="18">
        <v>0</v>
      </c>
    </row>
    <row r="681" spans="2:59">
      <c r="B681" s="17" t="s">
        <v>119</v>
      </c>
      <c r="C681" s="18">
        <v>0.19293509556027019</v>
      </c>
      <c r="D681" s="18">
        <v>0.11986188512447821</v>
      </c>
      <c r="E681" s="18">
        <v>0.24334608296267379</v>
      </c>
      <c r="G681" s="18">
        <v>0.26830564049539263</v>
      </c>
      <c r="H681" s="18">
        <v>0.1964875939404406</v>
      </c>
      <c r="I681" s="18">
        <v>0.20004394709151649</v>
      </c>
      <c r="J681" s="18">
        <v>0.2243383430858997</v>
      </c>
      <c r="K681" s="18">
        <v>0.14487529490292431</v>
      </c>
      <c r="L681" s="18">
        <v>0.204817835180095</v>
      </c>
      <c r="M681" s="18">
        <v>9.0337484898285525E-2</v>
      </c>
      <c r="N681" s="18">
        <v>0.2349100969098103</v>
      </c>
      <c r="O681" s="18">
        <v>0.26620599422907187</v>
      </c>
      <c r="Q681" s="18">
        <v>0.13673186466757539</v>
      </c>
      <c r="R681" s="18">
        <v>0.1966517480187841</v>
      </c>
      <c r="S681" s="18">
        <v>0.19150109374766569</v>
      </c>
      <c r="T681" s="18">
        <v>0.28270232934331491</v>
      </c>
      <c r="V681" s="18">
        <v>0.3713784391724303</v>
      </c>
      <c r="W681" s="18">
        <v>0.2003613759758478</v>
      </c>
      <c r="X681" s="18">
        <v>0.17866874436288721</v>
      </c>
      <c r="Y681" s="18">
        <v>0.1402026262419572</v>
      </c>
      <c r="Z681" s="18">
        <v>9.4091394681540111E-2</v>
      </c>
      <c r="AA681" s="18">
        <v>8.8186472622266102E-2</v>
      </c>
      <c r="AB681" s="18">
        <v>0.1172918660585162</v>
      </c>
      <c r="AD681" s="18">
        <v>0.1151722702010318</v>
      </c>
      <c r="AE681" s="18">
        <v>0.2151738807778053</v>
      </c>
      <c r="AF681" s="18">
        <v>0.23377384448778921</v>
      </c>
      <c r="AG681" s="18">
        <v>0.13394416947935919</v>
      </c>
      <c r="AH681" s="18">
        <v>0.23433101658844729</v>
      </c>
      <c r="AI681" s="18">
        <v>0.30385722503494389</v>
      </c>
      <c r="AJ681" s="18">
        <v>0.76412277827110753</v>
      </c>
      <c r="AL681" s="18">
        <v>0.14158999999999999</v>
      </c>
      <c r="AM681" s="18">
        <v>0.24782000000000001</v>
      </c>
      <c r="AN681" s="18">
        <v>0.28186</v>
      </c>
      <c r="AP681" s="18">
        <v>6.2363133813482928E-2</v>
      </c>
      <c r="AQ681" s="18">
        <v>0.17834378125291789</v>
      </c>
      <c r="AR681" s="18">
        <v>7.0474278251188613E-2</v>
      </c>
      <c r="AS681" s="18">
        <v>9.1205363405369833E-2</v>
      </c>
      <c r="AT681" s="18">
        <v>5.4557258617423651E-2</v>
      </c>
      <c r="AU681" s="18">
        <v>0</v>
      </c>
      <c r="AW681" s="18">
        <v>0.16624933883522461</v>
      </c>
      <c r="AX681" s="18">
        <v>0.34628325727174097</v>
      </c>
      <c r="AZ681" s="18">
        <v>0.28381348523422628</v>
      </c>
      <c r="BA681" s="18">
        <v>0.1363558614874803</v>
      </c>
      <c r="BB681" s="18">
        <v>0</v>
      </c>
      <c r="BC681" s="18">
        <v>6.9258149419699211E-2</v>
      </c>
      <c r="BD681" s="18">
        <v>0.102499633919651</v>
      </c>
      <c r="BE681" s="18">
        <v>0</v>
      </c>
      <c r="BF681" s="18">
        <v>0</v>
      </c>
      <c r="BG681" s="18">
        <v>0</v>
      </c>
    </row>
    <row r="683" spans="2:59" ht="87">
      <c r="B683" s="14" t="s">
        <v>305</v>
      </c>
    </row>
    <row r="684" spans="2:59" ht="43.5">
      <c r="B684" s="15" t="s">
        <v>291</v>
      </c>
    </row>
    <row r="685" spans="2:59">
      <c r="B685" s="11" t="s">
        <v>105</v>
      </c>
      <c r="C685" s="16">
        <v>2912</v>
      </c>
      <c r="D685" s="16">
        <v>1152</v>
      </c>
      <c r="E685" s="16">
        <v>1751</v>
      </c>
      <c r="G685" s="16">
        <v>147</v>
      </c>
      <c r="H685" s="16">
        <v>412</v>
      </c>
      <c r="I685" s="16">
        <v>288</v>
      </c>
      <c r="J685" s="16">
        <v>254</v>
      </c>
      <c r="K685" s="16">
        <v>311</v>
      </c>
      <c r="L685" s="16">
        <v>305</v>
      </c>
      <c r="M685" s="16">
        <v>483</v>
      </c>
      <c r="N685" s="16">
        <v>411</v>
      </c>
      <c r="O685" s="16">
        <v>301</v>
      </c>
      <c r="Q685" s="16">
        <v>1084</v>
      </c>
      <c r="R685" s="16">
        <v>610</v>
      </c>
      <c r="S685" s="16">
        <v>570</v>
      </c>
      <c r="T685" s="16">
        <v>624</v>
      </c>
      <c r="V685" s="16">
        <v>478</v>
      </c>
      <c r="W685" s="16">
        <v>611</v>
      </c>
      <c r="X685" s="16">
        <v>555</v>
      </c>
      <c r="Y685" s="16">
        <v>474</v>
      </c>
      <c r="Z685" s="16">
        <v>368</v>
      </c>
      <c r="AA685" s="16">
        <v>216</v>
      </c>
      <c r="AB685" s="16">
        <v>210</v>
      </c>
      <c r="AD685" s="16">
        <v>980</v>
      </c>
      <c r="AE685" s="16">
        <v>615</v>
      </c>
      <c r="AF685" s="16">
        <v>527</v>
      </c>
      <c r="AG685" s="16">
        <v>106</v>
      </c>
      <c r="AH685" s="16">
        <v>432</v>
      </c>
      <c r="AI685" s="16">
        <v>248</v>
      </c>
      <c r="AJ685" s="16">
        <v>4</v>
      </c>
      <c r="AL685" s="16">
        <v>547</v>
      </c>
      <c r="AM685" s="16">
        <v>640</v>
      </c>
      <c r="AN685" s="16">
        <v>180</v>
      </c>
      <c r="AP685" s="16">
        <v>232</v>
      </c>
      <c r="AQ685" s="16">
        <v>183</v>
      </c>
      <c r="AR685" s="16">
        <v>41</v>
      </c>
      <c r="AS685" s="16">
        <v>497</v>
      </c>
      <c r="AT685" s="16">
        <v>67</v>
      </c>
      <c r="AU685" s="16">
        <v>3</v>
      </c>
      <c r="AW685" s="16">
        <v>2547</v>
      </c>
      <c r="AX685" s="16">
        <v>330</v>
      </c>
      <c r="AZ685" s="16">
        <v>1326</v>
      </c>
      <c r="BA685" s="16">
        <v>930</v>
      </c>
      <c r="BB685" s="16">
        <v>0</v>
      </c>
      <c r="BC685" s="16">
        <v>527</v>
      </c>
      <c r="BD685" s="16">
        <v>129</v>
      </c>
      <c r="BE685" s="16">
        <v>0</v>
      </c>
      <c r="BF685" s="16">
        <v>0</v>
      </c>
      <c r="BG685" s="16">
        <v>0</v>
      </c>
    </row>
    <row r="686" spans="2:59">
      <c r="B686" s="12" t="s">
        <v>106</v>
      </c>
      <c r="C686" s="16">
        <v>2920</v>
      </c>
      <c r="D686" s="16">
        <v>1186</v>
      </c>
      <c r="E686" s="16">
        <v>1731</v>
      </c>
      <c r="G686" s="16">
        <v>136</v>
      </c>
      <c r="H686" s="16">
        <v>405</v>
      </c>
      <c r="I686" s="16">
        <v>290</v>
      </c>
      <c r="J686" s="16">
        <v>248</v>
      </c>
      <c r="K686" s="16">
        <v>312</v>
      </c>
      <c r="L686" s="16">
        <v>316</v>
      </c>
      <c r="M686" s="16">
        <v>484</v>
      </c>
      <c r="N686" s="16">
        <v>449</v>
      </c>
      <c r="O686" s="16">
        <v>279</v>
      </c>
      <c r="Q686" s="16">
        <v>1091</v>
      </c>
      <c r="R686" s="16">
        <v>607</v>
      </c>
      <c r="S686" s="16">
        <v>575</v>
      </c>
      <c r="T686" s="16">
        <v>622</v>
      </c>
      <c r="V686" s="16">
        <v>560</v>
      </c>
      <c r="W686" s="16">
        <v>582</v>
      </c>
      <c r="X686" s="16">
        <v>565</v>
      </c>
      <c r="Y686" s="16">
        <v>435</v>
      </c>
      <c r="Z686" s="16">
        <v>352</v>
      </c>
      <c r="AA686" s="16">
        <v>214</v>
      </c>
      <c r="AB686" s="16">
        <v>212</v>
      </c>
      <c r="AD686" s="16">
        <v>987</v>
      </c>
      <c r="AE686" s="16">
        <v>617</v>
      </c>
      <c r="AF686" s="16">
        <v>529</v>
      </c>
      <c r="AG686" s="16">
        <v>105</v>
      </c>
      <c r="AH686" s="16">
        <v>433</v>
      </c>
      <c r="AI686" s="16">
        <v>247</v>
      </c>
      <c r="AJ686" s="16">
        <v>4</v>
      </c>
      <c r="AL686" s="16">
        <v>567</v>
      </c>
      <c r="AM686" s="16">
        <v>660</v>
      </c>
      <c r="AN686" s="16">
        <v>184</v>
      </c>
      <c r="AP686" s="16">
        <v>229</v>
      </c>
      <c r="AQ686" s="16">
        <v>174</v>
      </c>
      <c r="AR686" s="16">
        <v>41</v>
      </c>
      <c r="AS686" s="16">
        <v>473</v>
      </c>
      <c r="AT686" s="16">
        <v>66</v>
      </c>
      <c r="AU686" s="16">
        <v>3</v>
      </c>
      <c r="AW686" s="16">
        <v>2553</v>
      </c>
      <c r="AX686" s="16">
        <v>332</v>
      </c>
      <c r="AZ686" s="16">
        <v>1382</v>
      </c>
      <c r="BA686" s="16">
        <v>902</v>
      </c>
      <c r="BB686" s="16">
        <v>0</v>
      </c>
      <c r="BC686" s="16">
        <v>510</v>
      </c>
      <c r="BD686" s="16">
        <v>127</v>
      </c>
      <c r="BE686" s="16">
        <v>0</v>
      </c>
      <c r="BF686" s="16">
        <v>0</v>
      </c>
      <c r="BG686" s="16">
        <v>0</v>
      </c>
    </row>
    <row r="687" spans="2:59" ht="29.1">
      <c r="B687" s="17" t="s">
        <v>301</v>
      </c>
      <c r="C687" s="18">
        <v>0.1159275822906419</v>
      </c>
      <c r="D687" s="18">
        <v>0.15358295059517421</v>
      </c>
      <c r="E687" s="18">
        <v>9.0190743876962964E-2</v>
      </c>
      <c r="G687" s="18">
        <v>0.10543458808791691</v>
      </c>
      <c r="H687" s="18">
        <v>0.1206816234241105</v>
      </c>
      <c r="I687" s="18">
        <v>0.13231580113110841</v>
      </c>
      <c r="J687" s="18">
        <v>8.4842568005965388E-2</v>
      </c>
      <c r="K687" s="18">
        <v>0.107720634555873</v>
      </c>
      <c r="L687" s="18">
        <v>0.10902593007730781</v>
      </c>
      <c r="M687" s="18">
        <v>0.1714657081078535</v>
      </c>
      <c r="N687" s="18">
        <v>0.1044961603637804</v>
      </c>
      <c r="O687" s="18">
        <v>6.3933748719025962E-2</v>
      </c>
      <c r="Q687" s="18">
        <v>0.1412750494764016</v>
      </c>
      <c r="R687" s="18">
        <v>8.9539574474132189E-2</v>
      </c>
      <c r="S687" s="18">
        <v>0.1213830150282442</v>
      </c>
      <c r="T687" s="18">
        <v>9.1823431547019788E-2</v>
      </c>
      <c r="V687" s="18">
        <v>8.283455036271424E-2</v>
      </c>
      <c r="W687" s="18">
        <v>0.115895071464373</v>
      </c>
      <c r="X687" s="18">
        <v>0.1020279544402616</v>
      </c>
      <c r="Y687" s="18">
        <v>0.12639921476118371</v>
      </c>
      <c r="Z687" s="18">
        <v>0.1337884615140684</v>
      </c>
      <c r="AA687" s="18">
        <v>0.11624425271024499</v>
      </c>
      <c r="AB687" s="18">
        <v>0.1888932266584897</v>
      </c>
      <c r="AD687" s="18">
        <v>0.17353827715776429</v>
      </c>
      <c r="AE687" s="18">
        <v>8.9619488328370217E-2</v>
      </c>
      <c r="AF687" s="18">
        <v>8.7481139808810129E-2</v>
      </c>
      <c r="AG687" s="18">
        <v>9.3488871294444692E-2</v>
      </c>
      <c r="AH687" s="18">
        <v>9.5205534773004044E-2</v>
      </c>
      <c r="AI687" s="18">
        <v>5.6309474931082459E-2</v>
      </c>
      <c r="AJ687" s="18">
        <v>0.2358772217288925</v>
      </c>
      <c r="AL687" s="18">
        <v>0.14685000000000001</v>
      </c>
      <c r="AM687" s="18">
        <v>5.6189999999999997E-2</v>
      </c>
      <c r="AN687" s="18">
        <v>8.1939999999999999E-2</v>
      </c>
      <c r="AP687" s="18">
        <v>0.174645605523848</v>
      </c>
      <c r="AQ687" s="18">
        <v>0.1174929424174658</v>
      </c>
      <c r="AR687" s="18">
        <v>0.122081185992006</v>
      </c>
      <c r="AS687" s="18">
        <v>0.1567627626768601</v>
      </c>
      <c r="AT687" s="18">
        <v>0.13534851058891961</v>
      </c>
      <c r="AU687" s="18">
        <v>0</v>
      </c>
      <c r="AW687" s="18">
        <v>0.12718721651436021</v>
      </c>
      <c r="AX687" s="18">
        <v>3.620745625281472E-2</v>
      </c>
      <c r="AZ687" s="18">
        <v>7.6490287400832857E-2</v>
      </c>
      <c r="BA687" s="18">
        <v>0.15067750575736469</v>
      </c>
      <c r="BB687" s="18">
        <v>0</v>
      </c>
      <c r="BC687" s="18">
        <v>0.14993159386366969</v>
      </c>
      <c r="BD687" s="18">
        <v>0.1618284112203747</v>
      </c>
      <c r="BE687" s="18">
        <v>0</v>
      </c>
      <c r="BF687" s="18">
        <v>0</v>
      </c>
      <c r="BG687" s="18">
        <v>0</v>
      </c>
    </row>
    <row r="688" spans="2:59" ht="43.5">
      <c r="B688" s="17" t="s">
        <v>302</v>
      </c>
      <c r="C688" s="18">
        <v>0.42758441720971491</v>
      </c>
      <c r="D688" s="18">
        <v>0.46584658516591482</v>
      </c>
      <c r="E688" s="18">
        <v>0.40171979412733172</v>
      </c>
      <c r="G688" s="18">
        <v>0.42020366463946862</v>
      </c>
      <c r="H688" s="18">
        <v>0.42054160304078703</v>
      </c>
      <c r="I688" s="18">
        <v>0.42482269451703603</v>
      </c>
      <c r="J688" s="18">
        <v>0.42630219096035221</v>
      </c>
      <c r="K688" s="18">
        <v>0.46534085923603707</v>
      </c>
      <c r="L688" s="18">
        <v>0.41551944596684942</v>
      </c>
      <c r="M688" s="18">
        <v>0.44963765810640099</v>
      </c>
      <c r="N688" s="18">
        <v>0.4058044406331921</v>
      </c>
      <c r="O688" s="18">
        <v>0.41364768161908799</v>
      </c>
      <c r="Q688" s="18">
        <v>0.45242285758481032</v>
      </c>
      <c r="R688" s="18">
        <v>0.43759103937001781</v>
      </c>
      <c r="S688" s="18">
        <v>0.41510179372801981</v>
      </c>
      <c r="T688" s="18">
        <v>0.39075973788451751</v>
      </c>
      <c r="V688" s="18">
        <v>0.33841503451480293</v>
      </c>
      <c r="W688" s="18">
        <v>0.44394284500473469</v>
      </c>
      <c r="X688" s="18">
        <v>0.42869340186532529</v>
      </c>
      <c r="Y688" s="18">
        <v>0.47454032139712332</v>
      </c>
      <c r="Z688" s="18">
        <v>0.44420726278871198</v>
      </c>
      <c r="AA688" s="18">
        <v>0.45325246205930292</v>
      </c>
      <c r="AB688" s="18">
        <v>0.46544965324384008</v>
      </c>
      <c r="AD688" s="18">
        <v>0.44696288583943239</v>
      </c>
      <c r="AE688" s="18">
        <v>0.45038589074712942</v>
      </c>
      <c r="AF688" s="18">
        <v>0.42852713579367618</v>
      </c>
      <c r="AG688" s="18">
        <v>0.38514837501012072</v>
      </c>
      <c r="AH688" s="18">
        <v>0.37648129371105687</v>
      </c>
      <c r="AI688" s="18">
        <v>0.40558932630346012</v>
      </c>
      <c r="AJ688" s="18">
        <v>0</v>
      </c>
      <c r="AL688" s="18">
        <v>0.42776999999999998</v>
      </c>
      <c r="AM688" s="18">
        <v>0.44767000000000001</v>
      </c>
      <c r="AN688" s="18">
        <v>0.37819999999999998</v>
      </c>
      <c r="AP688" s="18">
        <v>0.45119662187560672</v>
      </c>
      <c r="AQ688" s="18">
        <v>0.48825117651497002</v>
      </c>
      <c r="AR688" s="18">
        <v>0.62389409500378001</v>
      </c>
      <c r="AS688" s="18">
        <v>0.42150588630728869</v>
      </c>
      <c r="AT688" s="18">
        <v>0.48416260896986651</v>
      </c>
      <c r="AU688" s="18">
        <v>0.65769464412543044</v>
      </c>
      <c r="AW688" s="18">
        <v>0.44379074747371561</v>
      </c>
      <c r="AX688" s="18">
        <v>0.32301142268794242</v>
      </c>
      <c r="AZ688" s="18">
        <v>0.3848557129986922</v>
      </c>
      <c r="BA688" s="18">
        <v>0.47753100829485001</v>
      </c>
      <c r="BB688" s="18">
        <v>0</v>
      </c>
      <c r="BC688" s="18">
        <v>0.45216816871124571</v>
      </c>
      <c r="BD688" s="18">
        <v>0.43914570974020789</v>
      </c>
      <c r="BE688" s="18">
        <v>0</v>
      </c>
      <c r="BF688" s="18">
        <v>0</v>
      </c>
      <c r="BG688" s="18">
        <v>0</v>
      </c>
    </row>
    <row r="689" spans="2:59" ht="29.1">
      <c r="B689" s="17" t="s">
        <v>303</v>
      </c>
      <c r="C689" s="18">
        <v>0.2761188451628494</v>
      </c>
      <c r="D689" s="18">
        <v>0.25911186256171898</v>
      </c>
      <c r="E689" s="18">
        <v>0.28703141241840319</v>
      </c>
      <c r="G689" s="18">
        <v>0.24387382103912819</v>
      </c>
      <c r="H689" s="18">
        <v>0.26882785589404751</v>
      </c>
      <c r="I689" s="18">
        <v>0.27454823196221217</v>
      </c>
      <c r="J689" s="18">
        <v>0.27379977668936201</v>
      </c>
      <c r="K689" s="18">
        <v>0.2841488442707335</v>
      </c>
      <c r="L689" s="18">
        <v>0.27114257083989951</v>
      </c>
      <c r="M689" s="18">
        <v>0.28256716548649419</v>
      </c>
      <c r="N689" s="18">
        <v>0.28588128556470499</v>
      </c>
      <c r="O689" s="18">
        <v>0.2759135309254751</v>
      </c>
      <c r="Q689" s="18">
        <v>0.28490363552701881</v>
      </c>
      <c r="R689" s="18">
        <v>0.30305400645673591</v>
      </c>
      <c r="S689" s="18">
        <v>0.27410463529966828</v>
      </c>
      <c r="T689" s="18">
        <v>0.24208250127673089</v>
      </c>
      <c r="V689" s="18">
        <v>0.23261513741279111</v>
      </c>
      <c r="W689" s="18">
        <v>0.25203078405539292</v>
      </c>
      <c r="X689" s="18">
        <v>0.30851753129631571</v>
      </c>
      <c r="Y689" s="18">
        <v>0.25523466585274313</v>
      </c>
      <c r="Z689" s="18">
        <v>0.33944185806388322</v>
      </c>
      <c r="AA689" s="18">
        <v>0.34215135107920019</v>
      </c>
      <c r="AB689" s="18">
        <v>0.24188652817914541</v>
      </c>
      <c r="AD689" s="18">
        <v>0.25900892544728588</v>
      </c>
      <c r="AE689" s="18">
        <v>0.26964294600597749</v>
      </c>
      <c r="AF689" s="18">
        <v>0.26089717475961283</v>
      </c>
      <c r="AG689" s="18">
        <v>0.37614144872785249</v>
      </c>
      <c r="AH689" s="18">
        <v>0.309449891216662</v>
      </c>
      <c r="AI689" s="18">
        <v>0.29687294494437161</v>
      </c>
      <c r="AJ689" s="18">
        <v>0</v>
      </c>
      <c r="AL689" s="18">
        <v>0.27467999999999998</v>
      </c>
      <c r="AM689" s="18">
        <v>0.29433999999999999</v>
      </c>
      <c r="AN689" s="18">
        <v>0.30529000000000001</v>
      </c>
      <c r="AP689" s="18">
        <v>0.32607028123870552</v>
      </c>
      <c r="AQ689" s="18">
        <v>0.20734245345947919</v>
      </c>
      <c r="AR689" s="18">
        <v>0.17644876726370309</v>
      </c>
      <c r="AS689" s="18">
        <v>0.33920728040205289</v>
      </c>
      <c r="AT689" s="18">
        <v>0.30331531443193699</v>
      </c>
      <c r="AU689" s="18">
        <v>0.34230535587456951</v>
      </c>
      <c r="AW689" s="18">
        <v>0.27254898854724557</v>
      </c>
      <c r="AX689" s="18">
        <v>0.32109517263373738</v>
      </c>
      <c r="AZ689" s="18">
        <v>0.27571863728705243</v>
      </c>
      <c r="BA689" s="18">
        <v>0.2404993529350069</v>
      </c>
      <c r="BB689" s="18">
        <v>0</v>
      </c>
      <c r="BC689" s="18">
        <v>0.32385153073906903</v>
      </c>
      <c r="BD689" s="18">
        <v>0.34176981791429861</v>
      </c>
      <c r="BE689" s="18">
        <v>0</v>
      </c>
      <c r="BF689" s="18">
        <v>0</v>
      </c>
      <c r="BG689" s="18">
        <v>0</v>
      </c>
    </row>
    <row r="690" spans="2:59">
      <c r="B690" s="17" t="s">
        <v>119</v>
      </c>
      <c r="C690" s="18">
        <v>0.18036915533679371</v>
      </c>
      <c r="D690" s="18">
        <v>0.1214586016771923</v>
      </c>
      <c r="E690" s="18">
        <v>0.2210580495773021</v>
      </c>
      <c r="G690" s="18">
        <v>0.23048792623348621</v>
      </c>
      <c r="H690" s="18">
        <v>0.18994891764105501</v>
      </c>
      <c r="I690" s="18">
        <v>0.1683132723896433</v>
      </c>
      <c r="J690" s="18">
        <v>0.21505546434432049</v>
      </c>
      <c r="K690" s="18">
        <v>0.14278966193735651</v>
      </c>
      <c r="L690" s="18">
        <v>0.2043120531159433</v>
      </c>
      <c r="M690" s="18">
        <v>9.6329468299251333E-2</v>
      </c>
      <c r="N690" s="18">
        <v>0.20381811343832251</v>
      </c>
      <c r="O690" s="18">
        <v>0.24650503873641069</v>
      </c>
      <c r="Q690" s="18">
        <v>0.1213984574117693</v>
      </c>
      <c r="R690" s="18">
        <v>0.1698153796991142</v>
      </c>
      <c r="S690" s="18">
        <v>0.18941055594406769</v>
      </c>
      <c r="T690" s="18">
        <v>0.27533432929173179</v>
      </c>
      <c r="V690" s="18">
        <v>0.34613527770969182</v>
      </c>
      <c r="W690" s="18">
        <v>0.1881312994754992</v>
      </c>
      <c r="X690" s="18">
        <v>0.16076111239809751</v>
      </c>
      <c r="Y690" s="18">
        <v>0.1438257979889499</v>
      </c>
      <c r="Z690" s="18">
        <v>8.2562417633336632E-2</v>
      </c>
      <c r="AA690" s="18">
        <v>8.8351934151251837E-2</v>
      </c>
      <c r="AB690" s="18">
        <v>0.10377059191852479</v>
      </c>
      <c r="AD690" s="18">
        <v>0.1204899115555174</v>
      </c>
      <c r="AE690" s="18">
        <v>0.1903516749185229</v>
      </c>
      <c r="AF690" s="18">
        <v>0.2230945496379009</v>
      </c>
      <c r="AG690" s="18">
        <v>0.14522130496758201</v>
      </c>
      <c r="AH690" s="18">
        <v>0.21886328029927701</v>
      </c>
      <c r="AI690" s="18">
        <v>0.24122825382108601</v>
      </c>
      <c r="AJ690" s="18">
        <v>0.76412277827110753</v>
      </c>
      <c r="AL690" s="18">
        <v>0.15071000000000001</v>
      </c>
      <c r="AM690" s="18">
        <v>0.20180000000000001</v>
      </c>
      <c r="AN690" s="18">
        <v>0.23457</v>
      </c>
      <c r="AP690" s="18">
        <v>4.8087491361839853E-2</v>
      </c>
      <c r="AQ690" s="18">
        <v>0.1869134276080851</v>
      </c>
      <c r="AR690" s="18">
        <v>7.7575951740510768E-2</v>
      </c>
      <c r="AS690" s="18">
        <v>8.2524070613798295E-2</v>
      </c>
      <c r="AT690" s="18">
        <v>7.7173566009276925E-2</v>
      </c>
      <c r="AU690" s="18">
        <v>0</v>
      </c>
      <c r="AW690" s="18">
        <v>0.15647304746467841</v>
      </c>
      <c r="AX690" s="18">
        <v>0.31968594842550557</v>
      </c>
      <c r="AZ690" s="18">
        <v>0.26293536231342263</v>
      </c>
      <c r="BA690" s="18">
        <v>0.13129213301277831</v>
      </c>
      <c r="BB690" s="18">
        <v>0</v>
      </c>
      <c r="BC690" s="18">
        <v>7.4048706686015611E-2</v>
      </c>
      <c r="BD690" s="18">
        <v>5.7256061125118801E-2</v>
      </c>
      <c r="BE690" s="18">
        <v>0</v>
      </c>
      <c r="BF690" s="18">
        <v>0</v>
      </c>
      <c r="BG690" s="18">
        <v>0</v>
      </c>
    </row>
    <row r="692" spans="2:59" ht="72.599999999999994">
      <c r="B692" s="14" t="s">
        <v>306</v>
      </c>
    </row>
    <row r="693" spans="2:59" ht="43.5">
      <c r="B693" s="15" t="s">
        <v>291</v>
      </c>
    </row>
    <row r="694" spans="2:59">
      <c r="B694" s="11" t="s">
        <v>105</v>
      </c>
      <c r="C694" s="16">
        <v>2912</v>
      </c>
      <c r="D694" s="16">
        <v>1152</v>
      </c>
      <c r="E694" s="16">
        <v>1751</v>
      </c>
      <c r="G694" s="16">
        <v>147</v>
      </c>
      <c r="H694" s="16">
        <v>412</v>
      </c>
      <c r="I694" s="16">
        <v>288</v>
      </c>
      <c r="J694" s="16">
        <v>254</v>
      </c>
      <c r="K694" s="16">
        <v>311</v>
      </c>
      <c r="L694" s="16">
        <v>305</v>
      </c>
      <c r="M694" s="16">
        <v>483</v>
      </c>
      <c r="N694" s="16">
        <v>411</v>
      </c>
      <c r="O694" s="16">
        <v>301</v>
      </c>
      <c r="Q694" s="16">
        <v>1084</v>
      </c>
      <c r="R694" s="16">
        <v>610</v>
      </c>
      <c r="S694" s="16">
        <v>570</v>
      </c>
      <c r="T694" s="16">
        <v>624</v>
      </c>
      <c r="V694" s="16">
        <v>478</v>
      </c>
      <c r="W694" s="16">
        <v>611</v>
      </c>
      <c r="X694" s="16">
        <v>555</v>
      </c>
      <c r="Y694" s="16">
        <v>474</v>
      </c>
      <c r="Z694" s="16">
        <v>368</v>
      </c>
      <c r="AA694" s="16">
        <v>216</v>
      </c>
      <c r="AB694" s="16">
        <v>210</v>
      </c>
      <c r="AD694" s="16">
        <v>980</v>
      </c>
      <c r="AE694" s="16">
        <v>615</v>
      </c>
      <c r="AF694" s="16">
        <v>527</v>
      </c>
      <c r="AG694" s="16">
        <v>106</v>
      </c>
      <c r="AH694" s="16">
        <v>432</v>
      </c>
      <c r="AI694" s="16">
        <v>248</v>
      </c>
      <c r="AJ694" s="16">
        <v>4</v>
      </c>
      <c r="AL694" s="16">
        <v>547</v>
      </c>
      <c r="AM694" s="16">
        <v>640</v>
      </c>
      <c r="AN694" s="16">
        <v>180</v>
      </c>
      <c r="AP694" s="16">
        <v>232</v>
      </c>
      <c r="AQ694" s="16">
        <v>183</v>
      </c>
      <c r="AR694" s="16">
        <v>41</v>
      </c>
      <c r="AS694" s="16">
        <v>497</v>
      </c>
      <c r="AT694" s="16">
        <v>67</v>
      </c>
      <c r="AU694" s="16">
        <v>3</v>
      </c>
      <c r="AW694" s="16">
        <v>2547</v>
      </c>
      <c r="AX694" s="16">
        <v>330</v>
      </c>
      <c r="AZ694" s="16">
        <v>1326</v>
      </c>
      <c r="BA694" s="16">
        <v>930</v>
      </c>
      <c r="BB694" s="16">
        <v>0</v>
      </c>
      <c r="BC694" s="16">
        <v>527</v>
      </c>
      <c r="BD694" s="16">
        <v>129</v>
      </c>
      <c r="BE694" s="16">
        <v>0</v>
      </c>
      <c r="BF694" s="16">
        <v>0</v>
      </c>
      <c r="BG694" s="16">
        <v>0</v>
      </c>
    </row>
    <row r="695" spans="2:59">
      <c r="B695" s="12" t="s">
        <v>106</v>
      </c>
      <c r="C695" s="16">
        <v>2920</v>
      </c>
      <c r="D695" s="16">
        <v>1186</v>
      </c>
      <c r="E695" s="16">
        <v>1731</v>
      </c>
      <c r="G695" s="16">
        <v>136</v>
      </c>
      <c r="H695" s="16">
        <v>405</v>
      </c>
      <c r="I695" s="16">
        <v>290</v>
      </c>
      <c r="J695" s="16">
        <v>248</v>
      </c>
      <c r="K695" s="16">
        <v>312</v>
      </c>
      <c r="L695" s="16">
        <v>316</v>
      </c>
      <c r="M695" s="16">
        <v>484</v>
      </c>
      <c r="N695" s="16">
        <v>449</v>
      </c>
      <c r="O695" s="16">
        <v>279</v>
      </c>
      <c r="Q695" s="16">
        <v>1091</v>
      </c>
      <c r="R695" s="16">
        <v>607</v>
      </c>
      <c r="S695" s="16">
        <v>575</v>
      </c>
      <c r="T695" s="16">
        <v>622</v>
      </c>
      <c r="V695" s="16">
        <v>560</v>
      </c>
      <c r="W695" s="16">
        <v>582</v>
      </c>
      <c r="X695" s="16">
        <v>565</v>
      </c>
      <c r="Y695" s="16">
        <v>435</v>
      </c>
      <c r="Z695" s="16">
        <v>352</v>
      </c>
      <c r="AA695" s="16">
        <v>214</v>
      </c>
      <c r="AB695" s="16">
        <v>212</v>
      </c>
      <c r="AD695" s="16">
        <v>987</v>
      </c>
      <c r="AE695" s="16">
        <v>617</v>
      </c>
      <c r="AF695" s="16">
        <v>529</v>
      </c>
      <c r="AG695" s="16">
        <v>105</v>
      </c>
      <c r="AH695" s="16">
        <v>433</v>
      </c>
      <c r="AI695" s="16">
        <v>247</v>
      </c>
      <c r="AJ695" s="16">
        <v>4</v>
      </c>
      <c r="AL695" s="16">
        <v>567</v>
      </c>
      <c r="AM695" s="16">
        <v>660</v>
      </c>
      <c r="AN695" s="16">
        <v>184</v>
      </c>
      <c r="AP695" s="16">
        <v>229</v>
      </c>
      <c r="AQ695" s="16">
        <v>174</v>
      </c>
      <c r="AR695" s="16">
        <v>41</v>
      </c>
      <c r="AS695" s="16">
        <v>473</v>
      </c>
      <c r="AT695" s="16">
        <v>66</v>
      </c>
      <c r="AU695" s="16">
        <v>3</v>
      </c>
      <c r="AW695" s="16">
        <v>2553</v>
      </c>
      <c r="AX695" s="16">
        <v>332</v>
      </c>
      <c r="AZ695" s="16">
        <v>1382</v>
      </c>
      <c r="BA695" s="16">
        <v>902</v>
      </c>
      <c r="BB695" s="16">
        <v>0</v>
      </c>
      <c r="BC695" s="16">
        <v>510</v>
      </c>
      <c r="BD695" s="16">
        <v>127</v>
      </c>
      <c r="BE695" s="16">
        <v>0</v>
      </c>
      <c r="BF695" s="16">
        <v>0</v>
      </c>
      <c r="BG695" s="16">
        <v>0</v>
      </c>
    </row>
    <row r="696" spans="2:59" ht="29.1">
      <c r="B696" s="17" t="s">
        <v>301</v>
      </c>
      <c r="C696" s="18">
        <v>0.124707106233726</v>
      </c>
      <c r="D696" s="18">
        <v>0.14924286080917701</v>
      </c>
      <c r="E696" s="18">
        <v>0.1079812498590989</v>
      </c>
      <c r="G696" s="18">
        <v>0.1299889262295254</v>
      </c>
      <c r="H696" s="18">
        <v>8.746274923194626E-2</v>
      </c>
      <c r="I696" s="18">
        <v>0.117582389783633</v>
      </c>
      <c r="J696" s="18">
        <v>8.2942325533102226E-2</v>
      </c>
      <c r="K696" s="18">
        <v>0.13821047437004741</v>
      </c>
      <c r="L696" s="18">
        <v>0.12050113638410841</v>
      </c>
      <c r="M696" s="18">
        <v>0.1866561401235339</v>
      </c>
      <c r="N696" s="18">
        <v>0.14133999577833731</v>
      </c>
      <c r="O696" s="18">
        <v>7.6309942413066018E-2</v>
      </c>
      <c r="Q696" s="18">
        <v>0.14764421368108119</v>
      </c>
      <c r="R696" s="18">
        <v>0.1117409901296091</v>
      </c>
      <c r="S696" s="18">
        <v>0.12761188115496741</v>
      </c>
      <c r="T696" s="18">
        <v>9.2770389944668019E-2</v>
      </c>
      <c r="V696" s="18">
        <v>6.1481378558415123E-2</v>
      </c>
      <c r="W696" s="18">
        <v>0.1124123483442187</v>
      </c>
      <c r="X696" s="18">
        <v>0.10513086319701</v>
      </c>
      <c r="Y696" s="18">
        <v>0.14770458238355849</v>
      </c>
      <c r="Z696" s="18">
        <v>0.179717916330804</v>
      </c>
      <c r="AA696" s="18">
        <v>0.17207096626142421</v>
      </c>
      <c r="AB696" s="18">
        <v>0.1912011736852314</v>
      </c>
      <c r="AD696" s="18">
        <v>0.16927825777701491</v>
      </c>
      <c r="AE696" s="18">
        <v>0.1096044957367923</v>
      </c>
      <c r="AF696" s="18">
        <v>0.1150819438719649</v>
      </c>
      <c r="AG696" s="18">
        <v>6.2416004031647092E-2</v>
      </c>
      <c r="AH696" s="18">
        <v>9.8602205201976184E-2</v>
      </c>
      <c r="AI696" s="18">
        <v>7.5353844769290926E-2</v>
      </c>
      <c r="AJ696" s="18">
        <v>0.2358772217288925</v>
      </c>
      <c r="AL696" s="18">
        <v>0.13300999999999999</v>
      </c>
      <c r="AM696" s="18">
        <v>6.9790000000000005E-2</v>
      </c>
      <c r="AN696" s="18">
        <v>7.5120000000000006E-2</v>
      </c>
      <c r="AP696" s="18">
        <v>0.20024236613087329</v>
      </c>
      <c r="AQ696" s="18">
        <v>0.1469665383319903</v>
      </c>
      <c r="AR696" s="18">
        <v>0.15199626342062711</v>
      </c>
      <c r="AS696" s="18">
        <v>0.19497999167443861</v>
      </c>
      <c r="AT696" s="18">
        <v>0.2458714068135841</v>
      </c>
      <c r="AU696" s="18">
        <v>0</v>
      </c>
      <c r="AW696" s="18">
        <v>0.13306623424583019</v>
      </c>
      <c r="AX696" s="18">
        <v>7.1162140993387621E-2</v>
      </c>
      <c r="AZ696" s="18">
        <v>7.3244307618556867E-2</v>
      </c>
      <c r="BA696" s="18">
        <v>0.1499529291038191</v>
      </c>
      <c r="BB696" s="18">
        <v>0</v>
      </c>
      <c r="BC696" s="18">
        <v>0.200611570112946</v>
      </c>
      <c r="BD696" s="18">
        <v>0.20065541014373739</v>
      </c>
      <c r="BE696" s="18">
        <v>0</v>
      </c>
      <c r="BF696" s="18">
        <v>0</v>
      </c>
      <c r="BG696" s="18">
        <v>0</v>
      </c>
    </row>
    <row r="697" spans="2:59" ht="43.5">
      <c r="B697" s="17" t="s">
        <v>302</v>
      </c>
      <c r="C697" s="18">
        <v>0.38585850105788599</v>
      </c>
      <c r="D697" s="18">
        <v>0.44034699139138239</v>
      </c>
      <c r="E697" s="18">
        <v>0.34801419043005899</v>
      </c>
      <c r="G697" s="18">
        <v>0.32176726386505228</v>
      </c>
      <c r="H697" s="18">
        <v>0.38266169324098948</v>
      </c>
      <c r="I697" s="18">
        <v>0.37727635373515928</v>
      </c>
      <c r="J697" s="18">
        <v>0.41015797163989559</v>
      </c>
      <c r="K697" s="18">
        <v>0.42188313152338008</v>
      </c>
      <c r="L697" s="18">
        <v>0.39424473117549202</v>
      </c>
      <c r="M697" s="18">
        <v>0.42555356373826608</v>
      </c>
      <c r="N697" s="18">
        <v>0.35509161658958588</v>
      </c>
      <c r="O697" s="18">
        <v>0.34003410249266591</v>
      </c>
      <c r="Q697" s="18">
        <v>0.42541884018401399</v>
      </c>
      <c r="R697" s="18">
        <v>0.37684669121840042</v>
      </c>
      <c r="S697" s="18">
        <v>0.37338350294044892</v>
      </c>
      <c r="T697" s="18">
        <v>0.34051536581706338</v>
      </c>
      <c r="V697" s="18">
        <v>0.2998367527474039</v>
      </c>
      <c r="W697" s="18">
        <v>0.3923227302067307</v>
      </c>
      <c r="X697" s="18">
        <v>0.37735809539706222</v>
      </c>
      <c r="Y697" s="18">
        <v>0.39053148302210028</v>
      </c>
      <c r="Z697" s="18">
        <v>0.46456517476213949</v>
      </c>
      <c r="AA697" s="18">
        <v>0.45538482459442681</v>
      </c>
      <c r="AB697" s="18">
        <v>0.40752104035609699</v>
      </c>
      <c r="AD697" s="18">
        <v>0.41931109887866969</v>
      </c>
      <c r="AE697" s="18">
        <v>0.37968881444645869</v>
      </c>
      <c r="AF697" s="18">
        <v>0.38122808152479032</v>
      </c>
      <c r="AG697" s="18">
        <v>0.39878496639275901</v>
      </c>
      <c r="AH697" s="18">
        <v>0.36483196041654481</v>
      </c>
      <c r="AI697" s="18">
        <v>0.31513799637081907</v>
      </c>
      <c r="AJ697" s="18">
        <v>0</v>
      </c>
      <c r="AL697" s="18">
        <v>0.39889999999999998</v>
      </c>
      <c r="AM697" s="18">
        <v>0.38418999999999998</v>
      </c>
      <c r="AN697" s="18">
        <v>0.38934000000000002</v>
      </c>
      <c r="AP697" s="18">
        <v>0.41775663358966919</v>
      </c>
      <c r="AQ697" s="18">
        <v>0.38171330956704042</v>
      </c>
      <c r="AR697" s="18">
        <v>0.57523199437022077</v>
      </c>
      <c r="AS697" s="18">
        <v>0.45274726226072859</v>
      </c>
      <c r="AT697" s="18">
        <v>0.41304936011772669</v>
      </c>
      <c r="AU697" s="18">
        <v>1</v>
      </c>
      <c r="AW697" s="18">
        <v>0.40259322391227981</v>
      </c>
      <c r="AX697" s="18">
        <v>0.2775773297124865</v>
      </c>
      <c r="AZ697" s="18">
        <v>0.34117527593700941</v>
      </c>
      <c r="BA697" s="18">
        <v>0.40761567557071382</v>
      </c>
      <c r="BB697" s="18">
        <v>0</v>
      </c>
      <c r="BC697" s="18">
        <v>0.45951132433531028</v>
      </c>
      <c r="BD697" s="18">
        <v>0.42172216615284552</v>
      </c>
      <c r="BE697" s="18">
        <v>0</v>
      </c>
      <c r="BF697" s="18">
        <v>0</v>
      </c>
      <c r="BG697" s="18">
        <v>0</v>
      </c>
    </row>
    <row r="698" spans="2:59" ht="29.1">
      <c r="B698" s="17" t="s">
        <v>303</v>
      </c>
      <c r="C698" s="18">
        <v>0.2564333481539709</v>
      </c>
      <c r="D698" s="18">
        <v>0.25469621195456338</v>
      </c>
      <c r="E698" s="18">
        <v>0.25779106575260508</v>
      </c>
      <c r="G698" s="18">
        <v>0.26075395486333153</v>
      </c>
      <c r="H698" s="18">
        <v>0.29053112795519681</v>
      </c>
      <c r="I698" s="18">
        <v>0.25051277672266509</v>
      </c>
      <c r="J698" s="18">
        <v>0.25097843710703571</v>
      </c>
      <c r="K698" s="18">
        <v>0.25320923787491151</v>
      </c>
      <c r="L698" s="18">
        <v>0.2275631358217382</v>
      </c>
      <c r="M698" s="18">
        <v>0.26156294089500209</v>
      </c>
      <c r="N698" s="18">
        <v>0.2390457182835613</v>
      </c>
      <c r="O698" s="18">
        <v>0.27120549217719819</v>
      </c>
      <c r="Q698" s="18">
        <v>0.23568019841088009</v>
      </c>
      <c r="R698" s="18">
        <v>0.28203221692910962</v>
      </c>
      <c r="S698" s="18">
        <v>0.27910188191262292</v>
      </c>
      <c r="T698" s="18">
        <v>0.25135029376630869</v>
      </c>
      <c r="V698" s="18">
        <v>0.25255335492620362</v>
      </c>
      <c r="W698" s="18">
        <v>0.231083548713717</v>
      </c>
      <c r="X698" s="18">
        <v>0.31662903228459921</v>
      </c>
      <c r="Y698" s="18">
        <v>0.2422973887532168</v>
      </c>
      <c r="Z698" s="18">
        <v>0.20894649948848651</v>
      </c>
      <c r="AA698" s="18">
        <v>0.27207990859470449</v>
      </c>
      <c r="AB698" s="18">
        <v>0.26798214877825022</v>
      </c>
      <c r="AD698" s="18">
        <v>0.25295646232960872</v>
      </c>
      <c r="AE698" s="18">
        <v>0.26001722454111598</v>
      </c>
      <c r="AF698" s="18">
        <v>0.22733690476844581</v>
      </c>
      <c r="AG698" s="18">
        <v>0.30406094415206419</v>
      </c>
      <c r="AH698" s="18">
        <v>0.26468283285933358</v>
      </c>
      <c r="AI698" s="18">
        <v>0.29312217004436653</v>
      </c>
      <c r="AJ698" s="18">
        <v>0</v>
      </c>
      <c r="AL698" s="18">
        <v>0.26119999999999999</v>
      </c>
      <c r="AM698" s="18">
        <v>0.28427999999999998</v>
      </c>
      <c r="AN698" s="18">
        <v>0.26707999999999998</v>
      </c>
      <c r="AP698" s="18">
        <v>0.28842645479500811</v>
      </c>
      <c r="AQ698" s="18">
        <v>0.27103880175151301</v>
      </c>
      <c r="AR698" s="18">
        <v>0.1770841776664919</v>
      </c>
      <c r="AS698" s="18">
        <v>0.2146150466262973</v>
      </c>
      <c r="AT698" s="18">
        <v>0.25522123840539318</v>
      </c>
      <c r="AU698" s="18">
        <v>0</v>
      </c>
      <c r="AW698" s="18">
        <v>0.25548842813765038</v>
      </c>
      <c r="AX698" s="18">
        <v>0.2720088239268294</v>
      </c>
      <c r="AZ698" s="18">
        <v>0.26179310071691531</v>
      </c>
      <c r="BA698" s="18">
        <v>0.26276911267073783</v>
      </c>
      <c r="BB698" s="18">
        <v>0</v>
      </c>
      <c r="BC698" s="18">
        <v>0.22159527141927471</v>
      </c>
      <c r="BD698" s="18">
        <v>0.29325294360077941</v>
      </c>
      <c r="BE698" s="18">
        <v>0</v>
      </c>
      <c r="BF698" s="18">
        <v>0</v>
      </c>
      <c r="BG698" s="18">
        <v>0</v>
      </c>
    </row>
    <row r="699" spans="2:59">
      <c r="B699" s="17" t="s">
        <v>119</v>
      </c>
      <c r="C699" s="18">
        <v>0.233001044554417</v>
      </c>
      <c r="D699" s="18">
        <v>0.15571393584487739</v>
      </c>
      <c r="E699" s="18">
        <v>0.28621349395823692</v>
      </c>
      <c r="G699" s="18">
        <v>0.28748985504209079</v>
      </c>
      <c r="H699" s="18">
        <v>0.23934442957186741</v>
      </c>
      <c r="I699" s="18">
        <v>0.25462847975854253</v>
      </c>
      <c r="J699" s="18">
        <v>0.25592126571996648</v>
      </c>
      <c r="K699" s="18">
        <v>0.18669715623166111</v>
      </c>
      <c r="L699" s="18">
        <v>0.25769099661866141</v>
      </c>
      <c r="M699" s="18">
        <v>0.12622735524319789</v>
      </c>
      <c r="N699" s="18">
        <v>0.26452266934851559</v>
      </c>
      <c r="O699" s="18">
        <v>0.31245046291706968</v>
      </c>
      <c r="Q699" s="18">
        <v>0.1912567477240246</v>
      </c>
      <c r="R699" s="18">
        <v>0.22938010172288109</v>
      </c>
      <c r="S699" s="18">
        <v>0.21990273399196089</v>
      </c>
      <c r="T699" s="18">
        <v>0.31536395047195981</v>
      </c>
      <c r="V699" s="18">
        <v>0.38612851376797741</v>
      </c>
      <c r="W699" s="18">
        <v>0.26418137273533349</v>
      </c>
      <c r="X699" s="18">
        <v>0.20088200912132859</v>
      </c>
      <c r="Y699" s="18">
        <v>0.21946654584112449</v>
      </c>
      <c r="Z699" s="18">
        <v>0.14677040941857011</v>
      </c>
      <c r="AA699" s="18">
        <v>0.1004643005494445</v>
      </c>
      <c r="AB699" s="18">
        <v>0.13329563718042131</v>
      </c>
      <c r="AD699" s="18">
        <v>0.15845418101470671</v>
      </c>
      <c r="AE699" s="18">
        <v>0.25068946527563302</v>
      </c>
      <c r="AF699" s="18">
        <v>0.27635306983479913</v>
      </c>
      <c r="AG699" s="18">
        <v>0.23473808542352961</v>
      </c>
      <c r="AH699" s="18">
        <v>0.27188300152214528</v>
      </c>
      <c r="AI699" s="18">
        <v>0.31638598881552371</v>
      </c>
      <c r="AJ699" s="18">
        <v>0.76412277827110753</v>
      </c>
      <c r="AL699" s="18">
        <v>0.20688999999999999</v>
      </c>
      <c r="AM699" s="18">
        <v>0.26173000000000002</v>
      </c>
      <c r="AN699" s="18">
        <v>0.26845000000000002</v>
      </c>
      <c r="AP699" s="18">
        <v>9.3574545484449531E-2</v>
      </c>
      <c r="AQ699" s="18">
        <v>0.20028135034945649</v>
      </c>
      <c r="AR699" s="18">
        <v>9.5687564542660364E-2</v>
      </c>
      <c r="AS699" s="18">
        <v>0.13765769943853551</v>
      </c>
      <c r="AT699" s="18">
        <v>8.5857994663296106E-2</v>
      </c>
      <c r="AU699" s="18">
        <v>0</v>
      </c>
      <c r="AW699" s="18">
        <v>0.20885211370423951</v>
      </c>
      <c r="AX699" s="18">
        <v>0.37925170536729652</v>
      </c>
      <c r="AZ699" s="18">
        <v>0.32378731572751851</v>
      </c>
      <c r="BA699" s="18">
        <v>0.17966228265472919</v>
      </c>
      <c r="BB699" s="18">
        <v>0</v>
      </c>
      <c r="BC699" s="18">
        <v>0.118281834132469</v>
      </c>
      <c r="BD699" s="18">
        <v>8.4369480102637617E-2</v>
      </c>
      <c r="BE699" s="18">
        <v>0</v>
      </c>
      <c r="BF699" s="18">
        <v>0</v>
      </c>
      <c r="BG699" s="18">
        <v>0</v>
      </c>
    </row>
    <row r="701" spans="2:59" ht="72.599999999999994">
      <c r="B701" s="14" t="s">
        <v>307</v>
      </c>
    </row>
    <row r="702" spans="2:59" ht="43.5">
      <c r="B702" s="15" t="s">
        <v>291</v>
      </c>
    </row>
    <row r="703" spans="2:59">
      <c r="B703" s="11" t="s">
        <v>105</v>
      </c>
      <c r="C703" s="16">
        <v>2912</v>
      </c>
      <c r="D703" s="16">
        <v>1152</v>
      </c>
      <c r="E703" s="16">
        <v>1751</v>
      </c>
      <c r="G703" s="16">
        <v>147</v>
      </c>
      <c r="H703" s="16">
        <v>412</v>
      </c>
      <c r="I703" s="16">
        <v>288</v>
      </c>
      <c r="J703" s="16">
        <v>254</v>
      </c>
      <c r="K703" s="16">
        <v>311</v>
      </c>
      <c r="L703" s="16">
        <v>305</v>
      </c>
      <c r="M703" s="16">
        <v>483</v>
      </c>
      <c r="N703" s="16">
        <v>411</v>
      </c>
      <c r="O703" s="16">
        <v>301</v>
      </c>
      <c r="Q703" s="16">
        <v>1084</v>
      </c>
      <c r="R703" s="16">
        <v>610</v>
      </c>
      <c r="S703" s="16">
        <v>570</v>
      </c>
      <c r="T703" s="16">
        <v>624</v>
      </c>
      <c r="V703" s="16">
        <v>478</v>
      </c>
      <c r="W703" s="16">
        <v>611</v>
      </c>
      <c r="X703" s="16">
        <v>555</v>
      </c>
      <c r="Y703" s="16">
        <v>474</v>
      </c>
      <c r="Z703" s="16">
        <v>368</v>
      </c>
      <c r="AA703" s="16">
        <v>216</v>
      </c>
      <c r="AB703" s="16">
        <v>210</v>
      </c>
      <c r="AD703" s="16">
        <v>980</v>
      </c>
      <c r="AE703" s="16">
        <v>615</v>
      </c>
      <c r="AF703" s="16">
        <v>527</v>
      </c>
      <c r="AG703" s="16">
        <v>106</v>
      </c>
      <c r="AH703" s="16">
        <v>432</v>
      </c>
      <c r="AI703" s="16">
        <v>248</v>
      </c>
      <c r="AJ703" s="16">
        <v>4</v>
      </c>
      <c r="AL703" s="16">
        <v>547</v>
      </c>
      <c r="AM703" s="16">
        <v>640</v>
      </c>
      <c r="AN703" s="16">
        <v>180</v>
      </c>
      <c r="AP703" s="16">
        <v>232</v>
      </c>
      <c r="AQ703" s="16">
        <v>183</v>
      </c>
      <c r="AR703" s="16">
        <v>41</v>
      </c>
      <c r="AS703" s="16">
        <v>497</v>
      </c>
      <c r="AT703" s="16">
        <v>67</v>
      </c>
      <c r="AU703" s="16">
        <v>3</v>
      </c>
      <c r="AW703" s="16">
        <v>2547</v>
      </c>
      <c r="AX703" s="16">
        <v>330</v>
      </c>
      <c r="AZ703" s="16">
        <v>1326</v>
      </c>
      <c r="BA703" s="16">
        <v>930</v>
      </c>
      <c r="BB703" s="16">
        <v>0</v>
      </c>
      <c r="BC703" s="16">
        <v>527</v>
      </c>
      <c r="BD703" s="16">
        <v>129</v>
      </c>
      <c r="BE703" s="16">
        <v>0</v>
      </c>
      <c r="BF703" s="16">
        <v>0</v>
      </c>
      <c r="BG703" s="16">
        <v>0</v>
      </c>
    </row>
    <row r="704" spans="2:59">
      <c r="B704" s="12" t="s">
        <v>106</v>
      </c>
      <c r="C704" s="16">
        <v>2920</v>
      </c>
      <c r="D704" s="16">
        <v>1186</v>
      </c>
      <c r="E704" s="16">
        <v>1731</v>
      </c>
      <c r="G704" s="16">
        <v>136</v>
      </c>
      <c r="H704" s="16">
        <v>405</v>
      </c>
      <c r="I704" s="16">
        <v>290</v>
      </c>
      <c r="J704" s="16">
        <v>248</v>
      </c>
      <c r="K704" s="16">
        <v>312</v>
      </c>
      <c r="L704" s="16">
        <v>316</v>
      </c>
      <c r="M704" s="16">
        <v>484</v>
      </c>
      <c r="N704" s="16">
        <v>449</v>
      </c>
      <c r="O704" s="16">
        <v>279</v>
      </c>
      <c r="Q704" s="16">
        <v>1091</v>
      </c>
      <c r="R704" s="16">
        <v>607</v>
      </c>
      <c r="S704" s="16">
        <v>575</v>
      </c>
      <c r="T704" s="16">
        <v>622</v>
      </c>
      <c r="V704" s="16">
        <v>560</v>
      </c>
      <c r="W704" s="16">
        <v>582</v>
      </c>
      <c r="X704" s="16">
        <v>565</v>
      </c>
      <c r="Y704" s="16">
        <v>435</v>
      </c>
      <c r="Z704" s="16">
        <v>352</v>
      </c>
      <c r="AA704" s="16">
        <v>214</v>
      </c>
      <c r="AB704" s="16">
        <v>212</v>
      </c>
      <c r="AD704" s="16">
        <v>987</v>
      </c>
      <c r="AE704" s="16">
        <v>617</v>
      </c>
      <c r="AF704" s="16">
        <v>529</v>
      </c>
      <c r="AG704" s="16">
        <v>105</v>
      </c>
      <c r="AH704" s="16">
        <v>433</v>
      </c>
      <c r="AI704" s="16">
        <v>247</v>
      </c>
      <c r="AJ704" s="16">
        <v>4</v>
      </c>
      <c r="AL704" s="16">
        <v>567</v>
      </c>
      <c r="AM704" s="16">
        <v>660</v>
      </c>
      <c r="AN704" s="16">
        <v>184</v>
      </c>
      <c r="AP704" s="16">
        <v>229</v>
      </c>
      <c r="AQ704" s="16">
        <v>174</v>
      </c>
      <c r="AR704" s="16">
        <v>41</v>
      </c>
      <c r="AS704" s="16">
        <v>473</v>
      </c>
      <c r="AT704" s="16">
        <v>66</v>
      </c>
      <c r="AU704" s="16">
        <v>3</v>
      </c>
      <c r="AW704" s="16">
        <v>2553</v>
      </c>
      <c r="AX704" s="16">
        <v>332</v>
      </c>
      <c r="AZ704" s="16">
        <v>1382</v>
      </c>
      <c r="BA704" s="16">
        <v>902</v>
      </c>
      <c r="BB704" s="16">
        <v>0</v>
      </c>
      <c r="BC704" s="16">
        <v>510</v>
      </c>
      <c r="BD704" s="16">
        <v>127</v>
      </c>
      <c r="BE704" s="16">
        <v>0</v>
      </c>
      <c r="BF704" s="16">
        <v>0</v>
      </c>
      <c r="BG704" s="16">
        <v>0</v>
      </c>
    </row>
    <row r="705" spans="2:59" ht="29.1">
      <c r="B705" s="17" t="s">
        <v>301</v>
      </c>
      <c r="C705" s="18">
        <v>0.18923593149086751</v>
      </c>
      <c r="D705" s="18">
        <v>0.23456663508340181</v>
      </c>
      <c r="E705" s="18">
        <v>0.15856455447345619</v>
      </c>
      <c r="G705" s="18">
        <v>0.22147901469452269</v>
      </c>
      <c r="H705" s="18">
        <v>0.1884544338077766</v>
      </c>
      <c r="I705" s="18">
        <v>0.1938234290159658</v>
      </c>
      <c r="J705" s="18">
        <v>0.15612202696798941</v>
      </c>
      <c r="K705" s="18">
        <v>0.1404053671158329</v>
      </c>
      <c r="L705" s="18">
        <v>0.18940327221984421</v>
      </c>
      <c r="M705" s="18">
        <v>0.27213013231793642</v>
      </c>
      <c r="N705" s="18">
        <v>0.1663688083607005</v>
      </c>
      <c r="O705" s="18">
        <v>0.1469492388014389</v>
      </c>
      <c r="Q705" s="18">
        <v>0.25729394363999569</v>
      </c>
      <c r="R705" s="18">
        <v>0.13969821973693411</v>
      </c>
      <c r="S705" s="18">
        <v>0.14780469923545531</v>
      </c>
      <c r="T705" s="18">
        <v>0.1606628027874977</v>
      </c>
      <c r="V705" s="18">
        <v>0.15929114164354211</v>
      </c>
      <c r="W705" s="18">
        <v>0.23830939714764479</v>
      </c>
      <c r="X705" s="18">
        <v>0.192435619690734</v>
      </c>
      <c r="Y705" s="18">
        <v>0.19003746037869779</v>
      </c>
      <c r="Z705" s="18">
        <v>0.1234118011533137</v>
      </c>
      <c r="AA705" s="18">
        <v>0.2090742421864675</v>
      </c>
      <c r="AB705" s="18">
        <v>0.21294009644548101</v>
      </c>
      <c r="AD705" s="18">
        <v>0.28997342899665501</v>
      </c>
      <c r="AE705" s="18">
        <v>0.14167265757656719</v>
      </c>
      <c r="AF705" s="18">
        <v>0.1299356550699437</v>
      </c>
      <c r="AG705" s="18">
        <v>0.17557339045747869</v>
      </c>
      <c r="AH705" s="18">
        <v>0.13123172709239159</v>
      </c>
      <c r="AI705" s="18">
        <v>0.13923107225301121</v>
      </c>
      <c r="AJ705" s="18">
        <v>0.2358772217288925</v>
      </c>
      <c r="AL705" s="18">
        <v>0.26508999999999999</v>
      </c>
      <c r="AM705" s="18">
        <v>0.14956</v>
      </c>
      <c r="AN705" s="18">
        <v>0.16386000000000001</v>
      </c>
      <c r="AP705" s="18">
        <v>0.21894361498482681</v>
      </c>
      <c r="AQ705" s="18">
        <v>0.2019837340625085</v>
      </c>
      <c r="AR705" s="18">
        <v>0.17741946540897471</v>
      </c>
      <c r="AS705" s="18">
        <v>0.13984534046118219</v>
      </c>
      <c r="AT705" s="18">
        <v>0.1634886989980962</v>
      </c>
      <c r="AU705" s="18">
        <v>0.34230535587456951</v>
      </c>
      <c r="AW705" s="18">
        <v>0.20420646487325109</v>
      </c>
      <c r="AX705" s="18">
        <v>8.5345274978636587E-2</v>
      </c>
      <c r="AZ705" s="18">
        <v>0.15206569932347361</v>
      </c>
      <c r="BA705" s="18">
        <v>0.26557696246537288</v>
      </c>
      <c r="BB705" s="18">
        <v>0</v>
      </c>
      <c r="BC705" s="18">
        <v>0.15545653273841739</v>
      </c>
      <c r="BD705" s="18">
        <v>0.18740984514616091</v>
      </c>
      <c r="BE705" s="18">
        <v>0</v>
      </c>
      <c r="BF705" s="18">
        <v>0</v>
      </c>
      <c r="BG705" s="18">
        <v>0</v>
      </c>
    </row>
    <row r="706" spans="2:59" ht="43.5">
      <c r="B706" s="17" t="s">
        <v>302</v>
      </c>
      <c r="C706" s="18">
        <v>0.40131244013452883</v>
      </c>
      <c r="D706" s="18">
        <v>0.44505317478249617</v>
      </c>
      <c r="E706" s="18">
        <v>0.37144499114921498</v>
      </c>
      <c r="G706" s="18">
        <v>0.37724071862049152</v>
      </c>
      <c r="H706" s="18">
        <v>0.37743861415454583</v>
      </c>
      <c r="I706" s="18">
        <v>0.41362614464886588</v>
      </c>
      <c r="J706" s="18">
        <v>0.39318816267496443</v>
      </c>
      <c r="K706" s="18">
        <v>0.45485057711898769</v>
      </c>
      <c r="L706" s="18">
        <v>0.37914340409989328</v>
      </c>
      <c r="M706" s="18">
        <v>0.43540280724255181</v>
      </c>
      <c r="N706" s="18">
        <v>0.38614140668846658</v>
      </c>
      <c r="O706" s="18">
        <v>0.37265264376673041</v>
      </c>
      <c r="Q706" s="18">
        <v>0.40276260353409399</v>
      </c>
      <c r="R706" s="18">
        <v>0.42271001218149051</v>
      </c>
      <c r="S706" s="18">
        <v>0.43886572421490849</v>
      </c>
      <c r="T706" s="18">
        <v>0.34875570641793913</v>
      </c>
      <c r="V706" s="18">
        <v>0.33594688543739371</v>
      </c>
      <c r="W706" s="18">
        <v>0.39861167571799189</v>
      </c>
      <c r="X706" s="18">
        <v>0.42595999737064028</v>
      </c>
      <c r="Y706" s="18">
        <v>0.40275594401762621</v>
      </c>
      <c r="Z706" s="18">
        <v>0.42579774080860039</v>
      </c>
      <c r="AA706" s="18">
        <v>0.42539278550317661</v>
      </c>
      <c r="AB706" s="18">
        <v>0.44773573112276049</v>
      </c>
      <c r="AD706" s="18">
        <v>0.4088579684270332</v>
      </c>
      <c r="AE706" s="18">
        <v>0.4209156704429256</v>
      </c>
      <c r="AF706" s="18">
        <v>0.39299911575557162</v>
      </c>
      <c r="AG706" s="18">
        <v>0.38626938507179359</v>
      </c>
      <c r="AH706" s="18">
        <v>0.40181814363064089</v>
      </c>
      <c r="AI706" s="18">
        <v>0.35197505479664359</v>
      </c>
      <c r="AJ706" s="18">
        <v>0</v>
      </c>
      <c r="AL706" s="18">
        <v>0.41316000000000003</v>
      </c>
      <c r="AM706" s="18">
        <v>0.44962000000000002</v>
      </c>
      <c r="AN706" s="18">
        <v>0.33943000000000001</v>
      </c>
      <c r="AP706" s="18">
        <v>0.44496086353649261</v>
      </c>
      <c r="AQ706" s="18">
        <v>0.38931158159466311</v>
      </c>
      <c r="AR706" s="18">
        <v>0.37562133953811089</v>
      </c>
      <c r="AS706" s="18">
        <v>0.43527785971535571</v>
      </c>
      <c r="AT706" s="18">
        <v>0.49270705434368822</v>
      </c>
      <c r="AU706" s="18">
        <v>0.65769464412543044</v>
      </c>
      <c r="AW706" s="18">
        <v>0.41412287022827449</v>
      </c>
      <c r="AX706" s="18">
        <v>0.31414573398824969</v>
      </c>
      <c r="AZ706" s="18">
        <v>0.39062870316409692</v>
      </c>
      <c r="BA706" s="18">
        <v>0.38407700854804933</v>
      </c>
      <c r="BB706" s="18">
        <v>0</v>
      </c>
      <c r="BC706" s="18">
        <v>0.44444135571945681</v>
      </c>
      <c r="BD706" s="18">
        <v>0.46683347481372012</v>
      </c>
      <c r="BE706" s="18">
        <v>0</v>
      </c>
      <c r="BF706" s="18">
        <v>0</v>
      </c>
      <c r="BG706" s="18">
        <v>0</v>
      </c>
    </row>
    <row r="707" spans="2:59" ht="29.1">
      <c r="B707" s="17" t="s">
        <v>303</v>
      </c>
      <c r="C707" s="18">
        <v>0.1777369945332021</v>
      </c>
      <c r="D707" s="18">
        <v>0.16589034207890749</v>
      </c>
      <c r="E707" s="18">
        <v>0.18527113806180431</v>
      </c>
      <c r="G707" s="18">
        <v>0.14205575280051541</v>
      </c>
      <c r="H707" s="18">
        <v>0.19425278000295279</v>
      </c>
      <c r="I707" s="18">
        <v>0.15908531319375849</v>
      </c>
      <c r="J707" s="18">
        <v>0.17627647907056321</v>
      </c>
      <c r="K707" s="18">
        <v>0.18076866255682719</v>
      </c>
      <c r="L707" s="18">
        <v>0.20370551128630221</v>
      </c>
      <c r="M707" s="18">
        <v>0.17407543781219151</v>
      </c>
      <c r="N707" s="18">
        <v>0.16630514827488399</v>
      </c>
      <c r="O707" s="18">
        <v>0.18383206283655379</v>
      </c>
      <c r="Q707" s="18">
        <v>0.1752159212602884</v>
      </c>
      <c r="R707" s="18">
        <v>0.181577167754535</v>
      </c>
      <c r="S707" s="18">
        <v>0.17322983644116061</v>
      </c>
      <c r="T707" s="18">
        <v>0.18420356876250951</v>
      </c>
      <c r="V707" s="18">
        <v>0.15296810882894271</v>
      </c>
      <c r="W707" s="18">
        <v>0.13312764622590809</v>
      </c>
      <c r="X707" s="18">
        <v>0.16320828439500679</v>
      </c>
      <c r="Y707" s="18">
        <v>0.1893492474368958</v>
      </c>
      <c r="Z707" s="18">
        <v>0.26584331712326298</v>
      </c>
      <c r="AA707" s="18">
        <v>0.21406866768268459</v>
      </c>
      <c r="AB707" s="18">
        <v>0.1973587891507444</v>
      </c>
      <c r="AD707" s="18">
        <v>0.14439785682747561</v>
      </c>
      <c r="AE707" s="18">
        <v>0.20709311385003051</v>
      </c>
      <c r="AF707" s="18">
        <v>0.18103029914670851</v>
      </c>
      <c r="AG707" s="18">
        <v>0.25797024569382881</v>
      </c>
      <c r="AH707" s="18">
        <v>0.17314282132475811</v>
      </c>
      <c r="AI707" s="18">
        <v>0.2074312229592328</v>
      </c>
      <c r="AJ707" s="18">
        <v>0</v>
      </c>
      <c r="AL707" s="18">
        <v>0.14707999999999999</v>
      </c>
      <c r="AM707" s="18">
        <v>0.15465999999999999</v>
      </c>
      <c r="AN707" s="18">
        <v>0.18275</v>
      </c>
      <c r="AP707" s="18">
        <v>0.2106288137108813</v>
      </c>
      <c r="AQ707" s="18">
        <v>0.19878109148428119</v>
      </c>
      <c r="AR707" s="18">
        <v>0.30243165710938191</v>
      </c>
      <c r="AS707" s="18">
        <v>0.24217112855851139</v>
      </c>
      <c r="AT707" s="18">
        <v>0.2599252044620447</v>
      </c>
      <c r="AU707" s="18">
        <v>0</v>
      </c>
      <c r="AW707" s="18">
        <v>0.1766474640357717</v>
      </c>
      <c r="AX707" s="18">
        <v>0.20156769674780631</v>
      </c>
      <c r="AZ707" s="18">
        <v>0.1574459415759327</v>
      </c>
      <c r="BA707" s="18">
        <v>0.1710492820456759</v>
      </c>
      <c r="BB707" s="18">
        <v>0</v>
      </c>
      <c r="BC707" s="18">
        <v>0.2312406110802778</v>
      </c>
      <c r="BD707" s="18">
        <v>0.231175481814137</v>
      </c>
      <c r="BE707" s="18">
        <v>0</v>
      </c>
      <c r="BF707" s="18">
        <v>0</v>
      </c>
      <c r="BG707" s="18">
        <v>0</v>
      </c>
    </row>
    <row r="708" spans="2:59">
      <c r="B708" s="17" t="s">
        <v>119</v>
      </c>
      <c r="C708" s="18">
        <v>0.2317146338414014</v>
      </c>
      <c r="D708" s="18">
        <v>0.1544898480551947</v>
      </c>
      <c r="E708" s="18">
        <v>0.28471931631552461</v>
      </c>
      <c r="G708" s="18">
        <v>0.25922451388447021</v>
      </c>
      <c r="H708" s="18">
        <v>0.23985417203472481</v>
      </c>
      <c r="I708" s="18">
        <v>0.23346511314140961</v>
      </c>
      <c r="J708" s="18">
        <v>0.27441333128648299</v>
      </c>
      <c r="K708" s="18">
        <v>0.22397539320835219</v>
      </c>
      <c r="L708" s="18">
        <v>0.2277478123939603</v>
      </c>
      <c r="M708" s="18">
        <v>0.1183916226273202</v>
      </c>
      <c r="N708" s="18">
        <v>0.2811846366759489</v>
      </c>
      <c r="O708" s="18">
        <v>0.29656605459527668</v>
      </c>
      <c r="Q708" s="18">
        <v>0.16472753156562181</v>
      </c>
      <c r="R708" s="18">
        <v>0.25601460032704049</v>
      </c>
      <c r="S708" s="18">
        <v>0.24009974010847551</v>
      </c>
      <c r="T708" s="18">
        <v>0.30637792203205372</v>
      </c>
      <c r="V708" s="18">
        <v>0.35179386409012148</v>
      </c>
      <c r="W708" s="18">
        <v>0.22995128090845521</v>
      </c>
      <c r="X708" s="18">
        <v>0.21839609854361891</v>
      </c>
      <c r="Y708" s="18">
        <v>0.21785734816678029</v>
      </c>
      <c r="Z708" s="18">
        <v>0.184947140914823</v>
      </c>
      <c r="AA708" s="18">
        <v>0.15146430462767119</v>
      </c>
      <c r="AB708" s="18">
        <v>0.1419653832810141</v>
      </c>
      <c r="AD708" s="18">
        <v>0.1567707457488362</v>
      </c>
      <c r="AE708" s="18">
        <v>0.23031855813047669</v>
      </c>
      <c r="AF708" s="18">
        <v>0.29603493002777631</v>
      </c>
      <c r="AG708" s="18">
        <v>0.1801869787768989</v>
      </c>
      <c r="AH708" s="18">
        <v>0.29380730795220911</v>
      </c>
      <c r="AI708" s="18">
        <v>0.30136264999111262</v>
      </c>
      <c r="AJ708" s="18">
        <v>0.76412277827110753</v>
      </c>
      <c r="AL708" s="18">
        <v>0.17468</v>
      </c>
      <c r="AM708" s="18">
        <v>0.24615999999999999</v>
      </c>
      <c r="AN708" s="18">
        <v>0.31395000000000001</v>
      </c>
      <c r="AP708" s="18">
        <v>0.1254667077677995</v>
      </c>
      <c r="AQ708" s="18">
        <v>0.20992359285854739</v>
      </c>
      <c r="AR708" s="18">
        <v>0.14452753794353251</v>
      </c>
      <c r="AS708" s="18">
        <v>0.1827056712649506</v>
      </c>
      <c r="AT708" s="18">
        <v>8.3879042196170997E-2</v>
      </c>
      <c r="AU708" s="18">
        <v>0</v>
      </c>
      <c r="AW708" s="18">
        <v>0.20502320086270259</v>
      </c>
      <c r="AX708" s="18">
        <v>0.3989412942853075</v>
      </c>
      <c r="AZ708" s="18">
        <v>0.29985965593649683</v>
      </c>
      <c r="BA708" s="18">
        <v>0.1792967469409017</v>
      </c>
      <c r="BB708" s="18">
        <v>0</v>
      </c>
      <c r="BC708" s="18">
        <v>0.168861500461848</v>
      </c>
      <c r="BD708" s="18">
        <v>0.11458119822598201</v>
      </c>
      <c r="BE708" s="18">
        <v>0</v>
      </c>
      <c r="BF708" s="18">
        <v>0</v>
      </c>
      <c r="BG708" s="18">
        <v>0</v>
      </c>
    </row>
    <row r="710" spans="2:59" ht="72.599999999999994">
      <c r="B710" s="14" t="s">
        <v>308</v>
      </c>
    </row>
    <row r="711" spans="2:59" ht="43.5">
      <c r="B711" s="15" t="s">
        <v>291</v>
      </c>
    </row>
    <row r="712" spans="2:59">
      <c r="B712" s="11" t="s">
        <v>105</v>
      </c>
      <c r="C712" s="16">
        <v>2912</v>
      </c>
      <c r="D712" s="16">
        <v>1152</v>
      </c>
      <c r="E712" s="16">
        <v>1751</v>
      </c>
      <c r="G712" s="16">
        <v>147</v>
      </c>
      <c r="H712" s="16">
        <v>412</v>
      </c>
      <c r="I712" s="16">
        <v>288</v>
      </c>
      <c r="J712" s="16">
        <v>254</v>
      </c>
      <c r="K712" s="16">
        <v>311</v>
      </c>
      <c r="L712" s="16">
        <v>305</v>
      </c>
      <c r="M712" s="16">
        <v>483</v>
      </c>
      <c r="N712" s="16">
        <v>411</v>
      </c>
      <c r="O712" s="16">
        <v>301</v>
      </c>
      <c r="Q712" s="16">
        <v>1084</v>
      </c>
      <c r="R712" s="16">
        <v>610</v>
      </c>
      <c r="S712" s="16">
        <v>570</v>
      </c>
      <c r="T712" s="16">
        <v>624</v>
      </c>
      <c r="V712" s="16">
        <v>478</v>
      </c>
      <c r="W712" s="16">
        <v>611</v>
      </c>
      <c r="X712" s="16">
        <v>555</v>
      </c>
      <c r="Y712" s="16">
        <v>474</v>
      </c>
      <c r="Z712" s="16">
        <v>368</v>
      </c>
      <c r="AA712" s="16">
        <v>216</v>
      </c>
      <c r="AB712" s="16">
        <v>210</v>
      </c>
      <c r="AD712" s="16">
        <v>980</v>
      </c>
      <c r="AE712" s="16">
        <v>615</v>
      </c>
      <c r="AF712" s="16">
        <v>527</v>
      </c>
      <c r="AG712" s="16">
        <v>106</v>
      </c>
      <c r="AH712" s="16">
        <v>432</v>
      </c>
      <c r="AI712" s="16">
        <v>248</v>
      </c>
      <c r="AJ712" s="16">
        <v>4</v>
      </c>
      <c r="AL712" s="16">
        <v>547</v>
      </c>
      <c r="AM712" s="16">
        <v>640</v>
      </c>
      <c r="AN712" s="16">
        <v>180</v>
      </c>
      <c r="AP712" s="16">
        <v>232</v>
      </c>
      <c r="AQ712" s="16">
        <v>183</v>
      </c>
      <c r="AR712" s="16">
        <v>41</v>
      </c>
      <c r="AS712" s="16">
        <v>497</v>
      </c>
      <c r="AT712" s="16">
        <v>67</v>
      </c>
      <c r="AU712" s="16">
        <v>3</v>
      </c>
      <c r="AW712" s="16">
        <v>2547</v>
      </c>
      <c r="AX712" s="16">
        <v>330</v>
      </c>
      <c r="AZ712" s="16">
        <v>1326</v>
      </c>
      <c r="BA712" s="16">
        <v>930</v>
      </c>
      <c r="BB712" s="16">
        <v>0</v>
      </c>
      <c r="BC712" s="16">
        <v>527</v>
      </c>
      <c r="BD712" s="16">
        <v>129</v>
      </c>
      <c r="BE712" s="16">
        <v>0</v>
      </c>
      <c r="BF712" s="16">
        <v>0</v>
      </c>
      <c r="BG712" s="16">
        <v>0</v>
      </c>
    </row>
    <row r="713" spans="2:59">
      <c r="B713" s="12" t="s">
        <v>106</v>
      </c>
      <c r="C713" s="16">
        <v>2920</v>
      </c>
      <c r="D713" s="16">
        <v>1186</v>
      </c>
      <c r="E713" s="16">
        <v>1731</v>
      </c>
      <c r="G713" s="16">
        <v>136</v>
      </c>
      <c r="H713" s="16">
        <v>405</v>
      </c>
      <c r="I713" s="16">
        <v>290</v>
      </c>
      <c r="J713" s="16">
        <v>248</v>
      </c>
      <c r="K713" s="16">
        <v>312</v>
      </c>
      <c r="L713" s="16">
        <v>316</v>
      </c>
      <c r="M713" s="16">
        <v>484</v>
      </c>
      <c r="N713" s="16">
        <v>449</v>
      </c>
      <c r="O713" s="16">
        <v>279</v>
      </c>
      <c r="Q713" s="16">
        <v>1091</v>
      </c>
      <c r="R713" s="16">
        <v>607</v>
      </c>
      <c r="S713" s="16">
        <v>575</v>
      </c>
      <c r="T713" s="16">
        <v>622</v>
      </c>
      <c r="V713" s="16">
        <v>560</v>
      </c>
      <c r="W713" s="16">
        <v>582</v>
      </c>
      <c r="X713" s="16">
        <v>565</v>
      </c>
      <c r="Y713" s="16">
        <v>435</v>
      </c>
      <c r="Z713" s="16">
        <v>352</v>
      </c>
      <c r="AA713" s="16">
        <v>214</v>
      </c>
      <c r="AB713" s="16">
        <v>212</v>
      </c>
      <c r="AD713" s="16">
        <v>987</v>
      </c>
      <c r="AE713" s="16">
        <v>617</v>
      </c>
      <c r="AF713" s="16">
        <v>529</v>
      </c>
      <c r="AG713" s="16">
        <v>105</v>
      </c>
      <c r="AH713" s="16">
        <v>433</v>
      </c>
      <c r="AI713" s="16">
        <v>247</v>
      </c>
      <c r="AJ713" s="16">
        <v>4</v>
      </c>
      <c r="AL713" s="16">
        <v>567</v>
      </c>
      <c r="AM713" s="16">
        <v>660</v>
      </c>
      <c r="AN713" s="16">
        <v>184</v>
      </c>
      <c r="AP713" s="16">
        <v>229</v>
      </c>
      <c r="AQ713" s="16">
        <v>174</v>
      </c>
      <c r="AR713" s="16">
        <v>41</v>
      </c>
      <c r="AS713" s="16">
        <v>473</v>
      </c>
      <c r="AT713" s="16">
        <v>66</v>
      </c>
      <c r="AU713" s="16">
        <v>3</v>
      </c>
      <c r="AW713" s="16">
        <v>2553</v>
      </c>
      <c r="AX713" s="16">
        <v>332</v>
      </c>
      <c r="AZ713" s="16">
        <v>1382</v>
      </c>
      <c r="BA713" s="16">
        <v>902</v>
      </c>
      <c r="BB713" s="16">
        <v>0</v>
      </c>
      <c r="BC713" s="16">
        <v>510</v>
      </c>
      <c r="BD713" s="16">
        <v>127</v>
      </c>
      <c r="BE713" s="16">
        <v>0</v>
      </c>
      <c r="BF713" s="16">
        <v>0</v>
      </c>
      <c r="BG713" s="16">
        <v>0</v>
      </c>
    </row>
    <row r="714" spans="2:59" ht="29.1">
      <c r="B714" s="17" t="s">
        <v>301</v>
      </c>
      <c r="C714" s="18">
        <v>0.22992257179629269</v>
      </c>
      <c r="D714" s="18">
        <v>0.28001659623825198</v>
      </c>
      <c r="E714" s="18">
        <v>0.19537752930320121</v>
      </c>
      <c r="G714" s="18">
        <v>0.20969876987529351</v>
      </c>
      <c r="H714" s="18">
        <v>0.23160018226046639</v>
      </c>
      <c r="I714" s="18">
        <v>0.20213165801749941</v>
      </c>
      <c r="J714" s="18">
        <v>0.1983730030739084</v>
      </c>
      <c r="K714" s="18">
        <v>0.23597906757950421</v>
      </c>
      <c r="L714" s="18">
        <v>0.22013397871196971</v>
      </c>
      <c r="M714" s="18">
        <v>0.32358473710563779</v>
      </c>
      <c r="N714" s="18">
        <v>0.20633985042690151</v>
      </c>
      <c r="O714" s="18">
        <v>0.174302651885893</v>
      </c>
      <c r="Q714" s="18">
        <v>0.2814748709638229</v>
      </c>
      <c r="R714" s="18">
        <v>0.18829486157064221</v>
      </c>
      <c r="S714" s="18">
        <v>0.22860754463098171</v>
      </c>
      <c r="T714" s="18">
        <v>0.18226451560107221</v>
      </c>
      <c r="V714" s="18">
        <v>0.14904314768404059</v>
      </c>
      <c r="W714" s="18">
        <v>0.25316248145882131</v>
      </c>
      <c r="X714" s="18">
        <v>0.2030525969329422</v>
      </c>
      <c r="Y714" s="18">
        <v>0.28281192171291769</v>
      </c>
      <c r="Z714" s="18">
        <v>0.28055296417316877</v>
      </c>
      <c r="AA714" s="18">
        <v>0.2391585268038228</v>
      </c>
      <c r="AB714" s="18">
        <v>0.24944169784517159</v>
      </c>
      <c r="AD714" s="18">
        <v>0.32324295438760919</v>
      </c>
      <c r="AE714" s="18">
        <v>0.1654639304406319</v>
      </c>
      <c r="AF714" s="18">
        <v>0.214092444388089</v>
      </c>
      <c r="AG714" s="18">
        <v>0.21388767671335659</v>
      </c>
      <c r="AH714" s="18">
        <v>0.1758855058388154</v>
      </c>
      <c r="AI714" s="18">
        <v>0.15340406936738629</v>
      </c>
      <c r="AJ714" s="18">
        <v>0.2358772217288925</v>
      </c>
      <c r="AL714" s="18">
        <v>0.27327000000000001</v>
      </c>
      <c r="AM714" s="18">
        <v>0.17050999999999999</v>
      </c>
      <c r="AN714" s="18">
        <v>0.15422</v>
      </c>
      <c r="AP714" s="18">
        <v>0.28178157949037669</v>
      </c>
      <c r="AQ714" s="18">
        <v>0.2165373335334006</v>
      </c>
      <c r="AR714" s="18">
        <v>0.26938040669302582</v>
      </c>
      <c r="AS714" s="18">
        <v>0.31161923474881481</v>
      </c>
      <c r="AT714" s="18">
        <v>0.25838918111670411</v>
      </c>
      <c r="AU714" s="18">
        <v>0</v>
      </c>
      <c r="AW714" s="18">
        <v>0.25323349523681832</v>
      </c>
      <c r="AX714" s="18">
        <v>6.9576734608284507E-2</v>
      </c>
      <c r="AZ714" s="18">
        <v>0.1669226345402097</v>
      </c>
      <c r="BA714" s="18">
        <v>0.28466127924940021</v>
      </c>
      <c r="BB714" s="18">
        <v>0</v>
      </c>
      <c r="BC714" s="18">
        <v>0.30410318658892582</v>
      </c>
      <c r="BD714" s="18">
        <v>0.22867973919084589</v>
      </c>
      <c r="BE714" s="18">
        <v>0</v>
      </c>
      <c r="BF714" s="18">
        <v>0</v>
      </c>
      <c r="BG714" s="18">
        <v>0</v>
      </c>
    </row>
    <row r="715" spans="2:59" ht="43.5">
      <c r="B715" s="17" t="s">
        <v>302</v>
      </c>
      <c r="C715" s="18">
        <v>0.44084199679202141</v>
      </c>
      <c r="D715" s="18">
        <v>0.45433209789415979</v>
      </c>
      <c r="E715" s="18">
        <v>0.4315389836483382</v>
      </c>
      <c r="G715" s="18">
        <v>0.40241557550750762</v>
      </c>
      <c r="H715" s="18">
        <v>0.40867905458950837</v>
      </c>
      <c r="I715" s="18">
        <v>0.45584589210036741</v>
      </c>
      <c r="J715" s="18">
        <v>0.45175963031610478</v>
      </c>
      <c r="K715" s="18">
        <v>0.48847169879189811</v>
      </c>
      <c r="L715" s="18">
        <v>0.43896176830696237</v>
      </c>
      <c r="M715" s="18">
        <v>0.45930305463763638</v>
      </c>
      <c r="N715" s="18">
        <v>0.43014074452425882</v>
      </c>
      <c r="O715" s="18">
        <v>0.41502987945665598</v>
      </c>
      <c r="Q715" s="18">
        <v>0.46105081450210122</v>
      </c>
      <c r="R715" s="18">
        <v>0.47959499984223741</v>
      </c>
      <c r="S715" s="18">
        <v>0.42304957660615738</v>
      </c>
      <c r="T715" s="18">
        <v>0.38950609560145077</v>
      </c>
      <c r="V715" s="18">
        <v>0.36172839289944442</v>
      </c>
      <c r="W715" s="18">
        <v>0.40997300247300078</v>
      </c>
      <c r="X715" s="18">
        <v>0.45768203413821429</v>
      </c>
      <c r="Y715" s="18">
        <v>0.45841200265693649</v>
      </c>
      <c r="Z715" s="18">
        <v>0.52047140681838466</v>
      </c>
      <c r="AA715" s="18">
        <v>0.52600241986946417</v>
      </c>
      <c r="AB715" s="18">
        <v>0.43544898782069569</v>
      </c>
      <c r="AD715" s="18">
        <v>0.42052507908433251</v>
      </c>
      <c r="AE715" s="18">
        <v>0.49293463701807638</v>
      </c>
      <c r="AF715" s="18">
        <v>0.41114312315803209</v>
      </c>
      <c r="AG715" s="18">
        <v>0.46454737140995428</v>
      </c>
      <c r="AH715" s="18">
        <v>0.44608994037545568</v>
      </c>
      <c r="AI715" s="18">
        <v>0.44332516709037723</v>
      </c>
      <c r="AJ715" s="18">
        <v>0</v>
      </c>
      <c r="AL715" s="18">
        <v>0.42714000000000002</v>
      </c>
      <c r="AM715" s="18">
        <v>0.44525999999999999</v>
      </c>
      <c r="AN715" s="18">
        <v>0.37802000000000002</v>
      </c>
      <c r="AP715" s="18">
        <v>0.47866467628660658</v>
      </c>
      <c r="AQ715" s="18">
        <v>0.45797454641063068</v>
      </c>
      <c r="AR715" s="18">
        <v>0.57746456711590821</v>
      </c>
      <c r="AS715" s="18">
        <v>0.48350871154029279</v>
      </c>
      <c r="AT715" s="18">
        <v>0.5185736515481304</v>
      </c>
      <c r="AU715" s="18">
        <v>1</v>
      </c>
      <c r="AW715" s="18">
        <v>0.45413505247434183</v>
      </c>
      <c r="AX715" s="18">
        <v>0.35712811744720713</v>
      </c>
      <c r="AZ715" s="18">
        <v>0.40157239258317229</v>
      </c>
      <c r="BA715" s="18">
        <v>0.45109636071162801</v>
      </c>
      <c r="BB715" s="18">
        <v>0</v>
      </c>
      <c r="BC715" s="18">
        <v>0.51025024824918286</v>
      </c>
      <c r="BD715" s="18">
        <v>0.51665933102190265</v>
      </c>
      <c r="BE715" s="18">
        <v>0</v>
      </c>
      <c r="BF715" s="18">
        <v>0</v>
      </c>
      <c r="BG715" s="18">
        <v>0</v>
      </c>
    </row>
    <row r="716" spans="2:59" ht="29.1">
      <c r="B716" s="17" t="s">
        <v>303</v>
      </c>
      <c r="C716" s="18">
        <v>0.1303242563028093</v>
      </c>
      <c r="D716" s="18">
        <v>0.13568915590860869</v>
      </c>
      <c r="E716" s="18">
        <v>0.12657366952651791</v>
      </c>
      <c r="G716" s="18">
        <v>0.1164398187985857</v>
      </c>
      <c r="H716" s="18">
        <v>0.1494137230642632</v>
      </c>
      <c r="I716" s="18">
        <v>0.13150381477611861</v>
      </c>
      <c r="J716" s="18">
        <v>0.13454024038241449</v>
      </c>
      <c r="K716" s="18">
        <v>0.148232653420248</v>
      </c>
      <c r="L716" s="18">
        <v>0.1411222674523879</v>
      </c>
      <c r="M716" s="18">
        <v>0.105757754445995</v>
      </c>
      <c r="N716" s="18">
        <v>0.1170683284518209</v>
      </c>
      <c r="O716" s="18">
        <v>0.13603819109371179</v>
      </c>
      <c r="Q716" s="18">
        <v>0.11938688350365689</v>
      </c>
      <c r="R716" s="18">
        <v>0.1345614710663022</v>
      </c>
      <c r="S716" s="18">
        <v>0.1247105884708581</v>
      </c>
      <c r="T716" s="18">
        <v>0.15198025734971601</v>
      </c>
      <c r="V716" s="18">
        <v>0.1425040372302136</v>
      </c>
      <c r="W716" s="18">
        <v>0.1210625692649486</v>
      </c>
      <c r="X716" s="18">
        <v>0.13450218889661411</v>
      </c>
      <c r="Y716" s="18">
        <v>0.1053622531428776</v>
      </c>
      <c r="Z716" s="18">
        <v>0.112168873448767</v>
      </c>
      <c r="AA716" s="18">
        <v>0.15517531253180161</v>
      </c>
      <c r="AB716" s="18">
        <v>0.16871982024956789</v>
      </c>
      <c r="AD716" s="18">
        <v>0.1201643663494531</v>
      </c>
      <c r="AE716" s="18">
        <v>0.1334671790802886</v>
      </c>
      <c r="AF716" s="18">
        <v>0.13235321142021961</v>
      </c>
      <c r="AG716" s="18">
        <v>0.14011642185677239</v>
      </c>
      <c r="AH716" s="18">
        <v>0.15122444333461671</v>
      </c>
      <c r="AI716" s="18">
        <v>0.120056454014364</v>
      </c>
      <c r="AJ716" s="18">
        <v>0</v>
      </c>
      <c r="AL716" s="18">
        <v>0.14179</v>
      </c>
      <c r="AM716" s="18">
        <v>0.13550999999999999</v>
      </c>
      <c r="AN716" s="18">
        <v>0.17565</v>
      </c>
      <c r="AP716" s="18">
        <v>0.16608218942569641</v>
      </c>
      <c r="AQ716" s="18">
        <v>0.1308424646093837</v>
      </c>
      <c r="AR716" s="18">
        <v>0.12934398671799899</v>
      </c>
      <c r="AS716" s="18">
        <v>0.1202615339402813</v>
      </c>
      <c r="AT716" s="18">
        <v>0.13684692947175661</v>
      </c>
      <c r="AU716" s="18">
        <v>0</v>
      </c>
      <c r="AW716" s="18">
        <v>0.12153848074310419</v>
      </c>
      <c r="AX716" s="18">
        <v>0.20910795019939599</v>
      </c>
      <c r="AZ716" s="18">
        <v>0.138460571362166</v>
      </c>
      <c r="BA716" s="18">
        <v>0.1195848860906288</v>
      </c>
      <c r="BB716" s="18">
        <v>0</v>
      </c>
      <c r="BC716" s="18">
        <v>0.11263272759097979</v>
      </c>
      <c r="BD716" s="18">
        <v>0.1893331591752993</v>
      </c>
      <c r="BE716" s="18">
        <v>0</v>
      </c>
      <c r="BF716" s="18">
        <v>0</v>
      </c>
      <c r="BG716" s="18">
        <v>0</v>
      </c>
    </row>
    <row r="717" spans="2:59">
      <c r="B717" s="17" t="s">
        <v>119</v>
      </c>
      <c r="C717" s="18">
        <v>0.19891117510887671</v>
      </c>
      <c r="D717" s="18">
        <v>0.1299621499589797</v>
      </c>
      <c r="E717" s="18">
        <v>0.24650981752194279</v>
      </c>
      <c r="G717" s="18">
        <v>0.27144583581861309</v>
      </c>
      <c r="H717" s="18">
        <v>0.21030704008576201</v>
      </c>
      <c r="I717" s="18">
        <v>0.21051863510601429</v>
      </c>
      <c r="J717" s="18">
        <v>0.21532712622757219</v>
      </c>
      <c r="K717" s="18">
        <v>0.12731658020834979</v>
      </c>
      <c r="L717" s="18">
        <v>0.19978198552868001</v>
      </c>
      <c r="M717" s="18">
        <v>0.11135445381073079</v>
      </c>
      <c r="N717" s="18">
        <v>0.2464510765970189</v>
      </c>
      <c r="O717" s="18">
        <v>0.27462927756373889</v>
      </c>
      <c r="Q717" s="18">
        <v>0.13808743103041901</v>
      </c>
      <c r="R717" s="18">
        <v>0.19754866752081821</v>
      </c>
      <c r="S717" s="18">
        <v>0.22363229029200279</v>
      </c>
      <c r="T717" s="18">
        <v>0.27624913144776092</v>
      </c>
      <c r="V717" s="18">
        <v>0.34672442218630151</v>
      </c>
      <c r="W717" s="18">
        <v>0.2158019468032292</v>
      </c>
      <c r="X717" s="18">
        <v>0.20476318003222929</v>
      </c>
      <c r="Y717" s="18">
        <v>0.15341382248726809</v>
      </c>
      <c r="Z717" s="18">
        <v>8.6806755559679691E-2</v>
      </c>
      <c r="AA717" s="18">
        <v>7.9663740794911328E-2</v>
      </c>
      <c r="AB717" s="18">
        <v>0.14638949408456489</v>
      </c>
      <c r="AD717" s="18">
        <v>0.1360676001786052</v>
      </c>
      <c r="AE717" s="18">
        <v>0.20813425346100309</v>
      </c>
      <c r="AF717" s="18">
        <v>0.24241122103365931</v>
      </c>
      <c r="AG717" s="18">
        <v>0.18144853001991679</v>
      </c>
      <c r="AH717" s="18">
        <v>0.22680011045111209</v>
      </c>
      <c r="AI717" s="18">
        <v>0.28321430952787258</v>
      </c>
      <c r="AJ717" s="18">
        <v>0.76412277827110753</v>
      </c>
      <c r="AL717" s="18">
        <v>0.1578</v>
      </c>
      <c r="AM717" s="18">
        <v>0.24872</v>
      </c>
      <c r="AN717" s="18">
        <v>0.29210999999999998</v>
      </c>
      <c r="AP717" s="18">
        <v>7.3471554797320204E-2</v>
      </c>
      <c r="AQ717" s="18">
        <v>0.19464565544658499</v>
      </c>
      <c r="AR717" s="18">
        <v>2.3811039473067001E-2</v>
      </c>
      <c r="AS717" s="18">
        <v>8.4610519770611084E-2</v>
      </c>
      <c r="AT717" s="18">
        <v>8.6190237863409028E-2</v>
      </c>
      <c r="AU717" s="18">
        <v>0</v>
      </c>
      <c r="AW717" s="18">
        <v>0.17109297154573561</v>
      </c>
      <c r="AX717" s="18">
        <v>0.36418719774511238</v>
      </c>
      <c r="AZ717" s="18">
        <v>0.29304440151445188</v>
      </c>
      <c r="BA717" s="18">
        <v>0.14465747394834311</v>
      </c>
      <c r="BB717" s="18">
        <v>0</v>
      </c>
      <c r="BC717" s="18">
        <v>7.301383757091158E-2</v>
      </c>
      <c r="BD717" s="18">
        <v>6.5327770611952149E-2</v>
      </c>
      <c r="BE717" s="18">
        <v>0</v>
      </c>
      <c r="BF717" s="18">
        <v>0</v>
      </c>
      <c r="BG717" s="18">
        <v>0</v>
      </c>
    </row>
    <row r="719" spans="2:59" ht="87">
      <c r="B719" s="14" t="s">
        <v>309</v>
      </c>
    </row>
    <row r="720" spans="2:59" ht="43.5">
      <c r="B720" s="15" t="s">
        <v>291</v>
      </c>
    </row>
    <row r="721" spans="2:59">
      <c r="B721" s="11" t="s">
        <v>105</v>
      </c>
      <c r="C721" s="16">
        <v>2912</v>
      </c>
      <c r="D721" s="16">
        <v>1152</v>
      </c>
      <c r="E721" s="16">
        <v>1751</v>
      </c>
      <c r="G721" s="16">
        <v>147</v>
      </c>
      <c r="H721" s="16">
        <v>412</v>
      </c>
      <c r="I721" s="16">
        <v>288</v>
      </c>
      <c r="J721" s="16">
        <v>254</v>
      </c>
      <c r="K721" s="16">
        <v>311</v>
      </c>
      <c r="L721" s="16">
        <v>305</v>
      </c>
      <c r="M721" s="16">
        <v>483</v>
      </c>
      <c r="N721" s="16">
        <v>411</v>
      </c>
      <c r="O721" s="16">
        <v>301</v>
      </c>
      <c r="Q721" s="16">
        <v>1084</v>
      </c>
      <c r="R721" s="16">
        <v>610</v>
      </c>
      <c r="S721" s="16">
        <v>570</v>
      </c>
      <c r="T721" s="16">
        <v>624</v>
      </c>
      <c r="V721" s="16">
        <v>478</v>
      </c>
      <c r="W721" s="16">
        <v>611</v>
      </c>
      <c r="X721" s="16">
        <v>555</v>
      </c>
      <c r="Y721" s="16">
        <v>474</v>
      </c>
      <c r="Z721" s="16">
        <v>368</v>
      </c>
      <c r="AA721" s="16">
        <v>216</v>
      </c>
      <c r="AB721" s="16">
        <v>210</v>
      </c>
      <c r="AD721" s="16">
        <v>980</v>
      </c>
      <c r="AE721" s="16">
        <v>615</v>
      </c>
      <c r="AF721" s="16">
        <v>527</v>
      </c>
      <c r="AG721" s="16">
        <v>106</v>
      </c>
      <c r="AH721" s="16">
        <v>432</v>
      </c>
      <c r="AI721" s="16">
        <v>248</v>
      </c>
      <c r="AJ721" s="16">
        <v>4</v>
      </c>
      <c r="AL721" s="16">
        <v>547</v>
      </c>
      <c r="AM721" s="16">
        <v>640</v>
      </c>
      <c r="AN721" s="16">
        <v>180</v>
      </c>
      <c r="AP721" s="16">
        <v>232</v>
      </c>
      <c r="AQ721" s="16">
        <v>183</v>
      </c>
      <c r="AR721" s="16">
        <v>41</v>
      </c>
      <c r="AS721" s="16">
        <v>497</v>
      </c>
      <c r="AT721" s="16">
        <v>67</v>
      </c>
      <c r="AU721" s="16">
        <v>3</v>
      </c>
      <c r="AW721" s="16">
        <v>2547</v>
      </c>
      <c r="AX721" s="16">
        <v>330</v>
      </c>
      <c r="AZ721" s="16">
        <v>1326</v>
      </c>
      <c r="BA721" s="16">
        <v>930</v>
      </c>
      <c r="BB721" s="16">
        <v>0</v>
      </c>
      <c r="BC721" s="16">
        <v>527</v>
      </c>
      <c r="BD721" s="16">
        <v>129</v>
      </c>
      <c r="BE721" s="16">
        <v>0</v>
      </c>
      <c r="BF721" s="16">
        <v>0</v>
      </c>
      <c r="BG721" s="16">
        <v>0</v>
      </c>
    </row>
    <row r="722" spans="2:59">
      <c r="B722" s="12" t="s">
        <v>106</v>
      </c>
      <c r="C722" s="16">
        <v>2920</v>
      </c>
      <c r="D722" s="16">
        <v>1186</v>
      </c>
      <c r="E722" s="16">
        <v>1731</v>
      </c>
      <c r="G722" s="16">
        <v>136</v>
      </c>
      <c r="H722" s="16">
        <v>405</v>
      </c>
      <c r="I722" s="16">
        <v>290</v>
      </c>
      <c r="J722" s="16">
        <v>248</v>
      </c>
      <c r="K722" s="16">
        <v>312</v>
      </c>
      <c r="L722" s="16">
        <v>316</v>
      </c>
      <c r="M722" s="16">
        <v>484</v>
      </c>
      <c r="N722" s="16">
        <v>449</v>
      </c>
      <c r="O722" s="16">
        <v>279</v>
      </c>
      <c r="Q722" s="16">
        <v>1091</v>
      </c>
      <c r="R722" s="16">
        <v>607</v>
      </c>
      <c r="S722" s="16">
        <v>575</v>
      </c>
      <c r="T722" s="16">
        <v>622</v>
      </c>
      <c r="V722" s="16">
        <v>560</v>
      </c>
      <c r="W722" s="16">
        <v>582</v>
      </c>
      <c r="X722" s="16">
        <v>565</v>
      </c>
      <c r="Y722" s="16">
        <v>435</v>
      </c>
      <c r="Z722" s="16">
        <v>352</v>
      </c>
      <c r="AA722" s="16">
        <v>214</v>
      </c>
      <c r="AB722" s="16">
        <v>212</v>
      </c>
      <c r="AD722" s="16">
        <v>987</v>
      </c>
      <c r="AE722" s="16">
        <v>617</v>
      </c>
      <c r="AF722" s="16">
        <v>529</v>
      </c>
      <c r="AG722" s="16">
        <v>105</v>
      </c>
      <c r="AH722" s="16">
        <v>433</v>
      </c>
      <c r="AI722" s="16">
        <v>247</v>
      </c>
      <c r="AJ722" s="16">
        <v>4</v>
      </c>
      <c r="AL722" s="16">
        <v>567</v>
      </c>
      <c r="AM722" s="16">
        <v>660</v>
      </c>
      <c r="AN722" s="16">
        <v>184</v>
      </c>
      <c r="AP722" s="16">
        <v>229</v>
      </c>
      <c r="AQ722" s="16">
        <v>174</v>
      </c>
      <c r="AR722" s="16">
        <v>41</v>
      </c>
      <c r="AS722" s="16">
        <v>473</v>
      </c>
      <c r="AT722" s="16">
        <v>66</v>
      </c>
      <c r="AU722" s="16">
        <v>3</v>
      </c>
      <c r="AW722" s="16">
        <v>2553</v>
      </c>
      <c r="AX722" s="16">
        <v>332</v>
      </c>
      <c r="AZ722" s="16">
        <v>1382</v>
      </c>
      <c r="BA722" s="16">
        <v>902</v>
      </c>
      <c r="BB722" s="16">
        <v>0</v>
      </c>
      <c r="BC722" s="16">
        <v>510</v>
      </c>
      <c r="BD722" s="16">
        <v>127</v>
      </c>
      <c r="BE722" s="16">
        <v>0</v>
      </c>
      <c r="BF722" s="16">
        <v>0</v>
      </c>
      <c r="BG722" s="16">
        <v>0</v>
      </c>
    </row>
    <row r="723" spans="2:59" ht="29.1">
      <c r="B723" s="17" t="s">
        <v>301</v>
      </c>
      <c r="C723" s="18">
        <v>0.22602007342804659</v>
      </c>
      <c r="D723" s="18">
        <v>0.27729376262581418</v>
      </c>
      <c r="E723" s="18">
        <v>0.19082605938903399</v>
      </c>
      <c r="G723" s="18">
        <v>0.21669745187914111</v>
      </c>
      <c r="H723" s="18">
        <v>0.22702261451103931</v>
      </c>
      <c r="I723" s="18">
        <v>0.1976941561099263</v>
      </c>
      <c r="J723" s="18">
        <v>0.1776958868519648</v>
      </c>
      <c r="K723" s="18">
        <v>0.21005993106236129</v>
      </c>
      <c r="L723" s="18">
        <v>0.20803646481075919</v>
      </c>
      <c r="M723" s="18">
        <v>0.31188171369542889</v>
      </c>
      <c r="N723" s="18">
        <v>0.23271579877032941</v>
      </c>
      <c r="O723" s="18">
        <v>0.1802554647717475</v>
      </c>
      <c r="Q723" s="18">
        <v>0.29318256046712438</v>
      </c>
      <c r="R723" s="18">
        <v>0.1810341462860254</v>
      </c>
      <c r="S723" s="18">
        <v>0.20606937273361739</v>
      </c>
      <c r="T723" s="18">
        <v>0.17101092592503489</v>
      </c>
      <c r="V723" s="18">
        <v>0.1239178922486541</v>
      </c>
      <c r="W723" s="18">
        <v>0.2175472774650174</v>
      </c>
      <c r="X723" s="18">
        <v>0.2246692348088439</v>
      </c>
      <c r="Y723" s="18">
        <v>0.26927817424214168</v>
      </c>
      <c r="Z723" s="18">
        <v>0.28793037238448538</v>
      </c>
      <c r="AA723" s="18">
        <v>0.28437210834652671</v>
      </c>
      <c r="AB723" s="18">
        <v>0.27209134909222171</v>
      </c>
      <c r="AD723" s="18">
        <v>0.29035965754431459</v>
      </c>
      <c r="AE723" s="18">
        <v>0.21014354922510711</v>
      </c>
      <c r="AF723" s="18">
        <v>0.18960229825281649</v>
      </c>
      <c r="AG723" s="18">
        <v>0.1854825877205816</v>
      </c>
      <c r="AH723" s="18">
        <v>0.19586415704197971</v>
      </c>
      <c r="AI723" s="18">
        <v>0.15650504094147241</v>
      </c>
      <c r="AJ723" s="18">
        <v>0.2358772217288925</v>
      </c>
      <c r="AL723" s="18">
        <v>0.27703</v>
      </c>
      <c r="AM723" s="18">
        <v>0.14052000000000001</v>
      </c>
      <c r="AN723" s="18">
        <v>0.16213</v>
      </c>
      <c r="AP723" s="18">
        <v>0.30334966073254221</v>
      </c>
      <c r="AQ723" s="18">
        <v>0.26253947926959442</v>
      </c>
      <c r="AR723" s="18">
        <v>0.30560072680568878</v>
      </c>
      <c r="AS723" s="18">
        <v>0.2962648863156595</v>
      </c>
      <c r="AT723" s="18">
        <v>0.17843614932016141</v>
      </c>
      <c r="AU723" s="18">
        <v>0</v>
      </c>
      <c r="AW723" s="18">
        <v>0.24477735894089289</v>
      </c>
      <c r="AX723" s="18">
        <v>9.0953115132209744E-2</v>
      </c>
      <c r="AZ723" s="18">
        <v>0.15123936680690531</v>
      </c>
      <c r="BA723" s="18">
        <v>0.29642746635829642</v>
      </c>
      <c r="BB723" s="18">
        <v>0</v>
      </c>
      <c r="BC723" s="18">
        <v>0.29722626589315809</v>
      </c>
      <c r="BD723" s="18">
        <v>0.25376708683306892</v>
      </c>
      <c r="BE723" s="18">
        <v>0</v>
      </c>
      <c r="BF723" s="18">
        <v>0</v>
      </c>
      <c r="BG723" s="18">
        <v>0</v>
      </c>
    </row>
    <row r="724" spans="2:59" ht="43.5">
      <c r="B724" s="17" t="s">
        <v>302</v>
      </c>
      <c r="C724" s="18">
        <v>0.43497568081756421</v>
      </c>
      <c r="D724" s="18">
        <v>0.46844832994185759</v>
      </c>
      <c r="E724" s="18">
        <v>0.41181143455815428</v>
      </c>
      <c r="G724" s="18">
        <v>0.4039357531064165</v>
      </c>
      <c r="H724" s="18">
        <v>0.42439457547276072</v>
      </c>
      <c r="I724" s="18">
        <v>0.43437430750658929</v>
      </c>
      <c r="J724" s="18">
        <v>0.42711299511555639</v>
      </c>
      <c r="K724" s="18">
        <v>0.46354218538932429</v>
      </c>
      <c r="L724" s="18">
        <v>0.45702402360626271</v>
      </c>
      <c r="M724" s="18">
        <v>0.47273657147894371</v>
      </c>
      <c r="N724" s="18">
        <v>0.39336803589493358</v>
      </c>
      <c r="O724" s="18">
        <v>0.41769025568545709</v>
      </c>
      <c r="Q724" s="18">
        <v>0.44652845890902482</v>
      </c>
      <c r="R724" s="18">
        <v>0.45940461539846023</v>
      </c>
      <c r="S724" s="18">
        <v>0.43198260855729792</v>
      </c>
      <c r="T724" s="18">
        <v>0.39935268447568828</v>
      </c>
      <c r="V724" s="18">
        <v>0.33778083658527769</v>
      </c>
      <c r="W724" s="18">
        <v>0.41765193101312709</v>
      </c>
      <c r="X724" s="18">
        <v>0.44207269393819332</v>
      </c>
      <c r="Y724" s="18">
        <v>0.46717159527036672</v>
      </c>
      <c r="Z724" s="18">
        <v>0.50787456104975803</v>
      </c>
      <c r="AA724" s="18">
        <v>0.48516474826411132</v>
      </c>
      <c r="AB724" s="18">
        <v>0.48250204334948421</v>
      </c>
      <c r="AD724" s="18">
        <v>0.43928760229950431</v>
      </c>
      <c r="AE724" s="18">
        <v>0.44855526627336728</v>
      </c>
      <c r="AF724" s="18">
        <v>0.42635411227695191</v>
      </c>
      <c r="AG724" s="18">
        <v>0.41302853064775052</v>
      </c>
      <c r="AH724" s="18">
        <v>0.43177094946893563</v>
      </c>
      <c r="AI724" s="18">
        <v>0.42420077457539318</v>
      </c>
      <c r="AJ724" s="18">
        <v>0</v>
      </c>
      <c r="AL724" s="18">
        <v>0.41642000000000001</v>
      </c>
      <c r="AM724" s="18">
        <v>0.44674999999999998</v>
      </c>
      <c r="AN724" s="18">
        <v>0.41761999999999999</v>
      </c>
      <c r="AP724" s="18">
        <v>0.52817578063981829</v>
      </c>
      <c r="AQ724" s="18">
        <v>0.45136771297161032</v>
      </c>
      <c r="AR724" s="18">
        <v>0.51762324129021164</v>
      </c>
      <c r="AS724" s="18">
        <v>0.48201096212192263</v>
      </c>
      <c r="AT724" s="18">
        <v>0.61057079390760627</v>
      </c>
      <c r="AU724" s="18">
        <v>0.65769464412543044</v>
      </c>
      <c r="AW724" s="18">
        <v>0.44656339425701769</v>
      </c>
      <c r="AX724" s="18">
        <v>0.35806821559634838</v>
      </c>
      <c r="AZ724" s="18">
        <v>0.39299245838332719</v>
      </c>
      <c r="BA724" s="18">
        <v>0.4410920424546429</v>
      </c>
      <c r="BB724" s="18">
        <v>0</v>
      </c>
      <c r="BC724" s="18">
        <v>0.52108897263535159</v>
      </c>
      <c r="BD724" s="18">
        <v>0.50254124785366183</v>
      </c>
      <c r="BE724" s="18">
        <v>0</v>
      </c>
      <c r="BF724" s="18">
        <v>0</v>
      </c>
      <c r="BG724" s="18">
        <v>0</v>
      </c>
    </row>
    <row r="725" spans="2:59" ht="29.1">
      <c r="B725" s="17" t="s">
        <v>303</v>
      </c>
      <c r="C725" s="18">
        <v>0.1075010259725602</v>
      </c>
      <c r="D725" s="18">
        <v>0.10067877838066221</v>
      </c>
      <c r="E725" s="18">
        <v>0.1122135871904502</v>
      </c>
      <c r="G725" s="18">
        <v>8.6385079258211581E-2</v>
      </c>
      <c r="H725" s="18">
        <v>0.1207737362502919</v>
      </c>
      <c r="I725" s="18">
        <v>0.10645743011342811</v>
      </c>
      <c r="J725" s="18">
        <v>0.1183156346296428</v>
      </c>
      <c r="K725" s="18">
        <v>0.1242771391917547</v>
      </c>
      <c r="L725" s="18">
        <v>8.8364246220754103E-2</v>
      </c>
      <c r="M725" s="18">
        <v>0.11788488190417749</v>
      </c>
      <c r="N725" s="18">
        <v>9.0749849010365438E-2</v>
      </c>
      <c r="O725" s="18">
        <v>0.1018577672670633</v>
      </c>
      <c r="Q725" s="18">
        <v>8.8742939494594913E-2</v>
      </c>
      <c r="R725" s="18">
        <v>0.1260736389569761</v>
      </c>
      <c r="S725" s="18">
        <v>0.1170368477961372</v>
      </c>
      <c r="T725" s="18">
        <v>0.1157133319457299</v>
      </c>
      <c r="V725" s="18">
        <v>0.121944929757594</v>
      </c>
      <c r="W725" s="18">
        <v>9.2617232294729443E-2</v>
      </c>
      <c r="X725" s="18">
        <v>0.10814888076541559</v>
      </c>
      <c r="Y725" s="18">
        <v>0.108840899739228</v>
      </c>
      <c r="Z725" s="18">
        <v>8.2074481721750844E-2</v>
      </c>
      <c r="AA725" s="18">
        <v>0.13192771069157791</v>
      </c>
      <c r="AB725" s="18">
        <v>0.12333882253030221</v>
      </c>
      <c r="AD725" s="18">
        <v>0.1188782258948021</v>
      </c>
      <c r="AE725" s="18">
        <v>0.1067514328064554</v>
      </c>
      <c r="AF725" s="18">
        <v>9.7545936112233819E-2</v>
      </c>
      <c r="AG725" s="18">
        <v>0.1416414483672202</v>
      </c>
      <c r="AH725" s="18">
        <v>9.2963817341290347E-2</v>
      </c>
      <c r="AI725" s="18">
        <v>9.7963319608465133E-2</v>
      </c>
      <c r="AJ725" s="18">
        <v>0</v>
      </c>
      <c r="AL725" s="18">
        <v>0.12015000000000001</v>
      </c>
      <c r="AM725" s="18">
        <v>0.10405</v>
      </c>
      <c r="AN725" s="18">
        <v>0.1263</v>
      </c>
      <c r="AP725" s="18">
        <v>9.4407491098239996E-2</v>
      </c>
      <c r="AQ725" s="18">
        <v>9.8325966026887229E-2</v>
      </c>
      <c r="AR725" s="18">
        <v>5.2438331439858633E-2</v>
      </c>
      <c r="AS725" s="18">
        <v>0.10546787834652969</v>
      </c>
      <c r="AT725" s="18">
        <v>0.18215200271147011</v>
      </c>
      <c r="AU725" s="18">
        <v>0.34230535587456951</v>
      </c>
      <c r="AW725" s="18">
        <v>9.9652601805932328E-2</v>
      </c>
      <c r="AX725" s="18">
        <v>0.17663855543467141</v>
      </c>
      <c r="AZ725" s="18">
        <v>0.1132777006074154</v>
      </c>
      <c r="BA725" s="18">
        <v>0.1056725772011199</v>
      </c>
      <c r="BB725" s="18">
        <v>0</v>
      </c>
      <c r="BC725" s="18">
        <v>8.2908284139279781E-2</v>
      </c>
      <c r="BD725" s="18">
        <v>0.15661854757321669</v>
      </c>
      <c r="BE725" s="18">
        <v>0</v>
      </c>
      <c r="BF725" s="18">
        <v>0</v>
      </c>
      <c r="BG725" s="18">
        <v>0</v>
      </c>
    </row>
    <row r="726" spans="2:59">
      <c r="B726" s="17" t="s">
        <v>119</v>
      </c>
      <c r="C726" s="18">
        <v>0.231503219781829</v>
      </c>
      <c r="D726" s="18">
        <v>0.1535791290516661</v>
      </c>
      <c r="E726" s="18">
        <v>0.28514891886236149</v>
      </c>
      <c r="G726" s="18">
        <v>0.29298171575623078</v>
      </c>
      <c r="H726" s="18">
        <v>0.22780907376590809</v>
      </c>
      <c r="I726" s="18">
        <v>0.26147410627005607</v>
      </c>
      <c r="J726" s="18">
        <v>0.27687548340283608</v>
      </c>
      <c r="K726" s="18">
        <v>0.20212074435655969</v>
      </c>
      <c r="L726" s="18">
        <v>0.24657526536222399</v>
      </c>
      <c r="M726" s="18">
        <v>9.749683292144988E-2</v>
      </c>
      <c r="N726" s="18">
        <v>0.2831663163243715</v>
      </c>
      <c r="O726" s="18">
        <v>0.30019651227573191</v>
      </c>
      <c r="Q726" s="18">
        <v>0.17154604112925581</v>
      </c>
      <c r="R726" s="18">
        <v>0.23348759935853841</v>
      </c>
      <c r="S726" s="18">
        <v>0.2449111709129474</v>
      </c>
      <c r="T726" s="18">
        <v>0.31392305765354689</v>
      </c>
      <c r="V726" s="18">
        <v>0.41635634140847427</v>
      </c>
      <c r="W726" s="18">
        <v>0.27218355922712612</v>
      </c>
      <c r="X726" s="18">
        <v>0.22510919048754721</v>
      </c>
      <c r="Y726" s="18">
        <v>0.1547093307482636</v>
      </c>
      <c r="Z726" s="18">
        <v>0.1221205848440059</v>
      </c>
      <c r="AA726" s="18">
        <v>9.8535432697784101E-2</v>
      </c>
      <c r="AB726" s="18">
        <v>0.1220677850279919</v>
      </c>
      <c r="AD726" s="18">
        <v>0.15147451426137901</v>
      </c>
      <c r="AE726" s="18">
        <v>0.23454975169507011</v>
      </c>
      <c r="AF726" s="18">
        <v>0.28649765335799782</v>
      </c>
      <c r="AG726" s="18">
        <v>0.2598474332644477</v>
      </c>
      <c r="AH726" s="18">
        <v>0.2794010761477943</v>
      </c>
      <c r="AI726" s="18">
        <v>0.32133086487466939</v>
      </c>
      <c r="AJ726" s="18">
        <v>0.76412277827110753</v>
      </c>
      <c r="AL726" s="18">
        <v>0.18639</v>
      </c>
      <c r="AM726" s="18">
        <v>0.30868000000000001</v>
      </c>
      <c r="AN726" s="18">
        <v>0.29394999999999999</v>
      </c>
      <c r="AP726" s="18">
        <v>7.4067067529399733E-2</v>
      </c>
      <c r="AQ726" s="18">
        <v>0.18776684173190811</v>
      </c>
      <c r="AR726" s="18">
        <v>0.12433770046424079</v>
      </c>
      <c r="AS726" s="18">
        <v>0.1162562732158882</v>
      </c>
      <c r="AT726" s="18">
        <v>2.8841054060762358E-2</v>
      </c>
      <c r="AU726" s="18">
        <v>0</v>
      </c>
      <c r="AW726" s="18">
        <v>0.2090066449961569</v>
      </c>
      <c r="AX726" s="18">
        <v>0.37434011383677052</v>
      </c>
      <c r="AZ726" s="18">
        <v>0.34249047420235201</v>
      </c>
      <c r="BA726" s="18">
        <v>0.15680791398594079</v>
      </c>
      <c r="BB726" s="18">
        <v>0</v>
      </c>
      <c r="BC726" s="18">
        <v>9.8776477332210608E-2</v>
      </c>
      <c r="BD726" s="18">
        <v>8.7073117740052455E-2</v>
      </c>
      <c r="BE726" s="18">
        <v>0</v>
      </c>
      <c r="BF726" s="18">
        <v>0</v>
      </c>
      <c r="BG726" s="18">
        <v>0</v>
      </c>
    </row>
    <row r="728" spans="2:59" ht="57.95">
      <c r="B728" s="14" t="s">
        <v>310</v>
      </c>
    </row>
    <row r="729" spans="2:59" ht="43.5">
      <c r="B729" s="15" t="s">
        <v>291</v>
      </c>
    </row>
    <row r="730" spans="2:59">
      <c r="B730" s="11" t="s">
        <v>105</v>
      </c>
      <c r="C730" s="16">
        <v>2912</v>
      </c>
      <c r="D730" s="16">
        <v>1152</v>
      </c>
      <c r="E730" s="16">
        <v>1751</v>
      </c>
      <c r="G730" s="16">
        <v>147</v>
      </c>
      <c r="H730" s="16">
        <v>412</v>
      </c>
      <c r="I730" s="16">
        <v>288</v>
      </c>
      <c r="J730" s="16">
        <v>254</v>
      </c>
      <c r="K730" s="16">
        <v>311</v>
      </c>
      <c r="L730" s="16">
        <v>305</v>
      </c>
      <c r="M730" s="16">
        <v>483</v>
      </c>
      <c r="N730" s="16">
        <v>411</v>
      </c>
      <c r="O730" s="16">
        <v>301</v>
      </c>
      <c r="Q730" s="16">
        <v>1084</v>
      </c>
      <c r="R730" s="16">
        <v>610</v>
      </c>
      <c r="S730" s="16">
        <v>570</v>
      </c>
      <c r="T730" s="16">
        <v>624</v>
      </c>
      <c r="V730" s="16">
        <v>478</v>
      </c>
      <c r="W730" s="16">
        <v>611</v>
      </c>
      <c r="X730" s="16">
        <v>555</v>
      </c>
      <c r="Y730" s="16">
        <v>474</v>
      </c>
      <c r="Z730" s="16">
        <v>368</v>
      </c>
      <c r="AA730" s="16">
        <v>216</v>
      </c>
      <c r="AB730" s="16">
        <v>210</v>
      </c>
      <c r="AD730" s="16">
        <v>980</v>
      </c>
      <c r="AE730" s="16">
        <v>615</v>
      </c>
      <c r="AF730" s="16">
        <v>527</v>
      </c>
      <c r="AG730" s="16">
        <v>106</v>
      </c>
      <c r="AH730" s="16">
        <v>432</v>
      </c>
      <c r="AI730" s="16">
        <v>248</v>
      </c>
      <c r="AJ730" s="16">
        <v>4</v>
      </c>
      <c r="AL730" s="16">
        <v>547</v>
      </c>
      <c r="AM730" s="16">
        <v>640</v>
      </c>
      <c r="AN730" s="16">
        <v>180</v>
      </c>
      <c r="AP730" s="16">
        <v>232</v>
      </c>
      <c r="AQ730" s="16">
        <v>183</v>
      </c>
      <c r="AR730" s="16">
        <v>41</v>
      </c>
      <c r="AS730" s="16">
        <v>497</v>
      </c>
      <c r="AT730" s="16">
        <v>67</v>
      </c>
      <c r="AU730" s="16">
        <v>3</v>
      </c>
      <c r="AW730" s="16">
        <v>2547</v>
      </c>
      <c r="AX730" s="16">
        <v>330</v>
      </c>
      <c r="AZ730" s="16">
        <v>1326</v>
      </c>
      <c r="BA730" s="16">
        <v>930</v>
      </c>
      <c r="BB730" s="16">
        <v>0</v>
      </c>
      <c r="BC730" s="16">
        <v>527</v>
      </c>
      <c r="BD730" s="16">
        <v>129</v>
      </c>
      <c r="BE730" s="16">
        <v>0</v>
      </c>
      <c r="BF730" s="16">
        <v>0</v>
      </c>
      <c r="BG730" s="16">
        <v>0</v>
      </c>
    </row>
    <row r="731" spans="2:59">
      <c r="B731" s="12" t="s">
        <v>106</v>
      </c>
      <c r="C731" s="16">
        <v>2920</v>
      </c>
      <c r="D731" s="16">
        <v>1186</v>
      </c>
      <c r="E731" s="16">
        <v>1731</v>
      </c>
      <c r="G731" s="16">
        <v>136</v>
      </c>
      <c r="H731" s="16">
        <v>405</v>
      </c>
      <c r="I731" s="16">
        <v>290</v>
      </c>
      <c r="J731" s="16">
        <v>248</v>
      </c>
      <c r="K731" s="16">
        <v>312</v>
      </c>
      <c r="L731" s="16">
        <v>316</v>
      </c>
      <c r="M731" s="16">
        <v>484</v>
      </c>
      <c r="N731" s="16">
        <v>449</v>
      </c>
      <c r="O731" s="16">
        <v>279</v>
      </c>
      <c r="Q731" s="16">
        <v>1091</v>
      </c>
      <c r="R731" s="16">
        <v>607</v>
      </c>
      <c r="S731" s="16">
        <v>575</v>
      </c>
      <c r="T731" s="16">
        <v>622</v>
      </c>
      <c r="V731" s="16">
        <v>560</v>
      </c>
      <c r="W731" s="16">
        <v>582</v>
      </c>
      <c r="X731" s="16">
        <v>565</v>
      </c>
      <c r="Y731" s="16">
        <v>435</v>
      </c>
      <c r="Z731" s="16">
        <v>352</v>
      </c>
      <c r="AA731" s="16">
        <v>214</v>
      </c>
      <c r="AB731" s="16">
        <v>212</v>
      </c>
      <c r="AD731" s="16">
        <v>987</v>
      </c>
      <c r="AE731" s="16">
        <v>617</v>
      </c>
      <c r="AF731" s="16">
        <v>529</v>
      </c>
      <c r="AG731" s="16">
        <v>105</v>
      </c>
      <c r="AH731" s="16">
        <v>433</v>
      </c>
      <c r="AI731" s="16">
        <v>247</v>
      </c>
      <c r="AJ731" s="16">
        <v>4</v>
      </c>
      <c r="AL731" s="16">
        <v>567</v>
      </c>
      <c r="AM731" s="16">
        <v>660</v>
      </c>
      <c r="AN731" s="16">
        <v>184</v>
      </c>
      <c r="AP731" s="16">
        <v>229</v>
      </c>
      <c r="AQ731" s="16">
        <v>174</v>
      </c>
      <c r="AR731" s="16">
        <v>41</v>
      </c>
      <c r="AS731" s="16">
        <v>473</v>
      </c>
      <c r="AT731" s="16">
        <v>66</v>
      </c>
      <c r="AU731" s="16">
        <v>3</v>
      </c>
      <c r="AW731" s="16">
        <v>2553</v>
      </c>
      <c r="AX731" s="16">
        <v>332</v>
      </c>
      <c r="AZ731" s="16">
        <v>1382</v>
      </c>
      <c r="BA731" s="16">
        <v>902</v>
      </c>
      <c r="BB731" s="16">
        <v>0</v>
      </c>
      <c r="BC731" s="16">
        <v>510</v>
      </c>
      <c r="BD731" s="16">
        <v>127</v>
      </c>
      <c r="BE731" s="16">
        <v>0</v>
      </c>
      <c r="BF731" s="16">
        <v>0</v>
      </c>
      <c r="BG731" s="16">
        <v>0</v>
      </c>
    </row>
    <row r="732" spans="2:59" ht="29.1">
      <c r="B732" s="17" t="s">
        <v>301</v>
      </c>
      <c r="C732" s="18">
        <v>0.28467334586735882</v>
      </c>
      <c r="D732" s="18">
        <v>0.34023816734948192</v>
      </c>
      <c r="E732" s="18">
        <v>0.2470074886650297</v>
      </c>
      <c r="G732" s="18">
        <v>0.24804385651292329</v>
      </c>
      <c r="H732" s="18">
        <v>0.2965662352177259</v>
      </c>
      <c r="I732" s="18">
        <v>0.21699076936497941</v>
      </c>
      <c r="J732" s="18">
        <v>0.26925857736308062</v>
      </c>
      <c r="K732" s="18">
        <v>0.28231767307700978</v>
      </c>
      <c r="L732" s="18">
        <v>0.29398555373949281</v>
      </c>
      <c r="M732" s="18">
        <v>0.40544439788322051</v>
      </c>
      <c r="N732" s="18">
        <v>0.23772763088139559</v>
      </c>
      <c r="O732" s="18">
        <v>0.22778918951674509</v>
      </c>
      <c r="Q732" s="18">
        <v>0.37043757743383021</v>
      </c>
      <c r="R732" s="18">
        <v>0.22399009271139669</v>
      </c>
      <c r="S732" s="18">
        <v>0.25250260036922978</v>
      </c>
      <c r="T732" s="18">
        <v>0.22302865593446911</v>
      </c>
      <c r="V732" s="18">
        <v>0.22924413452368131</v>
      </c>
      <c r="W732" s="18">
        <v>0.3365681714090849</v>
      </c>
      <c r="X732" s="18">
        <v>0.32618660246015518</v>
      </c>
      <c r="Y732" s="18">
        <v>0.26931902694728382</v>
      </c>
      <c r="Z732" s="18">
        <v>0.221044288360915</v>
      </c>
      <c r="AA732" s="18">
        <v>0.28441255161441292</v>
      </c>
      <c r="AB732" s="18">
        <v>0.31559756869451072</v>
      </c>
      <c r="AD732" s="18">
        <v>0.3885689807143034</v>
      </c>
      <c r="AE732" s="18">
        <v>0.25405603293163448</v>
      </c>
      <c r="AF732" s="18">
        <v>0.23191761397484459</v>
      </c>
      <c r="AG732" s="18">
        <v>0.220325359295303</v>
      </c>
      <c r="AH732" s="18">
        <v>0.22415186667537809</v>
      </c>
      <c r="AI732" s="18">
        <v>0.19317029999190771</v>
      </c>
      <c r="AJ732" s="18">
        <v>0.2358772217288925</v>
      </c>
      <c r="AL732" s="18">
        <v>0.37644</v>
      </c>
      <c r="AM732" s="18">
        <v>0.23905999999999999</v>
      </c>
      <c r="AN732" s="18">
        <v>0.26218000000000002</v>
      </c>
      <c r="AP732" s="18">
        <v>0.31724818122990828</v>
      </c>
      <c r="AQ732" s="18">
        <v>0.24229103108023589</v>
      </c>
      <c r="AR732" s="18">
        <v>0.42589895207487138</v>
      </c>
      <c r="AS732" s="18">
        <v>0.2291741606544217</v>
      </c>
      <c r="AT732" s="18">
        <v>0.2122389337793765</v>
      </c>
      <c r="AU732" s="18">
        <v>0.68461071174913901</v>
      </c>
      <c r="AW732" s="18">
        <v>0.31034475794779032</v>
      </c>
      <c r="AX732" s="18">
        <v>0.1063210269901691</v>
      </c>
      <c r="AZ732" s="18">
        <v>0.24587003069900751</v>
      </c>
      <c r="BA732" s="18">
        <v>0.35130816513788959</v>
      </c>
      <c r="BB732" s="18">
        <v>0</v>
      </c>
      <c r="BC732" s="18">
        <v>0.26377459691660138</v>
      </c>
      <c r="BD732" s="18">
        <v>0.31788490352202592</v>
      </c>
      <c r="BE732" s="18">
        <v>0</v>
      </c>
      <c r="BF732" s="18">
        <v>0</v>
      </c>
      <c r="BG732" s="18">
        <v>0</v>
      </c>
    </row>
    <row r="733" spans="2:59" ht="43.5">
      <c r="B733" s="17" t="s">
        <v>302</v>
      </c>
      <c r="C733" s="18">
        <v>0.37278760652075182</v>
      </c>
      <c r="D733" s="18">
        <v>0.39175667287006938</v>
      </c>
      <c r="E733" s="18">
        <v>0.359422156699226</v>
      </c>
      <c r="G733" s="18">
        <v>0.37866638147449161</v>
      </c>
      <c r="H733" s="18">
        <v>0.33520935180235373</v>
      </c>
      <c r="I733" s="18">
        <v>0.436247175559699</v>
      </c>
      <c r="J733" s="18">
        <v>0.36838743598805163</v>
      </c>
      <c r="K733" s="18">
        <v>0.3969469297381274</v>
      </c>
      <c r="L733" s="18">
        <v>0.34076767292163379</v>
      </c>
      <c r="M733" s="18">
        <v>0.35922907673800542</v>
      </c>
      <c r="N733" s="18">
        <v>0.3856401063668442</v>
      </c>
      <c r="O733" s="18">
        <v>0.37438973947463028</v>
      </c>
      <c r="Q733" s="18">
        <v>0.35949590071714832</v>
      </c>
      <c r="R733" s="18">
        <v>0.40539809445198038</v>
      </c>
      <c r="S733" s="18">
        <v>0.41079133645672239</v>
      </c>
      <c r="T733" s="18">
        <v>0.33794512227263418</v>
      </c>
      <c r="V733" s="18">
        <v>0.30967083588441158</v>
      </c>
      <c r="W733" s="18">
        <v>0.37348279922799721</v>
      </c>
      <c r="X733" s="18">
        <v>0.35293888384292949</v>
      </c>
      <c r="Y733" s="18">
        <v>0.40119261841913412</v>
      </c>
      <c r="Z733" s="18">
        <v>0.44384882484957339</v>
      </c>
      <c r="AA733" s="18">
        <v>0.37173785281964561</v>
      </c>
      <c r="AB733" s="18">
        <v>0.41511888989338708</v>
      </c>
      <c r="AD733" s="18">
        <v>0.35664826156297119</v>
      </c>
      <c r="AE733" s="18">
        <v>0.40277373110901199</v>
      </c>
      <c r="AF733" s="18">
        <v>0.36635465022348201</v>
      </c>
      <c r="AG733" s="18">
        <v>0.388793651614113</v>
      </c>
      <c r="AH733" s="18">
        <v>0.35485755942749819</v>
      </c>
      <c r="AI733" s="18">
        <v>0.40673237357318581</v>
      </c>
      <c r="AJ733" s="18">
        <v>0</v>
      </c>
      <c r="AL733" s="18">
        <v>0.36685000000000001</v>
      </c>
      <c r="AM733" s="18">
        <v>0.38194</v>
      </c>
      <c r="AN733" s="18">
        <v>0.37074000000000001</v>
      </c>
      <c r="AP733" s="18">
        <v>0.3854952185194141</v>
      </c>
      <c r="AQ733" s="18">
        <v>0.42112086541100019</v>
      </c>
      <c r="AR733" s="18">
        <v>0.31073294744307772</v>
      </c>
      <c r="AS733" s="18">
        <v>0.44694249825992483</v>
      </c>
      <c r="AT733" s="18">
        <v>0.51592395342920705</v>
      </c>
      <c r="AU733" s="18">
        <v>0.31538928825086099</v>
      </c>
      <c r="AW733" s="18">
        <v>0.37937102904461217</v>
      </c>
      <c r="AX733" s="18">
        <v>0.34005453371054778</v>
      </c>
      <c r="AZ733" s="18">
        <v>0.35242770168246251</v>
      </c>
      <c r="BA733" s="18">
        <v>0.36713959989352563</v>
      </c>
      <c r="BB733" s="18">
        <v>0</v>
      </c>
      <c r="BC733" s="18">
        <v>0.44104299462334079</v>
      </c>
      <c r="BD733" s="18">
        <v>0.36009180066712809</v>
      </c>
      <c r="BE733" s="18">
        <v>0</v>
      </c>
      <c r="BF733" s="18">
        <v>0</v>
      </c>
      <c r="BG733" s="18">
        <v>0</v>
      </c>
    </row>
    <row r="734" spans="2:59" ht="29.1">
      <c r="B734" s="17" t="s">
        <v>303</v>
      </c>
      <c r="C734" s="18">
        <v>8.984963706161106E-2</v>
      </c>
      <c r="D734" s="18">
        <v>8.9425887267075968E-2</v>
      </c>
      <c r="E734" s="18">
        <v>8.998400568125739E-2</v>
      </c>
      <c r="G734" s="18">
        <v>6.3771836872303103E-2</v>
      </c>
      <c r="H734" s="18">
        <v>0.10413148834321941</v>
      </c>
      <c r="I734" s="18">
        <v>7.9183227494736552E-2</v>
      </c>
      <c r="J734" s="18">
        <v>7.9843720618101049E-2</v>
      </c>
      <c r="K734" s="18">
        <v>0.10688697509308689</v>
      </c>
      <c r="L734" s="18">
        <v>9.0397948644069762E-2</v>
      </c>
      <c r="M734" s="18">
        <v>8.3347222402265012E-2</v>
      </c>
      <c r="N734" s="18">
        <v>8.0523458957682967E-2</v>
      </c>
      <c r="O734" s="18">
        <v>0.10841690188488751</v>
      </c>
      <c r="Q734" s="18">
        <v>7.8008338095632998E-2</v>
      </c>
      <c r="R734" s="18">
        <v>9.8219291257749516E-2</v>
      </c>
      <c r="S734" s="18">
        <v>9.1219739483361886E-2</v>
      </c>
      <c r="T734" s="18">
        <v>0.1014220709060208</v>
      </c>
      <c r="V734" s="18">
        <v>8.6035245105314698E-2</v>
      </c>
      <c r="W734" s="18">
        <v>7.9707342971147968E-2</v>
      </c>
      <c r="X734" s="18">
        <v>8.2984235545503007E-2</v>
      </c>
      <c r="Y734" s="18">
        <v>7.5399764305257924E-2</v>
      </c>
      <c r="Z734" s="18">
        <v>8.8346199017186197E-2</v>
      </c>
      <c r="AA734" s="18">
        <v>0.17876709123759829</v>
      </c>
      <c r="AB734" s="18">
        <v>8.8599229992525189E-2</v>
      </c>
      <c r="AD734" s="18">
        <v>8.2282595454954352E-2</v>
      </c>
      <c r="AE734" s="18">
        <v>8.3372126684418818E-2</v>
      </c>
      <c r="AF734" s="18">
        <v>9.0281492447524703E-2</v>
      </c>
      <c r="AG734" s="18">
        <v>0.13835403561539189</v>
      </c>
      <c r="AH734" s="18">
        <v>0.1089534185609386</v>
      </c>
      <c r="AI734" s="18">
        <v>8.2756968427582137E-2</v>
      </c>
      <c r="AJ734" s="18">
        <v>0</v>
      </c>
      <c r="AL734" s="18">
        <v>7.9269999999999993E-2</v>
      </c>
      <c r="AM734" s="18">
        <v>8.1860000000000002E-2</v>
      </c>
      <c r="AN734" s="18">
        <v>0.10353999999999999</v>
      </c>
      <c r="AP734" s="18">
        <v>0.1015665314946073</v>
      </c>
      <c r="AQ734" s="18">
        <v>9.8092683742972794E-2</v>
      </c>
      <c r="AR734" s="18">
        <v>0.11735532001326041</v>
      </c>
      <c r="AS734" s="18">
        <v>0.10611422340067871</v>
      </c>
      <c r="AT734" s="18">
        <v>0.1255139178700137</v>
      </c>
      <c r="AU734" s="18">
        <v>0</v>
      </c>
      <c r="AW734" s="18">
        <v>8.1842797711450255E-2</v>
      </c>
      <c r="AX734" s="18">
        <v>0.15419759057395829</v>
      </c>
      <c r="AZ734" s="18">
        <v>8.903828600775987E-2</v>
      </c>
      <c r="BA734" s="18">
        <v>8.3763670290285058E-2</v>
      </c>
      <c r="BB734" s="18">
        <v>0</v>
      </c>
      <c r="BC734" s="18">
        <v>8.6231532119372192E-2</v>
      </c>
      <c r="BD734" s="18">
        <v>0.15665008120350959</v>
      </c>
      <c r="BE734" s="18">
        <v>0</v>
      </c>
      <c r="BF734" s="18">
        <v>0</v>
      </c>
      <c r="BG734" s="18">
        <v>0</v>
      </c>
    </row>
    <row r="735" spans="2:59">
      <c r="B735" s="17" t="s">
        <v>119</v>
      </c>
      <c r="C735" s="18">
        <v>0.25268941055027833</v>
      </c>
      <c r="D735" s="18">
        <v>0.17857927251337299</v>
      </c>
      <c r="E735" s="18">
        <v>0.303586348954487</v>
      </c>
      <c r="G735" s="18">
        <v>0.30951792514028198</v>
      </c>
      <c r="H735" s="18">
        <v>0.26409292463670092</v>
      </c>
      <c r="I735" s="18">
        <v>0.26757882758058488</v>
      </c>
      <c r="J735" s="18">
        <v>0.28251026603076668</v>
      </c>
      <c r="K735" s="18">
        <v>0.21384842209177579</v>
      </c>
      <c r="L735" s="18">
        <v>0.27484882469480371</v>
      </c>
      <c r="M735" s="18">
        <v>0.15197930297650911</v>
      </c>
      <c r="N735" s="18">
        <v>0.29610880379407722</v>
      </c>
      <c r="O735" s="18">
        <v>0.2894041691237369</v>
      </c>
      <c r="Q735" s="18">
        <v>0.19205818375338851</v>
      </c>
      <c r="R735" s="18">
        <v>0.2723925215788735</v>
      </c>
      <c r="S735" s="18">
        <v>0.2454863236906859</v>
      </c>
      <c r="T735" s="18">
        <v>0.33760415088687579</v>
      </c>
      <c r="V735" s="18">
        <v>0.37504978448659249</v>
      </c>
      <c r="W735" s="18">
        <v>0.21024168639176979</v>
      </c>
      <c r="X735" s="18">
        <v>0.2378902781514122</v>
      </c>
      <c r="Y735" s="18">
        <v>0.25408859032832432</v>
      </c>
      <c r="Z735" s="18">
        <v>0.2467606877723256</v>
      </c>
      <c r="AA735" s="18">
        <v>0.16508250432834309</v>
      </c>
      <c r="AB735" s="18">
        <v>0.18068431141957711</v>
      </c>
      <c r="AD735" s="18">
        <v>0.17250016226777101</v>
      </c>
      <c r="AE735" s="18">
        <v>0.25979810927493457</v>
      </c>
      <c r="AF735" s="18">
        <v>0.31144624335414878</v>
      </c>
      <c r="AG735" s="18">
        <v>0.25252695347519188</v>
      </c>
      <c r="AH735" s="18">
        <v>0.31203715533618492</v>
      </c>
      <c r="AI735" s="18">
        <v>0.3173403580073243</v>
      </c>
      <c r="AJ735" s="18">
        <v>0.76412277827110753</v>
      </c>
      <c r="AL735" s="18">
        <v>0.17743999999999999</v>
      </c>
      <c r="AM735" s="18">
        <v>0.29714000000000002</v>
      </c>
      <c r="AN735" s="18">
        <v>0.26354</v>
      </c>
      <c r="AP735" s="18">
        <v>0.19569006875607051</v>
      </c>
      <c r="AQ735" s="18">
        <v>0.23849541976579111</v>
      </c>
      <c r="AR735" s="18">
        <v>0.1460127804687906</v>
      </c>
      <c r="AS735" s="18">
        <v>0.21776911768497489</v>
      </c>
      <c r="AT735" s="18">
        <v>0.14632319492140289</v>
      </c>
      <c r="AU735" s="18">
        <v>0</v>
      </c>
      <c r="AW735" s="18">
        <v>0.228441415296147</v>
      </c>
      <c r="AX735" s="18">
        <v>0.3994268487253248</v>
      </c>
      <c r="AZ735" s="18">
        <v>0.31266398161077008</v>
      </c>
      <c r="BA735" s="18">
        <v>0.19778856467829969</v>
      </c>
      <c r="BB735" s="18">
        <v>0</v>
      </c>
      <c r="BC735" s="18">
        <v>0.20895087634068549</v>
      </c>
      <c r="BD735" s="18">
        <v>0.16537321460733639</v>
      </c>
      <c r="BE735" s="18">
        <v>0</v>
      </c>
      <c r="BF735" s="18">
        <v>0</v>
      </c>
      <c r="BG735" s="18">
        <v>0</v>
      </c>
    </row>
    <row r="737" spans="2:59" ht="72.599999999999994">
      <c r="B737" s="14" t="s">
        <v>311</v>
      </c>
    </row>
    <row r="738" spans="2:59" ht="43.5">
      <c r="B738" s="15" t="s">
        <v>291</v>
      </c>
    </row>
    <row r="739" spans="2:59">
      <c r="B739" s="11" t="s">
        <v>105</v>
      </c>
      <c r="C739" s="16">
        <v>2912</v>
      </c>
      <c r="D739" s="16">
        <v>1152</v>
      </c>
      <c r="E739" s="16">
        <v>1751</v>
      </c>
      <c r="G739" s="16">
        <v>147</v>
      </c>
      <c r="H739" s="16">
        <v>412</v>
      </c>
      <c r="I739" s="16">
        <v>288</v>
      </c>
      <c r="J739" s="16">
        <v>254</v>
      </c>
      <c r="K739" s="16">
        <v>311</v>
      </c>
      <c r="L739" s="16">
        <v>305</v>
      </c>
      <c r="M739" s="16">
        <v>483</v>
      </c>
      <c r="N739" s="16">
        <v>411</v>
      </c>
      <c r="O739" s="16">
        <v>301</v>
      </c>
      <c r="Q739" s="16">
        <v>1084</v>
      </c>
      <c r="R739" s="16">
        <v>610</v>
      </c>
      <c r="S739" s="16">
        <v>570</v>
      </c>
      <c r="T739" s="16">
        <v>624</v>
      </c>
      <c r="V739" s="16">
        <v>478</v>
      </c>
      <c r="W739" s="16">
        <v>611</v>
      </c>
      <c r="X739" s="16">
        <v>555</v>
      </c>
      <c r="Y739" s="16">
        <v>474</v>
      </c>
      <c r="Z739" s="16">
        <v>368</v>
      </c>
      <c r="AA739" s="16">
        <v>216</v>
      </c>
      <c r="AB739" s="16">
        <v>210</v>
      </c>
      <c r="AD739" s="16">
        <v>980</v>
      </c>
      <c r="AE739" s="16">
        <v>615</v>
      </c>
      <c r="AF739" s="16">
        <v>527</v>
      </c>
      <c r="AG739" s="16">
        <v>106</v>
      </c>
      <c r="AH739" s="16">
        <v>432</v>
      </c>
      <c r="AI739" s="16">
        <v>248</v>
      </c>
      <c r="AJ739" s="16">
        <v>4</v>
      </c>
      <c r="AL739" s="16">
        <v>547</v>
      </c>
      <c r="AM739" s="16">
        <v>640</v>
      </c>
      <c r="AN739" s="16">
        <v>180</v>
      </c>
      <c r="AP739" s="16">
        <v>232</v>
      </c>
      <c r="AQ739" s="16">
        <v>183</v>
      </c>
      <c r="AR739" s="16">
        <v>41</v>
      </c>
      <c r="AS739" s="16">
        <v>497</v>
      </c>
      <c r="AT739" s="16">
        <v>67</v>
      </c>
      <c r="AU739" s="16">
        <v>3</v>
      </c>
      <c r="AW739" s="16">
        <v>2547</v>
      </c>
      <c r="AX739" s="16">
        <v>330</v>
      </c>
      <c r="AZ739" s="16">
        <v>1326</v>
      </c>
      <c r="BA739" s="16">
        <v>930</v>
      </c>
      <c r="BB739" s="16">
        <v>0</v>
      </c>
      <c r="BC739" s="16">
        <v>527</v>
      </c>
      <c r="BD739" s="16">
        <v>129</v>
      </c>
      <c r="BE739" s="16">
        <v>0</v>
      </c>
      <c r="BF739" s="16">
        <v>0</v>
      </c>
      <c r="BG739" s="16">
        <v>0</v>
      </c>
    </row>
    <row r="740" spans="2:59">
      <c r="B740" s="12" t="s">
        <v>106</v>
      </c>
      <c r="C740" s="16">
        <v>2920</v>
      </c>
      <c r="D740" s="16">
        <v>1186</v>
      </c>
      <c r="E740" s="16">
        <v>1731</v>
      </c>
      <c r="G740" s="16">
        <v>136</v>
      </c>
      <c r="H740" s="16">
        <v>405</v>
      </c>
      <c r="I740" s="16">
        <v>290</v>
      </c>
      <c r="J740" s="16">
        <v>248</v>
      </c>
      <c r="K740" s="16">
        <v>312</v>
      </c>
      <c r="L740" s="16">
        <v>316</v>
      </c>
      <c r="M740" s="16">
        <v>484</v>
      </c>
      <c r="N740" s="16">
        <v>449</v>
      </c>
      <c r="O740" s="16">
        <v>279</v>
      </c>
      <c r="Q740" s="16">
        <v>1091</v>
      </c>
      <c r="R740" s="16">
        <v>607</v>
      </c>
      <c r="S740" s="16">
        <v>575</v>
      </c>
      <c r="T740" s="16">
        <v>622</v>
      </c>
      <c r="V740" s="16">
        <v>560</v>
      </c>
      <c r="W740" s="16">
        <v>582</v>
      </c>
      <c r="X740" s="16">
        <v>565</v>
      </c>
      <c r="Y740" s="16">
        <v>435</v>
      </c>
      <c r="Z740" s="16">
        <v>352</v>
      </c>
      <c r="AA740" s="16">
        <v>214</v>
      </c>
      <c r="AB740" s="16">
        <v>212</v>
      </c>
      <c r="AD740" s="16">
        <v>987</v>
      </c>
      <c r="AE740" s="16">
        <v>617</v>
      </c>
      <c r="AF740" s="16">
        <v>529</v>
      </c>
      <c r="AG740" s="16">
        <v>105</v>
      </c>
      <c r="AH740" s="16">
        <v>433</v>
      </c>
      <c r="AI740" s="16">
        <v>247</v>
      </c>
      <c r="AJ740" s="16">
        <v>4</v>
      </c>
      <c r="AL740" s="16">
        <v>567</v>
      </c>
      <c r="AM740" s="16">
        <v>660</v>
      </c>
      <c r="AN740" s="16">
        <v>184</v>
      </c>
      <c r="AP740" s="16">
        <v>229</v>
      </c>
      <c r="AQ740" s="16">
        <v>174</v>
      </c>
      <c r="AR740" s="16">
        <v>41</v>
      </c>
      <c r="AS740" s="16">
        <v>473</v>
      </c>
      <c r="AT740" s="16">
        <v>66</v>
      </c>
      <c r="AU740" s="16">
        <v>3</v>
      </c>
      <c r="AW740" s="16">
        <v>2553</v>
      </c>
      <c r="AX740" s="16">
        <v>332</v>
      </c>
      <c r="AZ740" s="16">
        <v>1382</v>
      </c>
      <c r="BA740" s="16">
        <v>902</v>
      </c>
      <c r="BB740" s="16">
        <v>0</v>
      </c>
      <c r="BC740" s="16">
        <v>510</v>
      </c>
      <c r="BD740" s="16">
        <v>127</v>
      </c>
      <c r="BE740" s="16">
        <v>0</v>
      </c>
      <c r="BF740" s="16">
        <v>0</v>
      </c>
      <c r="BG740" s="16">
        <v>0</v>
      </c>
    </row>
    <row r="741" spans="2:59" ht="29.1">
      <c r="B741" s="17" t="s">
        <v>301</v>
      </c>
      <c r="C741" s="18">
        <v>0.35519948081072678</v>
      </c>
      <c r="D741" s="18">
        <v>0.41719505395710782</v>
      </c>
      <c r="E741" s="18">
        <v>0.31233883285403219</v>
      </c>
      <c r="G741" s="18">
        <v>0.35992374353529449</v>
      </c>
      <c r="H741" s="18">
        <v>0.34272621789883517</v>
      </c>
      <c r="I741" s="18">
        <v>0.32042264115978392</v>
      </c>
      <c r="J741" s="18">
        <v>0.34058717912745512</v>
      </c>
      <c r="K741" s="18">
        <v>0.36539163654096979</v>
      </c>
      <c r="L741" s="18">
        <v>0.32870757519115879</v>
      </c>
      <c r="M741" s="18">
        <v>0.45777798564906208</v>
      </c>
      <c r="N741" s="18">
        <v>0.33290292634868662</v>
      </c>
      <c r="O741" s="18">
        <v>0.29689893468634049</v>
      </c>
      <c r="Q741" s="18">
        <v>0.44135259306556118</v>
      </c>
      <c r="R741" s="18">
        <v>0.30359037666906652</v>
      </c>
      <c r="S741" s="18">
        <v>0.32537246358196431</v>
      </c>
      <c r="T741" s="18">
        <v>0.287304519734223</v>
      </c>
      <c r="V741" s="18">
        <v>0.30256254151357481</v>
      </c>
      <c r="W741" s="18">
        <v>0.3947784588643326</v>
      </c>
      <c r="X741" s="18">
        <v>0.38702449159071289</v>
      </c>
      <c r="Y741" s="18">
        <v>0.39560627163370599</v>
      </c>
      <c r="Z741" s="18">
        <v>0.2954246119331197</v>
      </c>
      <c r="AA741" s="18">
        <v>0.30362404689675798</v>
      </c>
      <c r="AB741" s="18">
        <v>0.36928923530772401</v>
      </c>
      <c r="AD741" s="18">
        <v>0.43923073506602928</v>
      </c>
      <c r="AE741" s="18">
        <v>0.30995448557959199</v>
      </c>
      <c r="AF741" s="18">
        <v>0.33440912741883189</v>
      </c>
      <c r="AG741" s="18">
        <v>0.314320074459914</v>
      </c>
      <c r="AH741" s="18">
        <v>0.29022248058373201</v>
      </c>
      <c r="AI741" s="18">
        <v>0.31010795175935779</v>
      </c>
      <c r="AJ741" s="18">
        <v>0.2358772217288925</v>
      </c>
      <c r="AL741" s="18">
        <v>0.47137000000000001</v>
      </c>
      <c r="AM741" s="18">
        <v>0.31367</v>
      </c>
      <c r="AN741" s="18">
        <v>0.28594999999999998</v>
      </c>
      <c r="AP741" s="18">
        <v>0.38455699488282419</v>
      </c>
      <c r="AQ741" s="18">
        <v>0.374938014732773</v>
      </c>
      <c r="AR741" s="18">
        <v>0.3654516125329017</v>
      </c>
      <c r="AS741" s="18">
        <v>0.32041523009425982</v>
      </c>
      <c r="AT741" s="18">
        <v>0.20986640374882079</v>
      </c>
      <c r="AU741" s="18">
        <v>0.34230535587456951</v>
      </c>
      <c r="AW741" s="18">
        <v>0.39045671010804139</v>
      </c>
      <c r="AX741" s="18">
        <v>0.1066263017323555</v>
      </c>
      <c r="AZ741" s="18">
        <v>0.31649472758615982</v>
      </c>
      <c r="BA741" s="18">
        <v>0.42763408900407451</v>
      </c>
      <c r="BB741" s="18">
        <v>0</v>
      </c>
      <c r="BC741" s="18">
        <v>0.34064628458901069</v>
      </c>
      <c r="BD741" s="18">
        <v>0.3204338920049179</v>
      </c>
      <c r="BE741" s="18">
        <v>0</v>
      </c>
      <c r="BF741" s="18">
        <v>0</v>
      </c>
      <c r="BG741" s="18">
        <v>0</v>
      </c>
    </row>
    <row r="742" spans="2:59" ht="43.5">
      <c r="B742" s="17" t="s">
        <v>302</v>
      </c>
      <c r="C742" s="18">
        <v>0.41368597891632652</v>
      </c>
      <c r="D742" s="18">
        <v>0.41255425292828329</v>
      </c>
      <c r="E742" s="18">
        <v>0.41458412956180313</v>
      </c>
      <c r="G742" s="18">
        <v>0.4018066946837312</v>
      </c>
      <c r="H742" s="18">
        <v>0.41392330725586768</v>
      </c>
      <c r="I742" s="18">
        <v>0.40018559256330938</v>
      </c>
      <c r="J742" s="18">
        <v>0.41504542474620448</v>
      </c>
      <c r="K742" s="18">
        <v>0.43086758882866028</v>
      </c>
      <c r="L742" s="18">
        <v>0.43167138602379468</v>
      </c>
      <c r="M742" s="18">
        <v>0.40237315090570008</v>
      </c>
      <c r="N742" s="18">
        <v>0.39188223282427748</v>
      </c>
      <c r="O742" s="18">
        <v>0.44704578464137701</v>
      </c>
      <c r="Q742" s="18">
        <v>0.40119173310205569</v>
      </c>
      <c r="R742" s="18">
        <v>0.46071908526165611</v>
      </c>
      <c r="S742" s="18">
        <v>0.43090368305007748</v>
      </c>
      <c r="T742" s="18">
        <v>0.37633448444427819</v>
      </c>
      <c r="V742" s="18">
        <v>0.33955868479557227</v>
      </c>
      <c r="W742" s="18">
        <v>0.39760536790105949</v>
      </c>
      <c r="X742" s="18">
        <v>0.41329395709321592</v>
      </c>
      <c r="Y742" s="18">
        <v>0.39114965156515419</v>
      </c>
      <c r="Z742" s="18">
        <v>0.54085939130470595</v>
      </c>
      <c r="AA742" s="18">
        <v>0.48180006024675792</v>
      </c>
      <c r="AB742" s="18">
        <v>0.4208595564324441</v>
      </c>
      <c r="AD742" s="18">
        <v>0.38561300541434479</v>
      </c>
      <c r="AE742" s="18">
        <v>0.43583086069878302</v>
      </c>
      <c r="AF742" s="18">
        <v>0.41190635780379992</v>
      </c>
      <c r="AG742" s="18">
        <v>0.39922347418328791</v>
      </c>
      <c r="AH742" s="18">
        <v>0.44680497365226851</v>
      </c>
      <c r="AI742" s="18">
        <v>0.42908454338935997</v>
      </c>
      <c r="AJ742" s="18">
        <v>0</v>
      </c>
      <c r="AL742" s="18">
        <v>0.34867999999999999</v>
      </c>
      <c r="AM742" s="18">
        <v>0.44746000000000002</v>
      </c>
      <c r="AN742" s="18">
        <v>0.38868999999999998</v>
      </c>
      <c r="AP742" s="18">
        <v>0.46841989243003013</v>
      </c>
      <c r="AQ742" s="18">
        <v>0.41559000484080583</v>
      </c>
      <c r="AR742" s="18">
        <v>0.43552577261396308</v>
      </c>
      <c r="AS742" s="18">
        <v>0.49870776148367341</v>
      </c>
      <c r="AT742" s="18">
        <v>0.63130557173434576</v>
      </c>
      <c r="AU742" s="18">
        <v>0.65769464412543044</v>
      </c>
      <c r="AW742" s="18">
        <v>0.4168055838765764</v>
      </c>
      <c r="AX742" s="18">
        <v>0.40325448547740328</v>
      </c>
      <c r="AZ742" s="18">
        <v>0.3961445154893854</v>
      </c>
      <c r="BA742" s="18">
        <v>0.37593171584918322</v>
      </c>
      <c r="BB742" s="18">
        <v>0</v>
      </c>
      <c r="BC742" s="18">
        <v>0.50409286406262321</v>
      </c>
      <c r="BD742" s="18">
        <v>0.50961874025394549</v>
      </c>
      <c r="BE742" s="18">
        <v>0</v>
      </c>
      <c r="BF742" s="18">
        <v>0</v>
      </c>
      <c r="BG742" s="18">
        <v>0</v>
      </c>
    </row>
    <row r="743" spans="2:59" ht="29.1">
      <c r="B743" s="17" t="s">
        <v>303</v>
      </c>
      <c r="C743" s="18">
        <v>8.3481711747632206E-2</v>
      </c>
      <c r="D743" s="18">
        <v>8.1263652617552029E-2</v>
      </c>
      <c r="E743" s="18">
        <v>8.5000285588435587E-2</v>
      </c>
      <c r="G743" s="18">
        <v>4.9865589271790793E-2</v>
      </c>
      <c r="H743" s="18">
        <v>8.6592601758532686E-2</v>
      </c>
      <c r="I743" s="18">
        <v>9.6044606766426371E-2</v>
      </c>
      <c r="J743" s="18">
        <v>8.1608186674557243E-2</v>
      </c>
      <c r="K743" s="18">
        <v>9.8658132687293121E-2</v>
      </c>
      <c r="L743" s="18">
        <v>8.5336637770270785E-2</v>
      </c>
      <c r="M743" s="18">
        <v>8.9354445984816788E-2</v>
      </c>
      <c r="N743" s="18">
        <v>7.9520202266479115E-2</v>
      </c>
      <c r="O743" s="18">
        <v>6.1103132789011118E-2</v>
      </c>
      <c r="Q743" s="18">
        <v>6.0381049920160162E-2</v>
      </c>
      <c r="R743" s="18">
        <v>8.7977134763108367E-2</v>
      </c>
      <c r="S743" s="18">
        <v>9.6580085596069495E-2</v>
      </c>
      <c r="T743" s="18">
        <v>0.1088187706009253</v>
      </c>
      <c r="V743" s="18">
        <v>8.1855613760215704E-2</v>
      </c>
      <c r="W743" s="18">
        <v>5.6750405398398242E-2</v>
      </c>
      <c r="X743" s="18">
        <v>7.7091688094620428E-2</v>
      </c>
      <c r="Y743" s="18">
        <v>8.4694223062123056E-2</v>
      </c>
      <c r="Z743" s="18">
        <v>8.7452805249808863E-2</v>
      </c>
      <c r="AA743" s="18">
        <v>0.14104731491603401</v>
      </c>
      <c r="AB743" s="18">
        <v>0.1110186259077755</v>
      </c>
      <c r="AD743" s="18">
        <v>8.4411958223938516E-2</v>
      </c>
      <c r="AE743" s="18">
        <v>9.7423027284207209E-2</v>
      </c>
      <c r="AF743" s="18">
        <v>7.644505534742374E-2</v>
      </c>
      <c r="AG743" s="18">
        <v>0.1055040253060527</v>
      </c>
      <c r="AH743" s="18">
        <v>8.1095589201763046E-2</v>
      </c>
      <c r="AI743" s="18">
        <v>5.6216781341728708E-2</v>
      </c>
      <c r="AJ743" s="18">
        <v>0</v>
      </c>
      <c r="AL743" s="18">
        <v>6.9720000000000004E-2</v>
      </c>
      <c r="AM743" s="18">
        <v>6.8540000000000004E-2</v>
      </c>
      <c r="AN743" s="18">
        <v>0.12074</v>
      </c>
      <c r="AP743" s="18">
        <v>0.1131843317598156</v>
      </c>
      <c r="AQ743" s="18">
        <v>6.9631328203045711E-2</v>
      </c>
      <c r="AR743" s="18">
        <v>9.6743266960392774E-2</v>
      </c>
      <c r="AS743" s="18">
        <v>0.10269724388335071</v>
      </c>
      <c r="AT743" s="18">
        <v>0.1283863609896527</v>
      </c>
      <c r="AU743" s="18">
        <v>0</v>
      </c>
      <c r="AW743" s="18">
        <v>7.649518726256968E-2</v>
      </c>
      <c r="AX743" s="18">
        <v>0.13994069992936889</v>
      </c>
      <c r="AZ743" s="18">
        <v>7.7616635511034385E-2</v>
      </c>
      <c r="BA743" s="18">
        <v>8.0255863828401663E-2</v>
      </c>
      <c r="BB743" s="18">
        <v>0</v>
      </c>
      <c r="BC743" s="18">
        <v>9.19107489935128E-2</v>
      </c>
      <c r="BD743" s="18">
        <v>0.13650678794764101</v>
      </c>
      <c r="BE743" s="18">
        <v>0</v>
      </c>
      <c r="BF743" s="18">
        <v>0</v>
      </c>
      <c r="BG743" s="18">
        <v>0</v>
      </c>
    </row>
    <row r="744" spans="2:59">
      <c r="B744" s="17" t="s">
        <v>119</v>
      </c>
      <c r="C744" s="18">
        <v>0.14763282852531451</v>
      </c>
      <c r="D744" s="18">
        <v>8.8987040497057038E-2</v>
      </c>
      <c r="E744" s="18">
        <v>0.18807675199572901</v>
      </c>
      <c r="G744" s="18">
        <v>0.18840397250918339</v>
      </c>
      <c r="H744" s="18">
        <v>0.15675787308676431</v>
      </c>
      <c r="I744" s="18">
        <v>0.18334715951048</v>
      </c>
      <c r="J744" s="18">
        <v>0.16275920945178321</v>
      </c>
      <c r="K744" s="18">
        <v>0.1050826419430767</v>
      </c>
      <c r="L744" s="18">
        <v>0.1542844010147757</v>
      </c>
      <c r="M744" s="18">
        <v>5.0494417460420903E-2</v>
      </c>
      <c r="N744" s="18">
        <v>0.19569463856055691</v>
      </c>
      <c r="O744" s="18">
        <v>0.19495214788327131</v>
      </c>
      <c r="Q744" s="18">
        <v>9.7074623912222893E-2</v>
      </c>
      <c r="R744" s="18">
        <v>0.14771340330616919</v>
      </c>
      <c r="S744" s="18">
        <v>0.14714376777188881</v>
      </c>
      <c r="T744" s="18">
        <v>0.22754222522057349</v>
      </c>
      <c r="V744" s="18">
        <v>0.27602315993063731</v>
      </c>
      <c r="W744" s="18">
        <v>0.1508657678362097</v>
      </c>
      <c r="X744" s="18">
        <v>0.1225898632214508</v>
      </c>
      <c r="Y744" s="18">
        <v>0.1285498537390167</v>
      </c>
      <c r="Z744" s="18">
        <v>7.6263191512365477E-2</v>
      </c>
      <c r="AA744" s="18">
        <v>7.3528577940449896E-2</v>
      </c>
      <c r="AB744" s="18">
        <v>9.8832582352056567E-2</v>
      </c>
      <c r="AD744" s="18">
        <v>9.0744301295687224E-2</v>
      </c>
      <c r="AE744" s="18">
        <v>0.1567916264374177</v>
      </c>
      <c r="AF744" s="18">
        <v>0.17723945942994451</v>
      </c>
      <c r="AG744" s="18">
        <v>0.18095242605074541</v>
      </c>
      <c r="AH744" s="18">
        <v>0.1818769565622364</v>
      </c>
      <c r="AI744" s="18">
        <v>0.20459072350955371</v>
      </c>
      <c r="AJ744" s="18">
        <v>0.76412277827110753</v>
      </c>
      <c r="AL744" s="18">
        <v>0.11022999999999999</v>
      </c>
      <c r="AM744" s="18">
        <v>0.17033000000000001</v>
      </c>
      <c r="AN744" s="18">
        <v>0.20462</v>
      </c>
      <c r="AP744" s="18">
        <v>3.3838780927330191E-2</v>
      </c>
      <c r="AQ744" s="18">
        <v>0.1398406522233758</v>
      </c>
      <c r="AR744" s="18">
        <v>0.1022793478927425</v>
      </c>
      <c r="AS744" s="18">
        <v>7.8179764538716168E-2</v>
      </c>
      <c r="AT744" s="18">
        <v>3.044166352718073E-2</v>
      </c>
      <c r="AU744" s="18">
        <v>0</v>
      </c>
      <c r="AW744" s="18">
        <v>0.1162425187528124</v>
      </c>
      <c r="AX744" s="18">
        <v>0.35017851286087232</v>
      </c>
      <c r="AZ744" s="18">
        <v>0.20974412141342039</v>
      </c>
      <c r="BA744" s="18">
        <v>0.1161783313183406</v>
      </c>
      <c r="BB744" s="18">
        <v>0</v>
      </c>
      <c r="BC744" s="18">
        <v>6.3350102354853249E-2</v>
      </c>
      <c r="BD744" s="18">
        <v>3.3440579793495573E-2</v>
      </c>
      <c r="BE744" s="18">
        <v>0</v>
      </c>
      <c r="BF744" s="18">
        <v>0</v>
      </c>
      <c r="BG744" s="18">
        <v>0</v>
      </c>
    </row>
    <row r="746" spans="2:59" ht="72.599999999999994">
      <c r="B746" s="14" t="s">
        <v>312</v>
      </c>
    </row>
    <row r="747" spans="2:59" ht="43.5">
      <c r="B747" s="15" t="s">
        <v>291</v>
      </c>
    </row>
    <row r="748" spans="2:59">
      <c r="B748" s="11" t="s">
        <v>105</v>
      </c>
      <c r="C748" s="16">
        <v>2912</v>
      </c>
      <c r="D748" s="16">
        <v>1152</v>
      </c>
      <c r="E748" s="16">
        <v>1751</v>
      </c>
      <c r="G748" s="16">
        <v>147</v>
      </c>
      <c r="H748" s="16">
        <v>412</v>
      </c>
      <c r="I748" s="16">
        <v>288</v>
      </c>
      <c r="J748" s="16">
        <v>254</v>
      </c>
      <c r="K748" s="16">
        <v>311</v>
      </c>
      <c r="L748" s="16">
        <v>305</v>
      </c>
      <c r="M748" s="16">
        <v>483</v>
      </c>
      <c r="N748" s="16">
        <v>411</v>
      </c>
      <c r="O748" s="16">
        <v>301</v>
      </c>
      <c r="Q748" s="16">
        <v>1084</v>
      </c>
      <c r="R748" s="16">
        <v>610</v>
      </c>
      <c r="S748" s="16">
        <v>570</v>
      </c>
      <c r="T748" s="16">
        <v>624</v>
      </c>
      <c r="V748" s="16">
        <v>478</v>
      </c>
      <c r="W748" s="16">
        <v>611</v>
      </c>
      <c r="X748" s="16">
        <v>555</v>
      </c>
      <c r="Y748" s="16">
        <v>474</v>
      </c>
      <c r="Z748" s="16">
        <v>368</v>
      </c>
      <c r="AA748" s="16">
        <v>216</v>
      </c>
      <c r="AB748" s="16">
        <v>210</v>
      </c>
      <c r="AD748" s="16">
        <v>980</v>
      </c>
      <c r="AE748" s="16">
        <v>615</v>
      </c>
      <c r="AF748" s="16">
        <v>527</v>
      </c>
      <c r="AG748" s="16">
        <v>106</v>
      </c>
      <c r="AH748" s="16">
        <v>432</v>
      </c>
      <c r="AI748" s="16">
        <v>248</v>
      </c>
      <c r="AJ748" s="16">
        <v>4</v>
      </c>
      <c r="AL748" s="16">
        <v>547</v>
      </c>
      <c r="AM748" s="16">
        <v>640</v>
      </c>
      <c r="AN748" s="16">
        <v>180</v>
      </c>
      <c r="AP748" s="16">
        <v>232</v>
      </c>
      <c r="AQ748" s="16">
        <v>183</v>
      </c>
      <c r="AR748" s="16">
        <v>41</v>
      </c>
      <c r="AS748" s="16">
        <v>497</v>
      </c>
      <c r="AT748" s="16">
        <v>67</v>
      </c>
      <c r="AU748" s="16">
        <v>3</v>
      </c>
      <c r="AW748" s="16">
        <v>2547</v>
      </c>
      <c r="AX748" s="16">
        <v>330</v>
      </c>
      <c r="AZ748" s="16">
        <v>1326</v>
      </c>
      <c r="BA748" s="16">
        <v>930</v>
      </c>
      <c r="BB748" s="16">
        <v>0</v>
      </c>
      <c r="BC748" s="16">
        <v>527</v>
      </c>
      <c r="BD748" s="16">
        <v>129</v>
      </c>
      <c r="BE748" s="16">
        <v>0</v>
      </c>
      <c r="BF748" s="16">
        <v>0</v>
      </c>
      <c r="BG748" s="16">
        <v>0</v>
      </c>
    </row>
    <row r="749" spans="2:59">
      <c r="B749" s="12" t="s">
        <v>106</v>
      </c>
      <c r="C749" s="16">
        <v>2920</v>
      </c>
      <c r="D749" s="16">
        <v>1186</v>
      </c>
      <c r="E749" s="16">
        <v>1731</v>
      </c>
      <c r="G749" s="16">
        <v>136</v>
      </c>
      <c r="H749" s="16">
        <v>405</v>
      </c>
      <c r="I749" s="16">
        <v>290</v>
      </c>
      <c r="J749" s="16">
        <v>248</v>
      </c>
      <c r="K749" s="16">
        <v>312</v>
      </c>
      <c r="L749" s="16">
        <v>316</v>
      </c>
      <c r="M749" s="16">
        <v>484</v>
      </c>
      <c r="N749" s="16">
        <v>449</v>
      </c>
      <c r="O749" s="16">
        <v>279</v>
      </c>
      <c r="Q749" s="16">
        <v>1091</v>
      </c>
      <c r="R749" s="16">
        <v>607</v>
      </c>
      <c r="S749" s="16">
        <v>575</v>
      </c>
      <c r="T749" s="16">
        <v>622</v>
      </c>
      <c r="V749" s="16">
        <v>560</v>
      </c>
      <c r="W749" s="16">
        <v>582</v>
      </c>
      <c r="X749" s="16">
        <v>565</v>
      </c>
      <c r="Y749" s="16">
        <v>435</v>
      </c>
      <c r="Z749" s="16">
        <v>352</v>
      </c>
      <c r="AA749" s="16">
        <v>214</v>
      </c>
      <c r="AB749" s="16">
        <v>212</v>
      </c>
      <c r="AD749" s="16">
        <v>987</v>
      </c>
      <c r="AE749" s="16">
        <v>617</v>
      </c>
      <c r="AF749" s="16">
        <v>529</v>
      </c>
      <c r="AG749" s="16">
        <v>105</v>
      </c>
      <c r="AH749" s="16">
        <v>433</v>
      </c>
      <c r="AI749" s="16">
        <v>247</v>
      </c>
      <c r="AJ749" s="16">
        <v>4</v>
      </c>
      <c r="AL749" s="16">
        <v>567</v>
      </c>
      <c r="AM749" s="16">
        <v>660</v>
      </c>
      <c r="AN749" s="16">
        <v>184</v>
      </c>
      <c r="AP749" s="16">
        <v>229</v>
      </c>
      <c r="AQ749" s="16">
        <v>174</v>
      </c>
      <c r="AR749" s="16">
        <v>41</v>
      </c>
      <c r="AS749" s="16">
        <v>473</v>
      </c>
      <c r="AT749" s="16">
        <v>66</v>
      </c>
      <c r="AU749" s="16">
        <v>3</v>
      </c>
      <c r="AW749" s="16">
        <v>2553</v>
      </c>
      <c r="AX749" s="16">
        <v>332</v>
      </c>
      <c r="AZ749" s="16">
        <v>1382</v>
      </c>
      <c r="BA749" s="16">
        <v>902</v>
      </c>
      <c r="BB749" s="16">
        <v>0</v>
      </c>
      <c r="BC749" s="16">
        <v>510</v>
      </c>
      <c r="BD749" s="16">
        <v>127</v>
      </c>
      <c r="BE749" s="16">
        <v>0</v>
      </c>
      <c r="BF749" s="16">
        <v>0</v>
      </c>
      <c r="BG749" s="16">
        <v>0</v>
      </c>
    </row>
    <row r="750" spans="2:59" ht="29.1">
      <c r="B750" s="17" t="s">
        <v>301</v>
      </c>
      <c r="C750" s="18">
        <v>0.33520355133556567</v>
      </c>
      <c r="D750" s="18">
        <v>0.38807226966640729</v>
      </c>
      <c r="E750" s="18">
        <v>0.29836895010960079</v>
      </c>
      <c r="G750" s="18">
        <v>0.25572813959900792</v>
      </c>
      <c r="H750" s="18">
        <v>0.33293053255697058</v>
      </c>
      <c r="I750" s="18">
        <v>0.31496919613427998</v>
      </c>
      <c r="J750" s="18">
        <v>0.3388277085268448</v>
      </c>
      <c r="K750" s="18">
        <v>0.32989111896794637</v>
      </c>
      <c r="L750" s="18">
        <v>0.30017556019312608</v>
      </c>
      <c r="M750" s="18">
        <v>0.44372428879887549</v>
      </c>
      <c r="N750" s="18">
        <v>0.32514694618142198</v>
      </c>
      <c r="O750" s="18">
        <v>0.26891723816903118</v>
      </c>
      <c r="Q750" s="18">
        <v>0.42373827001996728</v>
      </c>
      <c r="R750" s="18">
        <v>0.30191942464478239</v>
      </c>
      <c r="S750" s="18">
        <v>0.27781879986474411</v>
      </c>
      <c r="T750" s="18">
        <v>0.27026201017262202</v>
      </c>
      <c r="V750" s="18">
        <v>0.23511972976725801</v>
      </c>
      <c r="W750" s="18">
        <v>0.370191031223645</v>
      </c>
      <c r="X750" s="18">
        <v>0.35050357074721877</v>
      </c>
      <c r="Y750" s="18">
        <v>0.3548033986297322</v>
      </c>
      <c r="Z750" s="18">
        <v>0.34911655579244022</v>
      </c>
      <c r="AA750" s="18">
        <v>0.35568951385983261</v>
      </c>
      <c r="AB750" s="18">
        <v>0.37881007140468792</v>
      </c>
      <c r="AD750" s="18">
        <v>0.42829708419414919</v>
      </c>
      <c r="AE750" s="18">
        <v>0.29384107580398239</v>
      </c>
      <c r="AF750" s="18">
        <v>0.31439597687079562</v>
      </c>
      <c r="AG750" s="18">
        <v>0.27335163963826081</v>
      </c>
      <c r="AH750" s="18">
        <v>0.25183987456114859</v>
      </c>
      <c r="AI750" s="18">
        <v>0.2850291080497655</v>
      </c>
      <c r="AJ750" s="18">
        <v>0.2358772217288925</v>
      </c>
      <c r="AL750" s="18">
        <v>0.41788999999999998</v>
      </c>
      <c r="AM750" s="18">
        <v>0.29035</v>
      </c>
      <c r="AN750" s="18">
        <v>0.22871</v>
      </c>
      <c r="AP750" s="18">
        <v>0.40854905425804522</v>
      </c>
      <c r="AQ750" s="18">
        <v>0.34764691828319388</v>
      </c>
      <c r="AR750" s="18">
        <v>0.36755449652861311</v>
      </c>
      <c r="AS750" s="18">
        <v>0.34535819946210389</v>
      </c>
      <c r="AT750" s="18">
        <v>0.34625870694894229</v>
      </c>
      <c r="AU750" s="18">
        <v>0.34230535587456951</v>
      </c>
      <c r="AW750" s="18">
        <v>0.36623372627639411</v>
      </c>
      <c r="AX750" s="18">
        <v>0.116588181128768</v>
      </c>
      <c r="AZ750" s="18">
        <v>0.27163612103593648</v>
      </c>
      <c r="BA750" s="18">
        <v>0.40004172869730181</v>
      </c>
      <c r="BB750" s="18">
        <v>0</v>
      </c>
      <c r="BC750" s="18">
        <v>0.37928577153950688</v>
      </c>
      <c r="BD750" s="18">
        <v>0.38956850879575861</v>
      </c>
      <c r="BE750" s="18">
        <v>0</v>
      </c>
      <c r="BF750" s="18">
        <v>0</v>
      </c>
      <c r="BG750" s="18">
        <v>0</v>
      </c>
    </row>
    <row r="751" spans="2:59" ht="43.5">
      <c r="B751" s="17" t="s">
        <v>302</v>
      </c>
      <c r="C751" s="18">
        <v>0.41771439978518349</v>
      </c>
      <c r="D751" s="18">
        <v>0.42434685260007632</v>
      </c>
      <c r="E751" s="18">
        <v>0.41365038580084168</v>
      </c>
      <c r="G751" s="18">
        <v>0.43337692936876371</v>
      </c>
      <c r="H751" s="18">
        <v>0.40885490492872928</v>
      </c>
      <c r="I751" s="18">
        <v>0.40341867714355228</v>
      </c>
      <c r="J751" s="18">
        <v>0.39937546009321218</v>
      </c>
      <c r="K751" s="18">
        <v>0.45852985676475738</v>
      </c>
      <c r="L751" s="18">
        <v>0.45313627471140022</v>
      </c>
      <c r="M751" s="18">
        <v>0.38216308432361812</v>
      </c>
      <c r="N751" s="18">
        <v>0.41495403730452313</v>
      </c>
      <c r="O751" s="18">
        <v>0.43434490891330119</v>
      </c>
      <c r="Q751" s="18">
        <v>0.40389050374685881</v>
      </c>
      <c r="R751" s="18">
        <v>0.45163725781865233</v>
      </c>
      <c r="S751" s="18">
        <v>0.44958751190626278</v>
      </c>
      <c r="T751" s="18">
        <v>0.38212034002381151</v>
      </c>
      <c r="V751" s="18">
        <v>0.38552280916531412</v>
      </c>
      <c r="W751" s="18">
        <v>0.40084871990458382</v>
      </c>
      <c r="X751" s="18">
        <v>0.42623549128835309</v>
      </c>
      <c r="Y751" s="18">
        <v>0.43048654799785491</v>
      </c>
      <c r="Z751" s="18">
        <v>0.49607860224726907</v>
      </c>
      <c r="AA751" s="18">
        <v>0.39931573736704751</v>
      </c>
      <c r="AB751" s="18">
        <v>0.38843116744081491</v>
      </c>
      <c r="AD751" s="18">
        <v>0.38925353103825722</v>
      </c>
      <c r="AE751" s="18">
        <v>0.4409194631353997</v>
      </c>
      <c r="AF751" s="18">
        <v>0.40903515062642981</v>
      </c>
      <c r="AG751" s="18">
        <v>0.45058589913332348</v>
      </c>
      <c r="AH751" s="18">
        <v>0.45179052549406268</v>
      </c>
      <c r="AI751" s="18">
        <v>0.42511787644286098</v>
      </c>
      <c r="AJ751" s="18">
        <v>0</v>
      </c>
      <c r="AL751" s="18">
        <v>0.39018999999999998</v>
      </c>
      <c r="AM751" s="18">
        <v>0.44119000000000003</v>
      </c>
      <c r="AN751" s="18">
        <v>0.44912999999999997</v>
      </c>
      <c r="AP751" s="18">
        <v>0.41756479342604508</v>
      </c>
      <c r="AQ751" s="18">
        <v>0.38828787731137571</v>
      </c>
      <c r="AR751" s="18">
        <v>0.47769922396446751</v>
      </c>
      <c r="AS751" s="18">
        <v>0.46891517807570648</v>
      </c>
      <c r="AT751" s="18">
        <v>0.46311665703131538</v>
      </c>
      <c r="AU751" s="18">
        <v>0.31538928825086099</v>
      </c>
      <c r="AW751" s="18">
        <v>0.42422834520866898</v>
      </c>
      <c r="AX751" s="18">
        <v>0.38373499414419332</v>
      </c>
      <c r="AZ751" s="18">
        <v>0.41413646112803132</v>
      </c>
      <c r="BA751" s="18">
        <v>0.392826575960669</v>
      </c>
      <c r="BB751" s="18">
        <v>0</v>
      </c>
      <c r="BC751" s="18">
        <v>0.46944821530261138</v>
      </c>
      <c r="BD751" s="18">
        <v>0.42547653821356002</v>
      </c>
      <c r="BE751" s="18">
        <v>0</v>
      </c>
      <c r="BF751" s="18">
        <v>0</v>
      </c>
      <c r="BG751" s="18">
        <v>0</v>
      </c>
    </row>
    <row r="752" spans="2:59" ht="29.1">
      <c r="B752" s="17" t="s">
        <v>303</v>
      </c>
      <c r="C752" s="18">
        <v>7.7300193298886918E-2</v>
      </c>
      <c r="D752" s="18">
        <v>7.2969764221946856E-2</v>
      </c>
      <c r="E752" s="18">
        <v>8.0253154439817703E-2</v>
      </c>
      <c r="G752" s="18">
        <v>6.0781080843136347E-2</v>
      </c>
      <c r="H752" s="18">
        <v>8.7079021466775805E-2</v>
      </c>
      <c r="I752" s="18">
        <v>5.6629121948054827E-2</v>
      </c>
      <c r="J752" s="18">
        <v>8.4807780240559141E-2</v>
      </c>
      <c r="K752" s="18">
        <v>9.0356898613079634E-2</v>
      </c>
      <c r="L752" s="18">
        <v>6.7913495871007187E-2</v>
      </c>
      <c r="M752" s="18">
        <v>8.4697416575868378E-2</v>
      </c>
      <c r="N752" s="18">
        <v>6.7736405891757862E-2</v>
      </c>
      <c r="O752" s="18">
        <v>8.4571549897314607E-2</v>
      </c>
      <c r="Q752" s="18">
        <v>5.2933632013492257E-2</v>
      </c>
      <c r="R752" s="18">
        <v>8.6921615017049203E-2</v>
      </c>
      <c r="S752" s="18">
        <v>8.9897678585894314E-2</v>
      </c>
      <c r="T752" s="18">
        <v>0.1000749363095023</v>
      </c>
      <c r="V752" s="18">
        <v>7.9329160197661702E-2</v>
      </c>
      <c r="W752" s="18">
        <v>5.8137341593382068E-2</v>
      </c>
      <c r="X752" s="18">
        <v>7.3917482424476405E-2</v>
      </c>
      <c r="Y752" s="18">
        <v>6.9158289055089875E-2</v>
      </c>
      <c r="Z752" s="18">
        <v>6.6632018154220221E-2</v>
      </c>
      <c r="AA752" s="18">
        <v>0.14981114402321921</v>
      </c>
      <c r="AB752" s="18">
        <v>9.4882026291604873E-2</v>
      </c>
      <c r="AD752" s="18">
        <v>7.2336258143074497E-2</v>
      </c>
      <c r="AE752" s="18">
        <v>8.101541448210757E-2</v>
      </c>
      <c r="AF752" s="18">
        <v>7.4877677960968794E-2</v>
      </c>
      <c r="AG752" s="18">
        <v>0.1140178317593622</v>
      </c>
      <c r="AH752" s="18">
        <v>8.6471385839933107E-2</v>
      </c>
      <c r="AI752" s="18">
        <v>6.2661514513890418E-2</v>
      </c>
      <c r="AJ752" s="18">
        <v>0</v>
      </c>
      <c r="AL752" s="18">
        <v>6.8790000000000004E-2</v>
      </c>
      <c r="AM752" s="18">
        <v>6.9930000000000006E-2</v>
      </c>
      <c r="AN752" s="18">
        <v>0.1227</v>
      </c>
      <c r="AP752" s="18">
        <v>0.103672648543312</v>
      </c>
      <c r="AQ752" s="18">
        <v>7.5711845737910552E-2</v>
      </c>
      <c r="AR752" s="18">
        <v>0.10080614719789389</v>
      </c>
      <c r="AS752" s="18">
        <v>8.2759285325093274E-2</v>
      </c>
      <c r="AT752" s="18">
        <v>0.16117311370830961</v>
      </c>
      <c r="AU752" s="18">
        <v>0.34230535587456951</v>
      </c>
      <c r="AW752" s="18">
        <v>6.9821848213598603E-2</v>
      </c>
      <c r="AX752" s="18">
        <v>0.1341741006237141</v>
      </c>
      <c r="AZ752" s="18">
        <v>7.8977262110823496E-2</v>
      </c>
      <c r="BA752" s="18">
        <v>7.6990626289911018E-2</v>
      </c>
      <c r="BB752" s="18">
        <v>0</v>
      </c>
      <c r="BC752" s="18">
        <v>6.7013772010562273E-2</v>
      </c>
      <c r="BD752" s="18">
        <v>0.1026713098081663</v>
      </c>
      <c r="BE752" s="18">
        <v>0</v>
      </c>
      <c r="BF752" s="18">
        <v>0</v>
      </c>
      <c r="BG752" s="18">
        <v>0</v>
      </c>
    </row>
    <row r="753" spans="2:59">
      <c r="B753" s="17" t="s">
        <v>119</v>
      </c>
      <c r="C753" s="18">
        <v>0.16978185558036379</v>
      </c>
      <c r="D753" s="18">
        <v>0.1146111135115697</v>
      </c>
      <c r="E753" s="18">
        <v>0.20772750964973971</v>
      </c>
      <c r="G753" s="18">
        <v>0.25011385018909199</v>
      </c>
      <c r="H753" s="18">
        <v>0.1711355410475241</v>
      </c>
      <c r="I753" s="18">
        <v>0.2249830047741127</v>
      </c>
      <c r="J753" s="18">
        <v>0.17698905113938379</v>
      </c>
      <c r="K753" s="18">
        <v>0.1212221256542166</v>
      </c>
      <c r="L753" s="18">
        <v>0.17877466922446661</v>
      </c>
      <c r="M753" s="18">
        <v>8.9415210301638001E-2</v>
      </c>
      <c r="N753" s="18">
        <v>0.192162610622297</v>
      </c>
      <c r="O753" s="18">
        <v>0.2121663030203528</v>
      </c>
      <c r="Q753" s="18">
        <v>0.1194375942196816</v>
      </c>
      <c r="R753" s="18">
        <v>0.15952170251951611</v>
      </c>
      <c r="S753" s="18">
        <v>0.18269600964309871</v>
      </c>
      <c r="T753" s="18">
        <v>0.24754271349406409</v>
      </c>
      <c r="V753" s="18">
        <v>0.30002830086976628</v>
      </c>
      <c r="W753" s="18">
        <v>0.17082290727838911</v>
      </c>
      <c r="X753" s="18">
        <v>0.1493434555399516</v>
      </c>
      <c r="Y753" s="18">
        <v>0.14555176431732311</v>
      </c>
      <c r="Z753" s="18">
        <v>8.817282380607061E-2</v>
      </c>
      <c r="AA753" s="18">
        <v>9.5183604749900827E-2</v>
      </c>
      <c r="AB753" s="18">
        <v>0.1378767348628924</v>
      </c>
      <c r="AD753" s="18">
        <v>0.11011312662451909</v>
      </c>
      <c r="AE753" s="18">
        <v>0.18422404657851019</v>
      </c>
      <c r="AF753" s="18">
        <v>0.2016911945418059</v>
      </c>
      <c r="AG753" s="18">
        <v>0.16204462946905321</v>
      </c>
      <c r="AH753" s="18">
        <v>0.20989821410485551</v>
      </c>
      <c r="AI753" s="18">
        <v>0.22719150099348329</v>
      </c>
      <c r="AJ753" s="18">
        <v>0.76412277827110753</v>
      </c>
      <c r="AL753" s="18">
        <v>0.12313</v>
      </c>
      <c r="AM753" s="18">
        <v>0.19853000000000001</v>
      </c>
      <c r="AN753" s="18">
        <v>0.19947000000000001</v>
      </c>
      <c r="AP753" s="18">
        <v>7.0213503772597843E-2</v>
      </c>
      <c r="AQ753" s="18">
        <v>0.1883533586675199</v>
      </c>
      <c r="AR753" s="18">
        <v>5.3940132309025723E-2</v>
      </c>
      <c r="AS753" s="18">
        <v>0.1029673371370963</v>
      </c>
      <c r="AT753" s="18">
        <v>2.945152231143295E-2</v>
      </c>
      <c r="AU753" s="18">
        <v>0</v>
      </c>
      <c r="AW753" s="18">
        <v>0.13971608030133811</v>
      </c>
      <c r="AX753" s="18">
        <v>0.36550272410332468</v>
      </c>
      <c r="AZ753" s="18">
        <v>0.23525015572520869</v>
      </c>
      <c r="BA753" s="18">
        <v>0.13014106905211811</v>
      </c>
      <c r="BB753" s="18">
        <v>0</v>
      </c>
      <c r="BC753" s="18">
        <v>8.4252241147319426E-2</v>
      </c>
      <c r="BD753" s="18">
        <v>8.2283643182514937E-2</v>
      </c>
      <c r="BE753" s="18">
        <v>0</v>
      </c>
      <c r="BF753" s="18">
        <v>0</v>
      </c>
      <c r="BG753" s="18">
        <v>0</v>
      </c>
    </row>
    <row r="755" spans="2:59" ht="87">
      <c r="B755" s="14" t="s">
        <v>313</v>
      </c>
    </row>
    <row r="756" spans="2:59" ht="43.5">
      <c r="B756" s="15" t="s">
        <v>291</v>
      </c>
    </row>
    <row r="757" spans="2:59">
      <c r="B757" s="11" t="s">
        <v>105</v>
      </c>
      <c r="C757" s="16">
        <v>2912</v>
      </c>
      <c r="D757" s="16">
        <v>1152</v>
      </c>
      <c r="E757" s="16">
        <v>1751</v>
      </c>
      <c r="G757" s="16">
        <v>147</v>
      </c>
      <c r="H757" s="16">
        <v>412</v>
      </c>
      <c r="I757" s="16">
        <v>288</v>
      </c>
      <c r="J757" s="16">
        <v>254</v>
      </c>
      <c r="K757" s="16">
        <v>311</v>
      </c>
      <c r="L757" s="16">
        <v>305</v>
      </c>
      <c r="M757" s="16">
        <v>483</v>
      </c>
      <c r="N757" s="16">
        <v>411</v>
      </c>
      <c r="O757" s="16">
        <v>301</v>
      </c>
      <c r="Q757" s="16">
        <v>1084</v>
      </c>
      <c r="R757" s="16">
        <v>610</v>
      </c>
      <c r="S757" s="16">
        <v>570</v>
      </c>
      <c r="T757" s="16">
        <v>624</v>
      </c>
      <c r="V757" s="16">
        <v>478</v>
      </c>
      <c r="W757" s="16">
        <v>611</v>
      </c>
      <c r="X757" s="16">
        <v>555</v>
      </c>
      <c r="Y757" s="16">
        <v>474</v>
      </c>
      <c r="Z757" s="16">
        <v>368</v>
      </c>
      <c r="AA757" s="16">
        <v>216</v>
      </c>
      <c r="AB757" s="16">
        <v>210</v>
      </c>
      <c r="AD757" s="16">
        <v>980</v>
      </c>
      <c r="AE757" s="16">
        <v>615</v>
      </c>
      <c r="AF757" s="16">
        <v>527</v>
      </c>
      <c r="AG757" s="16">
        <v>106</v>
      </c>
      <c r="AH757" s="16">
        <v>432</v>
      </c>
      <c r="AI757" s="16">
        <v>248</v>
      </c>
      <c r="AJ757" s="16">
        <v>4</v>
      </c>
      <c r="AL757" s="16">
        <v>547</v>
      </c>
      <c r="AM757" s="16">
        <v>640</v>
      </c>
      <c r="AN757" s="16">
        <v>180</v>
      </c>
      <c r="AP757" s="16">
        <v>232</v>
      </c>
      <c r="AQ757" s="16">
        <v>183</v>
      </c>
      <c r="AR757" s="16">
        <v>41</v>
      </c>
      <c r="AS757" s="16">
        <v>497</v>
      </c>
      <c r="AT757" s="16">
        <v>67</v>
      </c>
      <c r="AU757" s="16">
        <v>3</v>
      </c>
      <c r="AW757" s="16">
        <v>2547</v>
      </c>
      <c r="AX757" s="16">
        <v>330</v>
      </c>
      <c r="AZ757" s="16">
        <v>1326</v>
      </c>
      <c r="BA757" s="16">
        <v>930</v>
      </c>
      <c r="BB757" s="16">
        <v>0</v>
      </c>
      <c r="BC757" s="16">
        <v>527</v>
      </c>
      <c r="BD757" s="16">
        <v>129</v>
      </c>
      <c r="BE757" s="16">
        <v>0</v>
      </c>
      <c r="BF757" s="16">
        <v>0</v>
      </c>
      <c r="BG757" s="16">
        <v>0</v>
      </c>
    </row>
    <row r="758" spans="2:59">
      <c r="B758" s="12" t="s">
        <v>106</v>
      </c>
      <c r="C758" s="16">
        <v>2920</v>
      </c>
      <c r="D758" s="16">
        <v>1186</v>
      </c>
      <c r="E758" s="16">
        <v>1731</v>
      </c>
      <c r="G758" s="16">
        <v>136</v>
      </c>
      <c r="H758" s="16">
        <v>405</v>
      </c>
      <c r="I758" s="16">
        <v>290</v>
      </c>
      <c r="J758" s="16">
        <v>248</v>
      </c>
      <c r="K758" s="16">
        <v>312</v>
      </c>
      <c r="L758" s="16">
        <v>316</v>
      </c>
      <c r="M758" s="16">
        <v>484</v>
      </c>
      <c r="N758" s="16">
        <v>449</v>
      </c>
      <c r="O758" s="16">
        <v>279</v>
      </c>
      <c r="Q758" s="16">
        <v>1091</v>
      </c>
      <c r="R758" s="16">
        <v>607</v>
      </c>
      <c r="S758" s="16">
        <v>575</v>
      </c>
      <c r="T758" s="16">
        <v>622</v>
      </c>
      <c r="V758" s="16">
        <v>560</v>
      </c>
      <c r="W758" s="16">
        <v>582</v>
      </c>
      <c r="X758" s="16">
        <v>565</v>
      </c>
      <c r="Y758" s="16">
        <v>435</v>
      </c>
      <c r="Z758" s="16">
        <v>352</v>
      </c>
      <c r="AA758" s="16">
        <v>214</v>
      </c>
      <c r="AB758" s="16">
        <v>212</v>
      </c>
      <c r="AD758" s="16">
        <v>987</v>
      </c>
      <c r="AE758" s="16">
        <v>617</v>
      </c>
      <c r="AF758" s="16">
        <v>529</v>
      </c>
      <c r="AG758" s="16">
        <v>105</v>
      </c>
      <c r="AH758" s="16">
        <v>433</v>
      </c>
      <c r="AI758" s="16">
        <v>247</v>
      </c>
      <c r="AJ758" s="16">
        <v>4</v>
      </c>
      <c r="AL758" s="16">
        <v>567</v>
      </c>
      <c r="AM758" s="16">
        <v>660</v>
      </c>
      <c r="AN758" s="16">
        <v>184</v>
      </c>
      <c r="AP758" s="16">
        <v>229</v>
      </c>
      <c r="AQ758" s="16">
        <v>174</v>
      </c>
      <c r="AR758" s="16">
        <v>41</v>
      </c>
      <c r="AS758" s="16">
        <v>473</v>
      </c>
      <c r="AT758" s="16">
        <v>66</v>
      </c>
      <c r="AU758" s="16">
        <v>3</v>
      </c>
      <c r="AW758" s="16">
        <v>2553</v>
      </c>
      <c r="AX758" s="16">
        <v>332</v>
      </c>
      <c r="AZ758" s="16">
        <v>1382</v>
      </c>
      <c r="BA758" s="16">
        <v>902</v>
      </c>
      <c r="BB758" s="16">
        <v>0</v>
      </c>
      <c r="BC758" s="16">
        <v>510</v>
      </c>
      <c r="BD758" s="16">
        <v>127</v>
      </c>
      <c r="BE758" s="16">
        <v>0</v>
      </c>
      <c r="BF758" s="16">
        <v>0</v>
      </c>
      <c r="BG758" s="16">
        <v>0</v>
      </c>
    </row>
    <row r="759" spans="2:59">
      <c r="B759" s="17" t="s">
        <v>93</v>
      </c>
      <c r="C759" s="18">
        <v>0.50666797474251479</v>
      </c>
      <c r="D759" s="18">
        <v>0.48104248438124958</v>
      </c>
      <c r="E759" s="18">
        <v>0.52393196829923561</v>
      </c>
      <c r="G759" s="18">
        <v>0.44512519324832522</v>
      </c>
      <c r="H759" s="18">
        <v>0.54107183160800787</v>
      </c>
      <c r="I759" s="18">
        <v>0.51401952279335594</v>
      </c>
      <c r="J759" s="18">
        <v>0.53400932800343803</v>
      </c>
      <c r="K759" s="18">
        <v>0.52424756726477884</v>
      </c>
      <c r="L759" s="18">
        <v>0.47311417324781041</v>
      </c>
      <c r="M759" s="18">
        <v>0.52532396621247968</v>
      </c>
      <c r="N759" s="18">
        <v>0.48091987835127897</v>
      </c>
      <c r="O759" s="18">
        <v>0.48223854746853378</v>
      </c>
      <c r="Q759" s="18">
        <v>0.49422374735990332</v>
      </c>
      <c r="R759" s="18">
        <v>0.5077866505475287</v>
      </c>
      <c r="S759" s="18">
        <v>0.55386287502570963</v>
      </c>
      <c r="T759" s="18">
        <v>0.48497956326834818</v>
      </c>
      <c r="V759" s="18">
        <v>0.45324780281543298</v>
      </c>
      <c r="W759" s="18">
        <v>0.51004124134037931</v>
      </c>
      <c r="X759" s="18">
        <v>0.55604262626872014</v>
      </c>
      <c r="Y759" s="18">
        <v>0.5208155478110349</v>
      </c>
      <c r="Z759" s="18">
        <v>0.50204034824267318</v>
      </c>
      <c r="AA759" s="18">
        <v>0.45702261218123319</v>
      </c>
      <c r="AB759" s="18">
        <v>0.53562050990965449</v>
      </c>
      <c r="AD759" s="18">
        <v>0.5037878532434199</v>
      </c>
      <c r="AE759" s="18">
        <v>0.50054880876705055</v>
      </c>
      <c r="AF759" s="18">
        <v>0.52125409389777977</v>
      </c>
      <c r="AG759" s="18">
        <v>0.58385671017948504</v>
      </c>
      <c r="AH759" s="18">
        <v>0.49435877246456572</v>
      </c>
      <c r="AI759" s="18">
        <v>0.49440438363217171</v>
      </c>
      <c r="AJ759" s="18">
        <v>0.29980715738459868</v>
      </c>
      <c r="AL759" s="18">
        <v>0.49770999999999999</v>
      </c>
      <c r="AM759" s="18">
        <v>0.51249</v>
      </c>
      <c r="AN759" s="18">
        <v>0.55647999999999997</v>
      </c>
      <c r="AP759" s="18">
        <v>0.5085357383186091</v>
      </c>
      <c r="AQ759" s="18">
        <v>0.4778560078238403</v>
      </c>
      <c r="AR759" s="18">
        <v>0.3920010364720487</v>
      </c>
      <c r="AS759" s="18">
        <v>0.50183324599989287</v>
      </c>
      <c r="AT759" s="18">
        <v>0.58314426589033319</v>
      </c>
      <c r="AU759" s="18">
        <v>0.31538928825086099</v>
      </c>
      <c r="AW759" s="18">
        <v>0.5187517467305488</v>
      </c>
      <c r="AX759" s="18">
        <v>0.42201495340421558</v>
      </c>
      <c r="AZ759" s="18">
        <v>0.50289953840630575</v>
      </c>
      <c r="BA759" s="18">
        <v>0.52375865411435052</v>
      </c>
      <c r="BB759" s="18">
        <v>0</v>
      </c>
      <c r="BC759" s="18">
        <v>0.49548244038914607</v>
      </c>
      <c r="BD759" s="18">
        <v>0.47116166490947342</v>
      </c>
      <c r="BE759" s="18">
        <v>0</v>
      </c>
      <c r="BF759" s="18">
        <v>0</v>
      </c>
      <c r="BG759" s="18">
        <v>0</v>
      </c>
    </row>
    <row r="760" spans="2:59">
      <c r="B760" s="17" t="s">
        <v>94</v>
      </c>
      <c r="C760" s="18">
        <v>0.39092424257497532</v>
      </c>
      <c r="D760" s="18">
        <v>0.43983847163226741</v>
      </c>
      <c r="E760" s="18">
        <v>0.3576824308727603</v>
      </c>
      <c r="G760" s="18">
        <v>0.43671434810820198</v>
      </c>
      <c r="H760" s="18">
        <v>0.3738250257541188</v>
      </c>
      <c r="I760" s="18">
        <v>0.37375373244641769</v>
      </c>
      <c r="J760" s="18">
        <v>0.38762031759269328</v>
      </c>
      <c r="K760" s="18">
        <v>0.37051650913153877</v>
      </c>
      <c r="L760" s="18">
        <v>0.38355795776228641</v>
      </c>
      <c r="M760" s="18">
        <v>0.40036999681921248</v>
      </c>
      <c r="N760" s="18">
        <v>0.408019628561614</v>
      </c>
      <c r="O760" s="18">
        <v>0.40148700882005678</v>
      </c>
      <c r="Q760" s="18">
        <v>0.43015966652211501</v>
      </c>
      <c r="R760" s="18">
        <v>0.38726236646409301</v>
      </c>
      <c r="S760" s="18">
        <v>0.34432325447488921</v>
      </c>
      <c r="T760" s="18">
        <v>0.37403184009360141</v>
      </c>
      <c r="V760" s="18">
        <v>0.39436734466704421</v>
      </c>
      <c r="W760" s="18">
        <v>0.39255310212186101</v>
      </c>
      <c r="X760" s="18">
        <v>0.35832387162542961</v>
      </c>
      <c r="Y760" s="18">
        <v>0.39484568691659749</v>
      </c>
      <c r="Z760" s="18">
        <v>0.40703774624626671</v>
      </c>
      <c r="AA760" s="18">
        <v>0.46219685512553338</v>
      </c>
      <c r="AB760" s="18">
        <v>0.35763393284052197</v>
      </c>
      <c r="AD760" s="18">
        <v>0.4104223161120038</v>
      </c>
      <c r="AE760" s="18">
        <v>0.4018921184401173</v>
      </c>
      <c r="AF760" s="18">
        <v>0.36001544497939802</v>
      </c>
      <c r="AG760" s="18">
        <v>0.29149800522087899</v>
      </c>
      <c r="AH760" s="18">
        <v>0.3891502622691338</v>
      </c>
      <c r="AI760" s="18">
        <v>0.40333063473295322</v>
      </c>
      <c r="AJ760" s="18">
        <v>0</v>
      </c>
      <c r="AL760" s="18">
        <v>0.42214000000000002</v>
      </c>
      <c r="AM760" s="18">
        <v>0.36331999999999998</v>
      </c>
      <c r="AN760" s="18">
        <v>0.35602</v>
      </c>
      <c r="AP760" s="18">
        <v>0.39585290178205051</v>
      </c>
      <c r="AQ760" s="18">
        <v>0.37652240726927422</v>
      </c>
      <c r="AR760" s="18">
        <v>0.57727021535570877</v>
      </c>
      <c r="AS760" s="18">
        <v>0.42293509415306019</v>
      </c>
      <c r="AT760" s="18">
        <v>0.32635802646609169</v>
      </c>
      <c r="AU760" s="18">
        <v>0.34230535587456951</v>
      </c>
      <c r="AW760" s="18">
        <v>0.38839808286324479</v>
      </c>
      <c r="AX760" s="18">
        <v>0.42025169088035158</v>
      </c>
      <c r="AZ760" s="18">
        <v>0.36988200132435101</v>
      </c>
      <c r="BA760" s="18">
        <v>0.39865866938937011</v>
      </c>
      <c r="BB760" s="18">
        <v>0</v>
      </c>
      <c r="BC760" s="18">
        <v>0.41621863080138399</v>
      </c>
      <c r="BD760" s="18">
        <v>0.46356562424737813</v>
      </c>
      <c r="BE760" s="18">
        <v>0</v>
      </c>
      <c r="BF760" s="18">
        <v>0</v>
      </c>
      <c r="BG760" s="18">
        <v>0</v>
      </c>
    </row>
    <row r="761" spans="2:59">
      <c r="B761" s="17" t="s">
        <v>119</v>
      </c>
      <c r="C761" s="18">
        <v>0.1024077826825099</v>
      </c>
      <c r="D761" s="18">
        <v>7.9119043986483131E-2</v>
      </c>
      <c r="E761" s="18">
        <v>0.11838560082800401</v>
      </c>
      <c r="G761" s="18">
        <v>0.1181604586434728</v>
      </c>
      <c r="H761" s="18">
        <v>8.5103142637873386E-2</v>
      </c>
      <c r="I761" s="18">
        <v>0.1122267447602262</v>
      </c>
      <c r="J761" s="18">
        <v>7.8370354403868692E-2</v>
      </c>
      <c r="K761" s="18">
        <v>0.1052359236036825</v>
      </c>
      <c r="L761" s="18">
        <v>0.1433278689899033</v>
      </c>
      <c r="M761" s="18">
        <v>7.4306036968307898E-2</v>
      </c>
      <c r="N761" s="18">
        <v>0.111060493087107</v>
      </c>
      <c r="O761" s="18">
        <v>0.1162744437114092</v>
      </c>
      <c r="Q761" s="18">
        <v>7.5616586117981582E-2</v>
      </c>
      <c r="R761" s="18">
        <v>0.10495098298837841</v>
      </c>
      <c r="S761" s="18">
        <v>0.1018138704994011</v>
      </c>
      <c r="T761" s="18">
        <v>0.14098859663805041</v>
      </c>
      <c r="V761" s="18">
        <v>0.1523848525175229</v>
      </c>
      <c r="W761" s="18">
        <v>9.7405656537759594E-2</v>
      </c>
      <c r="X761" s="18">
        <v>8.5633502105850204E-2</v>
      </c>
      <c r="Y761" s="18">
        <v>8.4338765272367555E-2</v>
      </c>
      <c r="Z761" s="18">
        <v>9.0921905511060261E-2</v>
      </c>
      <c r="AA761" s="18">
        <v>8.0780532693233403E-2</v>
      </c>
      <c r="AB761" s="18">
        <v>0.1067455572498235</v>
      </c>
      <c r="AD761" s="18">
        <v>8.5789830644576279E-2</v>
      </c>
      <c r="AE761" s="18">
        <v>9.7559072792832102E-2</v>
      </c>
      <c r="AF761" s="18">
        <v>0.1187304611228223</v>
      </c>
      <c r="AG761" s="18">
        <v>0.12464528459963579</v>
      </c>
      <c r="AH761" s="18">
        <v>0.1164909652663004</v>
      </c>
      <c r="AI761" s="18">
        <v>0.1022649816348753</v>
      </c>
      <c r="AJ761" s="18">
        <v>0.70019284261540127</v>
      </c>
      <c r="AL761" s="18">
        <v>8.0149999999999999E-2</v>
      </c>
      <c r="AM761" s="18">
        <v>0.12418999999999999</v>
      </c>
      <c r="AN761" s="18">
        <v>8.7489999999999998E-2</v>
      </c>
      <c r="AP761" s="18">
        <v>9.5611359899340567E-2</v>
      </c>
      <c r="AQ761" s="18">
        <v>0.14562158490688551</v>
      </c>
      <c r="AR761" s="18">
        <v>3.072874817224271E-2</v>
      </c>
      <c r="AS761" s="18">
        <v>7.52316598470468E-2</v>
      </c>
      <c r="AT761" s="18">
        <v>9.0497707643575273E-2</v>
      </c>
      <c r="AU761" s="18">
        <v>0.34230535587456951</v>
      </c>
      <c r="AW761" s="18">
        <v>9.2850170406206259E-2</v>
      </c>
      <c r="AX761" s="18">
        <v>0.1577333557154329</v>
      </c>
      <c r="AZ761" s="18">
        <v>0.12721846026934311</v>
      </c>
      <c r="BA761" s="18">
        <v>7.7582676496279285E-2</v>
      </c>
      <c r="BB761" s="18">
        <v>0</v>
      </c>
      <c r="BC761" s="18">
        <v>8.8298928809469976E-2</v>
      </c>
      <c r="BD761" s="18">
        <v>6.5272710843148327E-2</v>
      </c>
      <c r="BE761" s="18">
        <v>0</v>
      </c>
      <c r="BF761" s="18">
        <v>0</v>
      </c>
      <c r="BG761" s="18">
        <v>0</v>
      </c>
    </row>
    <row r="763" spans="2:59" ht="101.45">
      <c r="B763" s="14" t="s">
        <v>314</v>
      </c>
    </row>
    <row r="764" spans="2:59" ht="43.5">
      <c r="B764" s="15" t="s">
        <v>291</v>
      </c>
    </row>
    <row r="765" spans="2:59">
      <c r="B765" s="11" t="s">
        <v>105</v>
      </c>
      <c r="C765" s="16">
        <v>2912</v>
      </c>
      <c r="D765" s="16">
        <v>1152</v>
      </c>
      <c r="E765" s="16">
        <v>1751</v>
      </c>
      <c r="G765" s="16">
        <v>147</v>
      </c>
      <c r="H765" s="16">
        <v>412</v>
      </c>
      <c r="I765" s="16">
        <v>288</v>
      </c>
      <c r="J765" s="16">
        <v>254</v>
      </c>
      <c r="K765" s="16">
        <v>311</v>
      </c>
      <c r="L765" s="16">
        <v>305</v>
      </c>
      <c r="M765" s="16">
        <v>483</v>
      </c>
      <c r="N765" s="16">
        <v>411</v>
      </c>
      <c r="O765" s="16">
        <v>301</v>
      </c>
      <c r="Q765" s="16">
        <v>1084</v>
      </c>
      <c r="R765" s="16">
        <v>610</v>
      </c>
      <c r="S765" s="16">
        <v>570</v>
      </c>
      <c r="T765" s="16">
        <v>624</v>
      </c>
      <c r="V765" s="16">
        <v>478</v>
      </c>
      <c r="W765" s="16">
        <v>611</v>
      </c>
      <c r="X765" s="16">
        <v>555</v>
      </c>
      <c r="Y765" s="16">
        <v>474</v>
      </c>
      <c r="Z765" s="16">
        <v>368</v>
      </c>
      <c r="AA765" s="16">
        <v>216</v>
      </c>
      <c r="AB765" s="16">
        <v>210</v>
      </c>
      <c r="AD765" s="16">
        <v>980</v>
      </c>
      <c r="AE765" s="16">
        <v>615</v>
      </c>
      <c r="AF765" s="16">
        <v>527</v>
      </c>
      <c r="AG765" s="16">
        <v>106</v>
      </c>
      <c r="AH765" s="16">
        <v>432</v>
      </c>
      <c r="AI765" s="16">
        <v>248</v>
      </c>
      <c r="AJ765" s="16">
        <v>4</v>
      </c>
      <c r="AL765" s="16">
        <v>547</v>
      </c>
      <c r="AM765" s="16">
        <v>640</v>
      </c>
      <c r="AN765" s="16">
        <v>180</v>
      </c>
      <c r="AP765" s="16">
        <v>232</v>
      </c>
      <c r="AQ765" s="16">
        <v>183</v>
      </c>
      <c r="AR765" s="16">
        <v>41</v>
      </c>
      <c r="AS765" s="16">
        <v>497</v>
      </c>
      <c r="AT765" s="16">
        <v>67</v>
      </c>
      <c r="AU765" s="16">
        <v>3</v>
      </c>
      <c r="AW765" s="16">
        <v>2547</v>
      </c>
      <c r="AX765" s="16">
        <v>330</v>
      </c>
      <c r="AZ765" s="16">
        <v>1326</v>
      </c>
      <c r="BA765" s="16">
        <v>930</v>
      </c>
      <c r="BB765" s="16">
        <v>0</v>
      </c>
      <c r="BC765" s="16">
        <v>527</v>
      </c>
      <c r="BD765" s="16">
        <v>129</v>
      </c>
      <c r="BE765" s="16">
        <v>0</v>
      </c>
      <c r="BF765" s="16">
        <v>0</v>
      </c>
      <c r="BG765" s="16">
        <v>0</v>
      </c>
    </row>
    <row r="766" spans="2:59">
      <c r="B766" s="12" t="s">
        <v>106</v>
      </c>
      <c r="C766" s="16">
        <v>2920</v>
      </c>
      <c r="D766" s="16">
        <v>1186</v>
      </c>
      <c r="E766" s="16">
        <v>1731</v>
      </c>
      <c r="G766" s="16">
        <v>136</v>
      </c>
      <c r="H766" s="16">
        <v>405</v>
      </c>
      <c r="I766" s="16">
        <v>290</v>
      </c>
      <c r="J766" s="16">
        <v>248</v>
      </c>
      <c r="K766" s="16">
        <v>312</v>
      </c>
      <c r="L766" s="16">
        <v>316</v>
      </c>
      <c r="M766" s="16">
        <v>484</v>
      </c>
      <c r="N766" s="16">
        <v>449</v>
      </c>
      <c r="O766" s="16">
        <v>279</v>
      </c>
      <c r="Q766" s="16">
        <v>1091</v>
      </c>
      <c r="R766" s="16">
        <v>607</v>
      </c>
      <c r="S766" s="16">
        <v>575</v>
      </c>
      <c r="T766" s="16">
        <v>622</v>
      </c>
      <c r="V766" s="16">
        <v>560</v>
      </c>
      <c r="W766" s="16">
        <v>582</v>
      </c>
      <c r="X766" s="16">
        <v>565</v>
      </c>
      <c r="Y766" s="16">
        <v>435</v>
      </c>
      <c r="Z766" s="16">
        <v>352</v>
      </c>
      <c r="AA766" s="16">
        <v>214</v>
      </c>
      <c r="AB766" s="16">
        <v>212</v>
      </c>
      <c r="AD766" s="16">
        <v>987</v>
      </c>
      <c r="AE766" s="16">
        <v>617</v>
      </c>
      <c r="AF766" s="16">
        <v>529</v>
      </c>
      <c r="AG766" s="16">
        <v>105</v>
      </c>
      <c r="AH766" s="16">
        <v>433</v>
      </c>
      <c r="AI766" s="16">
        <v>247</v>
      </c>
      <c r="AJ766" s="16">
        <v>4</v>
      </c>
      <c r="AL766" s="16">
        <v>567</v>
      </c>
      <c r="AM766" s="16">
        <v>660</v>
      </c>
      <c r="AN766" s="16">
        <v>184</v>
      </c>
      <c r="AP766" s="16">
        <v>229</v>
      </c>
      <c r="AQ766" s="16">
        <v>174</v>
      </c>
      <c r="AR766" s="16">
        <v>41</v>
      </c>
      <c r="AS766" s="16">
        <v>473</v>
      </c>
      <c r="AT766" s="16">
        <v>66</v>
      </c>
      <c r="AU766" s="16">
        <v>3</v>
      </c>
      <c r="AW766" s="16">
        <v>2553</v>
      </c>
      <c r="AX766" s="16">
        <v>332</v>
      </c>
      <c r="AZ766" s="16">
        <v>1382</v>
      </c>
      <c r="BA766" s="16">
        <v>902</v>
      </c>
      <c r="BB766" s="16">
        <v>0</v>
      </c>
      <c r="BC766" s="16">
        <v>510</v>
      </c>
      <c r="BD766" s="16">
        <v>127</v>
      </c>
      <c r="BE766" s="16">
        <v>0</v>
      </c>
      <c r="BF766" s="16">
        <v>0</v>
      </c>
      <c r="BG766" s="16">
        <v>0</v>
      </c>
    </row>
    <row r="767" spans="2:59">
      <c r="B767" s="17" t="s">
        <v>93</v>
      </c>
      <c r="C767" s="18">
        <v>0.51578613548612673</v>
      </c>
      <c r="D767" s="18">
        <v>0.54715219660518721</v>
      </c>
      <c r="E767" s="18">
        <v>0.49447318441943211</v>
      </c>
      <c r="G767" s="18">
        <v>0.44867031829980308</v>
      </c>
      <c r="H767" s="18">
        <v>0.54232856212890868</v>
      </c>
      <c r="I767" s="18">
        <v>0.52971699657063875</v>
      </c>
      <c r="J767" s="18">
        <v>0.50949787732404273</v>
      </c>
      <c r="K767" s="18">
        <v>0.53237734887042387</v>
      </c>
      <c r="L767" s="18">
        <v>0.50035623008650831</v>
      </c>
      <c r="M767" s="18">
        <v>0.5495669205180298</v>
      </c>
      <c r="N767" s="18">
        <v>0.4973658436064291</v>
      </c>
      <c r="O767" s="18">
        <v>0.47115813512755372</v>
      </c>
      <c r="Q767" s="18">
        <v>0.55079066716379843</v>
      </c>
      <c r="R767" s="18">
        <v>0.49489992026037322</v>
      </c>
      <c r="S767" s="18">
        <v>0.54735829423896276</v>
      </c>
      <c r="T767" s="18">
        <v>0.4495804449211025</v>
      </c>
      <c r="V767" s="18">
        <v>0.47564671184407231</v>
      </c>
      <c r="W767" s="18">
        <v>0.56302639016309297</v>
      </c>
      <c r="X767" s="18">
        <v>0.58627186395421271</v>
      </c>
      <c r="Y767" s="18">
        <v>0.49686847725765698</v>
      </c>
      <c r="Z767" s="18">
        <v>0.46264192716038399</v>
      </c>
      <c r="AA767" s="18">
        <v>0.4496661647480098</v>
      </c>
      <c r="AB767" s="18">
        <v>0.49818483810680142</v>
      </c>
      <c r="AD767" s="18">
        <v>0.55395037760704857</v>
      </c>
      <c r="AE767" s="18">
        <v>0.51333160454623084</v>
      </c>
      <c r="AF767" s="18">
        <v>0.50914615254852347</v>
      </c>
      <c r="AG767" s="18">
        <v>0.52699216030812301</v>
      </c>
      <c r="AH767" s="18">
        <v>0.4771387241608207</v>
      </c>
      <c r="AI767" s="18">
        <v>0.45013183073143048</v>
      </c>
      <c r="AJ767" s="18">
        <v>0.29980715738459868</v>
      </c>
      <c r="AL767" s="18">
        <v>0.59257000000000004</v>
      </c>
      <c r="AM767" s="18">
        <v>0.53969999999999996</v>
      </c>
      <c r="AN767" s="18">
        <v>0.52408999999999994</v>
      </c>
      <c r="AP767" s="18">
        <v>0.48164364029336598</v>
      </c>
      <c r="AQ767" s="18">
        <v>0.46254239244607231</v>
      </c>
      <c r="AR767" s="18">
        <v>0.40595229880862183</v>
      </c>
      <c r="AS767" s="18">
        <v>0.45829980786714081</v>
      </c>
      <c r="AT767" s="18">
        <v>0.47400885450459102</v>
      </c>
      <c r="AU767" s="18">
        <v>0.65769464412543044</v>
      </c>
      <c r="AW767" s="18">
        <v>0.53034254100027878</v>
      </c>
      <c r="AX767" s="18">
        <v>0.42776756599659138</v>
      </c>
      <c r="AZ767" s="18">
        <v>0.51389075837714693</v>
      </c>
      <c r="BA767" s="18">
        <v>0.55829799251585455</v>
      </c>
      <c r="BB767" s="18">
        <v>0</v>
      </c>
      <c r="BC767" s="18">
        <v>0.43501021710157628</v>
      </c>
      <c r="BD767" s="18">
        <v>0.55932916753832806</v>
      </c>
      <c r="BE767" s="18">
        <v>0</v>
      </c>
      <c r="BF767" s="18">
        <v>0</v>
      </c>
      <c r="BG767" s="18">
        <v>0</v>
      </c>
    </row>
    <row r="768" spans="2:59">
      <c r="B768" s="17" t="s">
        <v>94</v>
      </c>
      <c r="C768" s="18">
        <v>0.39858223622470601</v>
      </c>
      <c r="D768" s="18">
        <v>0.39362726541184689</v>
      </c>
      <c r="E768" s="18">
        <v>0.40164405388760221</v>
      </c>
      <c r="G768" s="18">
        <v>0.44087640473662992</v>
      </c>
      <c r="H768" s="18">
        <v>0.37652362875457951</v>
      </c>
      <c r="I768" s="18">
        <v>0.38422649656885161</v>
      </c>
      <c r="J768" s="18">
        <v>0.38737983157731221</v>
      </c>
      <c r="K768" s="18">
        <v>0.37723754367960699</v>
      </c>
      <c r="L768" s="18">
        <v>0.41486225956360301</v>
      </c>
      <c r="M768" s="18">
        <v>0.38582005965964822</v>
      </c>
      <c r="N768" s="18">
        <v>0.4180345673921832</v>
      </c>
      <c r="O768" s="18">
        <v>0.43110757416356782</v>
      </c>
      <c r="Q768" s="18">
        <v>0.40410360210714552</v>
      </c>
      <c r="R768" s="18">
        <v>0.3913496036441666</v>
      </c>
      <c r="S768" s="18">
        <v>0.38043586755233821</v>
      </c>
      <c r="T768" s="18">
        <v>0.41409952010839091</v>
      </c>
      <c r="V768" s="18">
        <v>0.3824975886170614</v>
      </c>
      <c r="W768" s="18">
        <v>0.34823046324769152</v>
      </c>
      <c r="X768" s="18">
        <v>0.35899255748628328</v>
      </c>
      <c r="Y768" s="18">
        <v>0.41063931397248998</v>
      </c>
      <c r="Z768" s="18">
        <v>0.47469168435344461</v>
      </c>
      <c r="AA768" s="18">
        <v>0.50605360993697468</v>
      </c>
      <c r="AB768" s="18">
        <v>0.42514223423953651</v>
      </c>
      <c r="AD768" s="18">
        <v>0.38300192316369108</v>
      </c>
      <c r="AE768" s="18">
        <v>0.40219602567171281</v>
      </c>
      <c r="AF768" s="18">
        <v>0.3783558731793511</v>
      </c>
      <c r="AG768" s="18">
        <v>0.37779013791805621</v>
      </c>
      <c r="AH768" s="18">
        <v>0.43063414482730289</v>
      </c>
      <c r="AI768" s="18">
        <v>0.45034665256542222</v>
      </c>
      <c r="AJ768" s="18">
        <v>0.2358772217288925</v>
      </c>
      <c r="AL768" s="18">
        <v>0.32856999999999997</v>
      </c>
      <c r="AM768" s="18">
        <v>0.39091999999999999</v>
      </c>
      <c r="AN768" s="18">
        <v>0.38958999999999999</v>
      </c>
      <c r="AP768" s="18">
        <v>0.45880128219114308</v>
      </c>
      <c r="AQ768" s="18">
        <v>0.40343384697456242</v>
      </c>
      <c r="AR768" s="18">
        <v>0.54490691794950119</v>
      </c>
      <c r="AS768" s="18">
        <v>0.47957151077211879</v>
      </c>
      <c r="AT768" s="18">
        <v>0.46843218788163532</v>
      </c>
      <c r="AU768" s="18">
        <v>0.34230535587456951</v>
      </c>
      <c r="AW768" s="18">
        <v>0.39722845991444911</v>
      </c>
      <c r="AX768" s="18">
        <v>0.41492823758491371</v>
      </c>
      <c r="AZ768" s="18">
        <v>0.37843645022789157</v>
      </c>
      <c r="BA768" s="18">
        <v>0.36720451594630032</v>
      </c>
      <c r="BB768" s="18">
        <v>0</v>
      </c>
      <c r="BC768" s="18">
        <v>0.50404039974642834</v>
      </c>
      <c r="BD768" s="18">
        <v>0.41683601506757528</v>
      </c>
      <c r="BE768" s="18">
        <v>0</v>
      </c>
      <c r="BF768" s="18">
        <v>0</v>
      </c>
      <c r="BG768" s="18">
        <v>0</v>
      </c>
    </row>
    <row r="769" spans="2:59">
      <c r="B769" s="17" t="s">
        <v>119</v>
      </c>
      <c r="C769" s="18">
        <v>8.5631628289167275E-2</v>
      </c>
      <c r="D769" s="18">
        <v>5.922053798296608E-2</v>
      </c>
      <c r="E769" s="18">
        <v>0.1038827616929657</v>
      </c>
      <c r="G769" s="18">
        <v>0.1104532769635669</v>
      </c>
      <c r="H769" s="18">
        <v>8.1147809116511663E-2</v>
      </c>
      <c r="I769" s="18">
        <v>8.605650686050953E-2</v>
      </c>
      <c r="J769" s="18">
        <v>0.1031222910986451</v>
      </c>
      <c r="K769" s="18">
        <v>9.0385107449969318E-2</v>
      </c>
      <c r="L769" s="18">
        <v>8.478151034988872E-2</v>
      </c>
      <c r="M769" s="18">
        <v>6.4613019822321968E-2</v>
      </c>
      <c r="N769" s="18">
        <v>8.4599589001387671E-2</v>
      </c>
      <c r="O769" s="18">
        <v>9.7734290708878346E-2</v>
      </c>
      <c r="Q769" s="18">
        <v>4.5105730729056083E-2</v>
      </c>
      <c r="R769" s="18">
        <v>0.11375047609546041</v>
      </c>
      <c r="S769" s="18">
        <v>7.2205838208698941E-2</v>
      </c>
      <c r="T769" s="18">
        <v>0.13632003497050649</v>
      </c>
      <c r="V769" s="18">
        <v>0.14185569953886651</v>
      </c>
      <c r="W769" s="18">
        <v>8.8743146589215477E-2</v>
      </c>
      <c r="X769" s="18">
        <v>5.4735578559503957E-2</v>
      </c>
      <c r="Y769" s="18">
        <v>9.2492208769852979E-2</v>
      </c>
      <c r="Z769" s="18">
        <v>6.2666388486171481E-2</v>
      </c>
      <c r="AA769" s="18">
        <v>4.4280225315015617E-2</v>
      </c>
      <c r="AB769" s="18">
        <v>7.6672927653662182E-2</v>
      </c>
      <c r="AD769" s="18">
        <v>6.304769922926047E-2</v>
      </c>
      <c r="AE769" s="18">
        <v>8.4472369782056328E-2</v>
      </c>
      <c r="AF769" s="18">
        <v>0.1124979742721255</v>
      </c>
      <c r="AG769" s="18">
        <v>9.5217701773820815E-2</v>
      </c>
      <c r="AH769" s="18">
        <v>9.2227131011876282E-2</v>
      </c>
      <c r="AI769" s="18">
        <v>9.9521516703147503E-2</v>
      </c>
      <c r="AJ769" s="18">
        <v>0.46431562088650868</v>
      </c>
      <c r="AL769" s="18">
        <v>7.886E-2</v>
      </c>
      <c r="AM769" s="18">
        <v>6.9370000000000001E-2</v>
      </c>
      <c r="AN769" s="18">
        <v>8.6319999999999994E-2</v>
      </c>
      <c r="AP769" s="18">
        <v>5.955507751549096E-2</v>
      </c>
      <c r="AQ769" s="18">
        <v>0.13402376057936541</v>
      </c>
      <c r="AR769" s="18">
        <v>4.9140783241877109E-2</v>
      </c>
      <c r="AS769" s="18">
        <v>6.2128681360740318E-2</v>
      </c>
      <c r="AT769" s="18">
        <v>5.7558957613773908E-2</v>
      </c>
      <c r="AU769" s="18">
        <v>0</v>
      </c>
      <c r="AW769" s="18">
        <v>7.2428999085272061E-2</v>
      </c>
      <c r="AX769" s="18">
        <v>0.157304196418495</v>
      </c>
      <c r="AZ769" s="18">
        <v>0.1076727913949614</v>
      </c>
      <c r="BA769" s="18">
        <v>7.4497491537844976E-2</v>
      </c>
      <c r="BB769" s="18">
        <v>0</v>
      </c>
      <c r="BC769" s="18">
        <v>6.0949383151995482E-2</v>
      </c>
      <c r="BD769" s="18">
        <v>2.3834817394096579E-2</v>
      </c>
      <c r="BE769" s="18">
        <v>0</v>
      </c>
      <c r="BF769" s="18">
        <v>0</v>
      </c>
      <c r="BG769" s="18">
        <v>0</v>
      </c>
    </row>
    <row r="771" spans="2:59" ht="72.599999999999994">
      <c r="B771" s="14" t="s">
        <v>315</v>
      </c>
    </row>
    <row r="772" spans="2:59" ht="43.5">
      <c r="B772" s="15" t="s">
        <v>291</v>
      </c>
    </row>
    <row r="773" spans="2:59">
      <c r="B773" s="11" t="s">
        <v>105</v>
      </c>
      <c r="C773" s="16">
        <v>2912</v>
      </c>
      <c r="D773" s="16">
        <v>1152</v>
      </c>
      <c r="E773" s="16">
        <v>1751</v>
      </c>
      <c r="G773" s="16">
        <v>147</v>
      </c>
      <c r="H773" s="16">
        <v>412</v>
      </c>
      <c r="I773" s="16">
        <v>288</v>
      </c>
      <c r="J773" s="16">
        <v>254</v>
      </c>
      <c r="K773" s="16">
        <v>311</v>
      </c>
      <c r="L773" s="16">
        <v>305</v>
      </c>
      <c r="M773" s="16">
        <v>483</v>
      </c>
      <c r="N773" s="16">
        <v>411</v>
      </c>
      <c r="O773" s="16">
        <v>301</v>
      </c>
      <c r="Q773" s="16">
        <v>1084</v>
      </c>
      <c r="R773" s="16">
        <v>610</v>
      </c>
      <c r="S773" s="16">
        <v>570</v>
      </c>
      <c r="T773" s="16">
        <v>624</v>
      </c>
      <c r="V773" s="16">
        <v>478</v>
      </c>
      <c r="W773" s="16">
        <v>611</v>
      </c>
      <c r="X773" s="16">
        <v>555</v>
      </c>
      <c r="Y773" s="16">
        <v>474</v>
      </c>
      <c r="Z773" s="16">
        <v>368</v>
      </c>
      <c r="AA773" s="16">
        <v>216</v>
      </c>
      <c r="AB773" s="16">
        <v>210</v>
      </c>
      <c r="AD773" s="16">
        <v>980</v>
      </c>
      <c r="AE773" s="16">
        <v>615</v>
      </c>
      <c r="AF773" s="16">
        <v>527</v>
      </c>
      <c r="AG773" s="16">
        <v>106</v>
      </c>
      <c r="AH773" s="16">
        <v>432</v>
      </c>
      <c r="AI773" s="16">
        <v>248</v>
      </c>
      <c r="AJ773" s="16">
        <v>4</v>
      </c>
      <c r="AL773" s="16">
        <v>547</v>
      </c>
      <c r="AM773" s="16">
        <v>640</v>
      </c>
      <c r="AN773" s="16">
        <v>180</v>
      </c>
      <c r="AP773" s="16">
        <v>232</v>
      </c>
      <c r="AQ773" s="16">
        <v>183</v>
      </c>
      <c r="AR773" s="16">
        <v>41</v>
      </c>
      <c r="AS773" s="16">
        <v>497</v>
      </c>
      <c r="AT773" s="16">
        <v>67</v>
      </c>
      <c r="AU773" s="16">
        <v>3</v>
      </c>
      <c r="AW773" s="16">
        <v>2547</v>
      </c>
      <c r="AX773" s="16">
        <v>330</v>
      </c>
      <c r="AZ773" s="16">
        <v>1326</v>
      </c>
      <c r="BA773" s="16">
        <v>930</v>
      </c>
      <c r="BB773" s="16">
        <v>0</v>
      </c>
      <c r="BC773" s="16">
        <v>527</v>
      </c>
      <c r="BD773" s="16">
        <v>129</v>
      </c>
      <c r="BE773" s="16">
        <v>0</v>
      </c>
      <c r="BF773" s="16">
        <v>0</v>
      </c>
      <c r="BG773" s="16">
        <v>0</v>
      </c>
    </row>
    <row r="774" spans="2:59">
      <c r="B774" s="12" t="s">
        <v>106</v>
      </c>
      <c r="C774" s="16">
        <v>2920</v>
      </c>
      <c r="D774" s="16">
        <v>1186</v>
      </c>
      <c r="E774" s="16">
        <v>1731</v>
      </c>
      <c r="G774" s="16">
        <v>136</v>
      </c>
      <c r="H774" s="16">
        <v>405</v>
      </c>
      <c r="I774" s="16">
        <v>290</v>
      </c>
      <c r="J774" s="16">
        <v>248</v>
      </c>
      <c r="K774" s="16">
        <v>312</v>
      </c>
      <c r="L774" s="16">
        <v>316</v>
      </c>
      <c r="M774" s="16">
        <v>484</v>
      </c>
      <c r="N774" s="16">
        <v>449</v>
      </c>
      <c r="O774" s="16">
        <v>279</v>
      </c>
      <c r="Q774" s="16">
        <v>1091</v>
      </c>
      <c r="R774" s="16">
        <v>607</v>
      </c>
      <c r="S774" s="16">
        <v>575</v>
      </c>
      <c r="T774" s="16">
        <v>622</v>
      </c>
      <c r="V774" s="16">
        <v>560</v>
      </c>
      <c r="W774" s="16">
        <v>582</v>
      </c>
      <c r="X774" s="16">
        <v>565</v>
      </c>
      <c r="Y774" s="16">
        <v>435</v>
      </c>
      <c r="Z774" s="16">
        <v>352</v>
      </c>
      <c r="AA774" s="16">
        <v>214</v>
      </c>
      <c r="AB774" s="16">
        <v>212</v>
      </c>
      <c r="AD774" s="16">
        <v>987</v>
      </c>
      <c r="AE774" s="16">
        <v>617</v>
      </c>
      <c r="AF774" s="16">
        <v>529</v>
      </c>
      <c r="AG774" s="16">
        <v>105</v>
      </c>
      <c r="AH774" s="16">
        <v>433</v>
      </c>
      <c r="AI774" s="16">
        <v>247</v>
      </c>
      <c r="AJ774" s="16">
        <v>4</v>
      </c>
      <c r="AL774" s="16">
        <v>567</v>
      </c>
      <c r="AM774" s="16">
        <v>660</v>
      </c>
      <c r="AN774" s="16">
        <v>184</v>
      </c>
      <c r="AP774" s="16">
        <v>229</v>
      </c>
      <c r="AQ774" s="16">
        <v>174</v>
      </c>
      <c r="AR774" s="16">
        <v>41</v>
      </c>
      <c r="AS774" s="16">
        <v>473</v>
      </c>
      <c r="AT774" s="16">
        <v>66</v>
      </c>
      <c r="AU774" s="16">
        <v>3</v>
      </c>
      <c r="AW774" s="16">
        <v>2553</v>
      </c>
      <c r="AX774" s="16">
        <v>332</v>
      </c>
      <c r="AZ774" s="16">
        <v>1382</v>
      </c>
      <c r="BA774" s="16">
        <v>902</v>
      </c>
      <c r="BB774" s="16">
        <v>0</v>
      </c>
      <c r="BC774" s="16">
        <v>510</v>
      </c>
      <c r="BD774" s="16">
        <v>127</v>
      </c>
      <c r="BE774" s="16">
        <v>0</v>
      </c>
      <c r="BF774" s="16">
        <v>0</v>
      </c>
      <c r="BG774" s="16">
        <v>0</v>
      </c>
    </row>
    <row r="775" spans="2:59">
      <c r="B775" s="17" t="s">
        <v>93</v>
      </c>
      <c r="C775" s="18">
        <v>0.44091428052910647</v>
      </c>
      <c r="D775" s="18">
        <v>0.49937086465076319</v>
      </c>
      <c r="E775" s="18">
        <v>0.40048627207163112</v>
      </c>
      <c r="G775" s="18">
        <v>0.42873620487563402</v>
      </c>
      <c r="H775" s="18">
        <v>0.43265365053264437</v>
      </c>
      <c r="I775" s="18">
        <v>0.43355826605924819</v>
      </c>
      <c r="J775" s="18">
        <v>0.39667327431768229</v>
      </c>
      <c r="K775" s="18">
        <v>0.4448533513379565</v>
      </c>
      <c r="L775" s="18">
        <v>0.41424554919199258</v>
      </c>
      <c r="M775" s="18">
        <v>0.56387435819488052</v>
      </c>
      <c r="N775" s="18">
        <v>0.42076428485628953</v>
      </c>
      <c r="O775" s="18">
        <v>0.35103011317955207</v>
      </c>
      <c r="Q775" s="18">
        <v>0.51183440747686293</v>
      </c>
      <c r="R775" s="18">
        <v>0.40452090873556218</v>
      </c>
      <c r="S775" s="18">
        <v>0.3991077184263867</v>
      </c>
      <c r="T775" s="18">
        <v>0.3926921586852436</v>
      </c>
      <c r="V775" s="18">
        <v>0.44732867030485352</v>
      </c>
      <c r="W775" s="18">
        <v>0.4492610508307654</v>
      </c>
      <c r="X775" s="18">
        <v>0.39161358496809978</v>
      </c>
      <c r="Y775" s="18">
        <v>0.42857409673784441</v>
      </c>
      <c r="Z775" s="18">
        <v>0.48553528731755052</v>
      </c>
      <c r="AA775" s="18">
        <v>0.45351027245738912</v>
      </c>
      <c r="AB775" s="18">
        <v>0.47084966174067733</v>
      </c>
      <c r="AD775" s="18">
        <v>0.53905264539185416</v>
      </c>
      <c r="AE775" s="18">
        <v>0.41109484838164378</v>
      </c>
      <c r="AF775" s="18">
        <v>0.39876290684797611</v>
      </c>
      <c r="AG775" s="18">
        <v>0.4762990071323529</v>
      </c>
      <c r="AH775" s="18">
        <v>0.38388071767664578</v>
      </c>
      <c r="AI775" s="18">
        <v>0.30565951615987341</v>
      </c>
      <c r="AJ775" s="18">
        <v>0</v>
      </c>
      <c r="AL775" s="18">
        <v>0.52364999999999995</v>
      </c>
      <c r="AM775" s="18">
        <v>0.36658000000000002</v>
      </c>
      <c r="AN775" s="18">
        <v>0.40866999999999998</v>
      </c>
      <c r="AP775" s="18">
        <v>0.52220044378104613</v>
      </c>
      <c r="AQ775" s="18">
        <v>0.3960499216202113</v>
      </c>
      <c r="AR775" s="18">
        <v>0.56716079273941256</v>
      </c>
      <c r="AS775" s="18">
        <v>0.46907484740361571</v>
      </c>
      <c r="AT775" s="18">
        <v>0.35301389543859291</v>
      </c>
      <c r="AU775" s="18">
        <v>1</v>
      </c>
      <c r="AW775" s="18">
        <v>0.45234823871728941</v>
      </c>
      <c r="AX775" s="18">
        <v>0.37313397538052528</v>
      </c>
      <c r="AZ775" s="18">
        <v>0.39498585485756271</v>
      </c>
      <c r="BA775" s="18">
        <v>0.47046479714123268</v>
      </c>
      <c r="BB775" s="18">
        <v>0</v>
      </c>
      <c r="BC775" s="18">
        <v>0.48801232987426629</v>
      </c>
      <c r="BD775" s="18">
        <v>0.54192463454867434</v>
      </c>
      <c r="BE775" s="18">
        <v>0</v>
      </c>
      <c r="BF775" s="18">
        <v>0</v>
      </c>
      <c r="BG775" s="18">
        <v>0</v>
      </c>
    </row>
    <row r="776" spans="2:59">
      <c r="B776" s="17" t="s">
        <v>94</v>
      </c>
      <c r="C776" s="18">
        <v>0.46397057001654263</v>
      </c>
      <c r="D776" s="18">
        <v>0.42956551311350211</v>
      </c>
      <c r="E776" s="18">
        <v>0.48790654177640158</v>
      </c>
      <c r="G776" s="18">
        <v>0.46548453531687828</v>
      </c>
      <c r="H776" s="18">
        <v>0.46124013268357938</v>
      </c>
      <c r="I776" s="18">
        <v>0.45181485949087102</v>
      </c>
      <c r="J776" s="18">
        <v>0.50650750501884867</v>
      </c>
      <c r="K776" s="18">
        <v>0.46941552414517912</v>
      </c>
      <c r="L776" s="18">
        <v>0.48601885307751092</v>
      </c>
      <c r="M776" s="18">
        <v>0.37652421128335978</v>
      </c>
      <c r="N776" s="18">
        <v>0.48039734462295353</v>
      </c>
      <c r="O776" s="18">
        <v>0.53601471297352377</v>
      </c>
      <c r="Q776" s="18">
        <v>0.41879099028618733</v>
      </c>
      <c r="R776" s="18">
        <v>0.50286783302004123</v>
      </c>
      <c r="S776" s="18">
        <v>0.51287165033312421</v>
      </c>
      <c r="T776" s="18">
        <v>0.46229528302990208</v>
      </c>
      <c r="V776" s="18">
        <v>0.40850292377799668</v>
      </c>
      <c r="W776" s="18">
        <v>0.45608604634235789</v>
      </c>
      <c r="X776" s="18">
        <v>0.53323826148900477</v>
      </c>
      <c r="Y776" s="18">
        <v>0.49691355785203728</v>
      </c>
      <c r="Z776" s="18">
        <v>0.43655005197837138</v>
      </c>
      <c r="AA776" s="18">
        <v>0.44412962700288833</v>
      </c>
      <c r="AB776" s="18">
        <v>0.44557669882922712</v>
      </c>
      <c r="AD776" s="18">
        <v>0.4023513836463955</v>
      </c>
      <c r="AE776" s="18">
        <v>0.47653756600657882</v>
      </c>
      <c r="AF776" s="18">
        <v>0.47573044481292609</v>
      </c>
      <c r="AG776" s="18">
        <v>0.42815764171758608</v>
      </c>
      <c r="AH776" s="18">
        <v>0.50734766300348888</v>
      </c>
      <c r="AI776" s="18">
        <v>0.59633758035763418</v>
      </c>
      <c r="AJ776" s="18">
        <v>0.2358772217288925</v>
      </c>
      <c r="AL776" s="18">
        <v>0.42936000000000002</v>
      </c>
      <c r="AM776" s="18">
        <v>0.51768999999999998</v>
      </c>
      <c r="AN776" s="18">
        <v>0.47220000000000001</v>
      </c>
      <c r="AP776" s="18">
        <v>0.39705009602737962</v>
      </c>
      <c r="AQ776" s="18">
        <v>0.47072918365389033</v>
      </c>
      <c r="AR776" s="18">
        <v>0.36003547581464951</v>
      </c>
      <c r="AS776" s="18">
        <v>0.46090748280805349</v>
      </c>
      <c r="AT776" s="18">
        <v>0.54266322107433806</v>
      </c>
      <c r="AU776" s="18">
        <v>0</v>
      </c>
      <c r="AW776" s="18">
        <v>0.46625709701116341</v>
      </c>
      <c r="AX776" s="18">
        <v>0.45584787474489719</v>
      </c>
      <c r="AZ776" s="18">
        <v>0.48681111349863188</v>
      </c>
      <c r="BA776" s="18">
        <v>0.4519137212449042</v>
      </c>
      <c r="BB776" s="18">
        <v>0</v>
      </c>
      <c r="BC776" s="18">
        <v>0.44559695799197069</v>
      </c>
      <c r="BD776" s="18">
        <v>0.37458314783003172</v>
      </c>
      <c r="BE776" s="18">
        <v>0</v>
      </c>
      <c r="BF776" s="18">
        <v>0</v>
      </c>
      <c r="BG776" s="18">
        <v>0</v>
      </c>
    </row>
    <row r="777" spans="2:59">
      <c r="B777" s="17" t="s">
        <v>119</v>
      </c>
      <c r="C777" s="18">
        <v>9.5115149454350956E-2</v>
      </c>
      <c r="D777" s="18">
        <v>7.1063622235734883E-2</v>
      </c>
      <c r="E777" s="18">
        <v>0.1116071861519672</v>
      </c>
      <c r="G777" s="18">
        <v>0.10577925980748761</v>
      </c>
      <c r="H777" s="18">
        <v>0.1061062167837761</v>
      </c>
      <c r="I777" s="18">
        <v>0.11462687444988071</v>
      </c>
      <c r="J777" s="18">
        <v>9.6819220663469152E-2</v>
      </c>
      <c r="K777" s="18">
        <v>8.573112451686439E-2</v>
      </c>
      <c r="L777" s="18">
        <v>9.9735597730496575E-2</v>
      </c>
      <c r="M777" s="18">
        <v>5.9601430521759653E-2</v>
      </c>
      <c r="N777" s="18">
        <v>9.8838370520757043E-2</v>
      </c>
      <c r="O777" s="18">
        <v>0.1129551738469239</v>
      </c>
      <c r="Q777" s="18">
        <v>6.9374602236949773E-2</v>
      </c>
      <c r="R777" s="18">
        <v>9.261125824439656E-2</v>
      </c>
      <c r="S777" s="18">
        <v>8.8020631240489117E-2</v>
      </c>
      <c r="T777" s="18">
        <v>0.14501255828485429</v>
      </c>
      <c r="V777" s="18">
        <v>0.1441684059171498</v>
      </c>
      <c r="W777" s="18">
        <v>9.4652902826876564E-2</v>
      </c>
      <c r="X777" s="18">
        <v>7.5148153542895432E-2</v>
      </c>
      <c r="Y777" s="18">
        <v>7.4512345410118239E-2</v>
      </c>
      <c r="Z777" s="18">
        <v>7.7914660704078209E-2</v>
      </c>
      <c r="AA777" s="18">
        <v>0.1023601005397225</v>
      </c>
      <c r="AB777" s="18">
        <v>8.3573639430095673E-2</v>
      </c>
      <c r="AD777" s="18">
        <v>5.8595970961750447E-2</v>
      </c>
      <c r="AE777" s="18">
        <v>0.1123675856117774</v>
      </c>
      <c r="AF777" s="18">
        <v>0.12550664833909789</v>
      </c>
      <c r="AG777" s="18">
        <v>9.5543351150060823E-2</v>
      </c>
      <c r="AH777" s="18">
        <v>0.10877161931986511</v>
      </c>
      <c r="AI777" s="18">
        <v>9.8002903482492548E-2</v>
      </c>
      <c r="AJ777" s="18">
        <v>0.76412277827110753</v>
      </c>
      <c r="AL777" s="18">
        <v>4.6989999999999997E-2</v>
      </c>
      <c r="AM777" s="18">
        <v>0.11573</v>
      </c>
      <c r="AN777" s="18">
        <v>0.11914</v>
      </c>
      <c r="AP777" s="18">
        <v>8.0749460191574474E-2</v>
      </c>
      <c r="AQ777" s="18">
        <v>0.13322089472589849</v>
      </c>
      <c r="AR777" s="18">
        <v>7.2803731445938089E-2</v>
      </c>
      <c r="AS777" s="18">
        <v>7.001766978833078E-2</v>
      </c>
      <c r="AT777" s="18">
        <v>0.1043228834870692</v>
      </c>
      <c r="AU777" s="18">
        <v>0</v>
      </c>
      <c r="AW777" s="18">
        <v>8.1394664271546999E-2</v>
      </c>
      <c r="AX777" s="18">
        <v>0.17101814987457739</v>
      </c>
      <c r="AZ777" s="18">
        <v>0.1182030316438053</v>
      </c>
      <c r="BA777" s="18">
        <v>7.762148161386298E-2</v>
      </c>
      <c r="BB777" s="18">
        <v>0</v>
      </c>
      <c r="BC777" s="18">
        <v>6.6390712133763186E-2</v>
      </c>
      <c r="BD777" s="18">
        <v>8.3492217621294038E-2</v>
      </c>
      <c r="BE777" s="18">
        <v>0</v>
      </c>
      <c r="BF777" s="18">
        <v>0</v>
      </c>
      <c r="BG777" s="18">
        <v>0</v>
      </c>
    </row>
    <row r="779" spans="2:59" ht="87">
      <c r="B779" s="14" t="s">
        <v>316</v>
      </c>
    </row>
    <row r="780" spans="2:59" ht="43.5">
      <c r="B780" s="15" t="s">
        <v>291</v>
      </c>
    </row>
    <row r="781" spans="2:59">
      <c r="B781" s="11" t="s">
        <v>105</v>
      </c>
      <c r="C781" s="16">
        <v>2912</v>
      </c>
      <c r="D781" s="16">
        <v>1152</v>
      </c>
      <c r="E781" s="16">
        <v>1751</v>
      </c>
      <c r="G781" s="16">
        <v>147</v>
      </c>
      <c r="H781" s="16">
        <v>412</v>
      </c>
      <c r="I781" s="16">
        <v>288</v>
      </c>
      <c r="J781" s="16">
        <v>254</v>
      </c>
      <c r="K781" s="16">
        <v>311</v>
      </c>
      <c r="L781" s="16">
        <v>305</v>
      </c>
      <c r="M781" s="16">
        <v>483</v>
      </c>
      <c r="N781" s="16">
        <v>411</v>
      </c>
      <c r="O781" s="16">
        <v>301</v>
      </c>
      <c r="Q781" s="16">
        <v>1084</v>
      </c>
      <c r="R781" s="16">
        <v>610</v>
      </c>
      <c r="S781" s="16">
        <v>570</v>
      </c>
      <c r="T781" s="16">
        <v>624</v>
      </c>
      <c r="V781" s="16">
        <v>478</v>
      </c>
      <c r="W781" s="16">
        <v>611</v>
      </c>
      <c r="X781" s="16">
        <v>555</v>
      </c>
      <c r="Y781" s="16">
        <v>474</v>
      </c>
      <c r="Z781" s="16">
        <v>368</v>
      </c>
      <c r="AA781" s="16">
        <v>216</v>
      </c>
      <c r="AB781" s="16">
        <v>210</v>
      </c>
      <c r="AD781" s="16">
        <v>980</v>
      </c>
      <c r="AE781" s="16">
        <v>615</v>
      </c>
      <c r="AF781" s="16">
        <v>527</v>
      </c>
      <c r="AG781" s="16">
        <v>106</v>
      </c>
      <c r="AH781" s="16">
        <v>432</v>
      </c>
      <c r="AI781" s="16">
        <v>248</v>
      </c>
      <c r="AJ781" s="16">
        <v>4</v>
      </c>
      <c r="AL781" s="16">
        <v>547</v>
      </c>
      <c r="AM781" s="16">
        <v>640</v>
      </c>
      <c r="AN781" s="16">
        <v>180</v>
      </c>
      <c r="AP781" s="16">
        <v>232</v>
      </c>
      <c r="AQ781" s="16">
        <v>183</v>
      </c>
      <c r="AR781" s="16">
        <v>41</v>
      </c>
      <c r="AS781" s="16">
        <v>497</v>
      </c>
      <c r="AT781" s="16">
        <v>67</v>
      </c>
      <c r="AU781" s="16">
        <v>3</v>
      </c>
      <c r="AW781" s="16">
        <v>2547</v>
      </c>
      <c r="AX781" s="16">
        <v>330</v>
      </c>
      <c r="AZ781" s="16">
        <v>1326</v>
      </c>
      <c r="BA781" s="16">
        <v>930</v>
      </c>
      <c r="BB781" s="16">
        <v>0</v>
      </c>
      <c r="BC781" s="16">
        <v>527</v>
      </c>
      <c r="BD781" s="16">
        <v>129</v>
      </c>
      <c r="BE781" s="16">
        <v>0</v>
      </c>
      <c r="BF781" s="16">
        <v>0</v>
      </c>
      <c r="BG781" s="16">
        <v>0</v>
      </c>
    </row>
    <row r="782" spans="2:59">
      <c r="B782" s="12" t="s">
        <v>106</v>
      </c>
      <c r="C782" s="16">
        <v>2920</v>
      </c>
      <c r="D782" s="16">
        <v>1186</v>
      </c>
      <c r="E782" s="16">
        <v>1731</v>
      </c>
      <c r="G782" s="16">
        <v>136</v>
      </c>
      <c r="H782" s="16">
        <v>405</v>
      </c>
      <c r="I782" s="16">
        <v>290</v>
      </c>
      <c r="J782" s="16">
        <v>248</v>
      </c>
      <c r="K782" s="16">
        <v>312</v>
      </c>
      <c r="L782" s="16">
        <v>316</v>
      </c>
      <c r="M782" s="16">
        <v>484</v>
      </c>
      <c r="N782" s="16">
        <v>449</v>
      </c>
      <c r="O782" s="16">
        <v>279</v>
      </c>
      <c r="Q782" s="16">
        <v>1091</v>
      </c>
      <c r="R782" s="16">
        <v>607</v>
      </c>
      <c r="S782" s="16">
        <v>575</v>
      </c>
      <c r="T782" s="16">
        <v>622</v>
      </c>
      <c r="V782" s="16">
        <v>560</v>
      </c>
      <c r="W782" s="16">
        <v>582</v>
      </c>
      <c r="X782" s="16">
        <v>565</v>
      </c>
      <c r="Y782" s="16">
        <v>435</v>
      </c>
      <c r="Z782" s="16">
        <v>352</v>
      </c>
      <c r="AA782" s="16">
        <v>214</v>
      </c>
      <c r="AB782" s="16">
        <v>212</v>
      </c>
      <c r="AD782" s="16">
        <v>987</v>
      </c>
      <c r="AE782" s="16">
        <v>617</v>
      </c>
      <c r="AF782" s="16">
        <v>529</v>
      </c>
      <c r="AG782" s="16">
        <v>105</v>
      </c>
      <c r="AH782" s="16">
        <v>433</v>
      </c>
      <c r="AI782" s="16">
        <v>247</v>
      </c>
      <c r="AJ782" s="16">
        <v>4</v>
      </c>
      <c r="AL782" s="16">
        <v>567</v>
      </c>
      <c r="AM782" s="16">
        <v>660</v>
      </c>
      <c r="AN782" s="16">
        <v>184</v>
      </c>
      <c r="AP782" s="16">
        <v>229</v>
      </c>
      <c r="AQ782" s="16">
        <v>174</v>
      </c>
      <c r="AR782" s="16">
        <v>41</v>
      </c>
      <c r="AS782" s="16">
        <v>473</v>
      </c>
      <c r="AT782" s="16">
        <v>66</v>
      </c>
      <c r="AU782" s="16">
        <v>3</v>
      </c>
      <c r="AW782" s="16">
        <v>2553</v>
      </c>
      <c r="AX782" s="16">
        <v>332</v>
      </c>
      <c r="AZ782" s="16">
        <v>1382</v>
      </c>
      <c r="BA782" s="16">
        <v>902</v>
      </c>
      <c r="BB782" s="16">
        <v>0</v>
      </c>
      <c r="BC782" s="16">
        <v>510</v>
      </c>
      <c r="BD782" s="16">
        <v>127</v>
      </c>
      <c r="BE782" s="16">
        <v>0</v>
      </c>
      <c r="BF782" s="16">
        <v>0</v>
      </c>
      <c r="BG782" s="16">
        <v>0</v>
      </c>
    </row>
    <row r="783" spans="2:59">
      <c r="B783" s="17" t="s">
        <v>93</v>
      </c>
      <c r="C783" s="18">
        <v>0.4218890404394619</v>
      </c>
      <c r="D783" s="18">
        <v>0.45832882207577041</v>
      </c>
      <c r="E783" s="18">
        <v>0.39667214773170673</v>
      </c>
      <c r="G783" s="18">
        <v>0.27805576004280907</v>
      </c>
      <c r="H783" s="18">
        <v>0.39921559514986588</v>
      </c>
      <c r="I783" s="18">
        <v>0.40042223027647489</v>
      </c>
      <c r="J783" s="18">
        <v>0.3860697943088518</v>
      </c>
      <c r="K783" s="18">
        <v>0.46050240270662018</v>
      </c>
      <c r="L783" s="18">
        <v>0.39151510970026532</v>
      </c>
      <c r="M783" s="18">
        <v>0.55262099051625968</v>
      </c>
      <c r="N783" s="18">
        <v>0.41042732858207198</v>
      </c>
      <c r="O783" s="18">
        <v>0.36233904571116732</v>
      </c>
      <c r="Q783" s="18">
        <v>0.50259656336638736</v>
      </c>
      <c r="R783" s="18">
        <v>0.37851783425893848</v>
      </c>
      <c r="S783" s="18">
        <v>0.39949376584583152</v>
      </c>
      <c r="T783" s="18">
        <v>0.34669740193063669</v>
      </c>
      <c r="V783" s="18">
        <v>0.31119020961943039</v>
      </c>
      <c r="W783" s="18">
        <v>0.39865630504816552</v>
      </c>
      <c r="X783" s="18">
        <v>0.45175764108895999</v>
      </c>
      <c r="Y783" s="18">
        <v>0.42545505183665361</v>
      </c>
      <c r="Z783" s="18">
        <v>0.47256084022268119</v>
      </c>
      <c r="AA783" s="18">
        <v>0.5099578978864614</v>
      </c>
      <c r="AB783" s="18">
        <v>0.51806765195026616</v>
      </c>
      <c r="AD783" s="18">
        <v>0.5481270558178073</v>
      </c>
      <c r="AE783" s="18">
        <v>0.40391042426079921</v>
      </c>
      <c r="AF783" s="18">
        <v>0.35559896723694678</v>
      </c>
      <c r="AG783" s="18">
        <v>0.38712423283416209</v>
      </c>
      <c r="AH783" s="18">
        <v>0.3492248933599309</v>
      </c>
      <c r="AI783" s="18">
        <v>0.25331605060823192</v>
      </c>
      <c r="AJ783" s="18">
        <v>0</v>
      </c>
      <c r="AL783" s="18">
        <v>0.49336000000000002</v>
      </c>
      <c r="AM783" s="18">
        <v>0.34233999999999998</v>
      </c>
      <c r="AN783" s="18">
        <v>0.36096</v>
      </c>
      <c r="AP783" s="18">
        <v>0.54007199775797443</v>
      </c>
      <c r="AQ783" s="18">
        <v>0.39571156806903057</v>
      </c>
      <c r="AR783" s="18">
        <v>0.6324716564061631</v>
      </c>
      <c r="AS783" s="18">
        <v>0.45869931379692092</v>
      </c>
      <c r="AT783" s="18">
        <v>0.44768272273428272</v>
      </c>
      <c r="AU783" s="18">
        <v>1</v>
      </c>
      <c r="AW783" s="18">
        <v>0.44127412630087398</v>
      </c>
      <c r="AX783" s="18">
        <v>0.29924914877004688</v>
      </c>
      <c r="AZ783" s="18">
        <v>0.3403028468262701</v>
      </c>
      <c r="BA783" s="18">
        <v>0.47398889835826591</v>
      </c>
      <c r="BB783" s="18">
        <v>0</v>
      </c>
      <c r="BC783" s="18">
        <v>0.50455158804336864</v>
      </c>
      <c r="BD783" s="18">
        <v>0.60815848987770826</v>
      </c>
      <c r="BE783" s="18">
        <v>0</v>
      </c>
      <c r="BF783" s="18">
        <v>0</v>
      </c>
      <c r="BG783" s="18">
        <v>0</v>
      </c>
    </row>
    <row r="784" spans="2:59">
      <c r="B784" s="17" t="s">
        <v>94</v>
      </c>
      <c r="C784" s="18">
        <v>0.47205335602186449</v>
      </c>
      <c r="D784" s="18">
        <v>0.46427032273734992</v>
      </c>
      <c r="E784" s="18">
        <v>0.4774417058196323</v>
      </c>
      <c r="G784" s="18">
        <v>0.57557120368349401</v>
      </c>
      <c r="H784" s="18">
        <v>0.47327251668082848</v>
      </c>
      <c r="I784" s="18">
        <v>0.5207670572472205</v>
      </c>
      <c r="J784" s="18">
        <v>0.49893882816594459</v>
      </c>
      <c r="K784" s="18">
        <v>0.42976875730825342</v>
      </c>
      <c r="L784" s="18">
        <v>0.45790277079068281</v>
      </c>
      <c r="M784" s="18">
        <v>0.37907304637888378</v>
      </c>
      <c r="N784" s="18">
        <v>0.49639169467100819</v>
      </c>
      <c r="O784" s="18">
        <v>0.5304282626248723</v>
      </c>
      <c r="Q784" s="18">
        <v>0.42516404415042353</v>
      </c>
      <c r="R784" s="18">
        <v>0.50653800262215309</v>
      </c>
      <c r="S784" s="18">
        <v>0.50234388134850783</v>
      </c>
      <c r="T784" s="18">
        <v>0.49350866810891331</v>
      </c>
      <c r="V784" s="18">
        <v>0.51144450805465957</v>
      </c>
      <c r="W784" s="18">
        <v>0.48911003008358378</v>
      </c>
      <c r="X784" s="18">
        <v>0.47769590135837542</v>
      </c>
      <c r="Y784" s="18">
        <v>0.46933597482219541</v>
      </c>
      <c r="Z784" s="18">
        <v>0.46034581090293858</v>
      </c>
      <c r="AA784" s="18">
        <v>0.41379743764502541</v>
      </c>
      <c r="AB784" s="18">
        <v>0.38999972032517299</v>
      </c>
      <c r="AD784" s="18">
        <v>0.38057503007556559</v>
      </c>
      <c r="AE784" s="18">
        <v>0.49679906323408413</v>
      </c>
      <c r="AF784" s="18">
        <v>0.49498701433418862</v>
      </c>
      <c r="AG784" s="18">
        <v>0.48588779767980278</v>
      </c>
      <c r="AH784" s="18">
        <v>0.52372065920955768</v>
      </c>
      <c r="AI784" s="18">
        <v>0.63769580556736571</v>
      </c>
      <c r="AJ784" s="18">
        <v>0</v>
      </c>
      <c r="AL784" s="18">
        <v>0.42</v>
      </c>
      <c r="AM784" s="18">
        <v>0.53407000000000004</v>
      </c>
      <c r="AN784" s="18">
        <v>0.53198000000000001</v>
      </c>
      <c r="AP784" s="18">
        <v>0.39463330976404221</v>
      </c>
      <c r="AQ784" s="18">
        <v>0.44111399601730489</v>
      </c>
      <c r="AR784" s="18">
        <v>0.31545044076613821</v>
      </c>
      <c r="AS784" s="18">
        <v>0.47947424672993649</v>
      </c>
      <c r="AT784" s="18">
        <v>0.42305490710053828</v>
      </c>
      <c r="AU784" s="18">
        <v>0</v>
      </c>
      <c r="AW784" s="18">
        <v>0.46628317422966942</v>
      </c>
      <c r="AX784" s="18">
        <v>0.51543588806291374</v>
      </c>
      <c r="AZ784" s="18">
        <v>0.52473859705832437</v>
      </c>
      <c r="BA784" s="18">
        <v>0.42821959101534812</v>
      </c>
      <c r="BB784" s="18">
        <v>0</v>
      </c>
      <c r="BC784" s="18">
        <v>0.4389492629813016</v>
      </c>
      <c r="BD784" s="18">
        <v>0.34260122850203928</v>
      </c>
      <c r="BE784" s="18">
        <v>0</v>
      </c>
      <c r="BF784" s="18">
        <v>0</v>
      </c>
      <c r="BG784" s="18">
        <v>0</v>
      </c>
    </row>
    <row r="785" spans="2:59">
      <c r="B785" s="17" t="s">
        <v>119</v>
      </c>
      <c r="C785" s="18">
        <v>0.10605760353867361</v>
      </c>
      <c r="D785" s="18">
        <v>7.740085518687996E-2</v>
      </c>
      <c r="E785" s="18">
        <v>0.125886146448661</v>
      </c>
      <c r="G785" s="18">
        <v>0.14637303627369691</v>
      </c>
      <c r="H785" s="18">
        <v>0.12751188816930559</v>
      </c>
      <c r="I785" s="18">
        <v>7.8810712476304307E-2</v>
      </c>
      <c r="J785" s="18">
        <v>0.11499137752520359</v>
      </c>
      <c r="K785" s="18">
        <v>0.1097288399851265</v>
      </c>
      <c r="L785" s="18">
        <v>0.15058211950905201</v>
      </c>
      <c r="M785" s="18">
        <v>6.830596310485651E-2</v>
      </c>
      <c r="N785" s="18">
        <v>9.3180976746919775E-2</v>
      </c>
      <c r="O785" s="18">
        <v>0.1072326916639601</v>
      </c>
      <c r="Q785" s="18">
        <v>7.2239392483189085E-2</v>
      </c>
      <c r="R785" s="18">
        <v>0.1149441631189084</v>
      </c>
      <c r="S785" s="18">
        <v>9.8162352805660685E-2</v>
      </c>
      <c r="T785" s="18">
        <v>0.15979392996044989</v>
      </c>
      <c r="V785" s="18">
        <v>0.17736528232591009</v>
      </c>
      <c r="W785" s="18">
        <v>0.1122336648682507</v>
      </c>
      <c r="X785" s="18">
        <v>7.0546457552664685E-2</v>
      </c>
      <c r="Y785" s="18">
        <v>0.1052089733411511</v>
      </c>
      <c r="Z785" s="18">
        <v>6.7093348874380176E-2</v>
      </c>
      <c r="AA785" s="18">
        <v>7.6244664468513301E-2</v>
      </c>
      <c r="AB785" s="18">
        <v>9.1932627724560817E-2</v>
      </c>
      <c r="AD785" s="18">
        <v>7.1297914106627155E-2</v>
      </c>
      <c r="AE785" s="18">
        <v>9.9290512505116585E-2</v>
      </c>
      <c r="AF785" s="18">
        <v>0.1494140184288647</v>
      </c>
      <c r="AG785" s="18">
        <v>0.12698796948603511</v>
      </c>
      <c r="AH785" s="18">
        <v>0.12705444743051131</v>
      </c>
      <c r="AI785" s="18">
        <v>0.1089881438244026</v>
      </c>
      <c r="AJ785" s="18">
        <v>1</v>
      </c>
      <c r="AL785" s="18">
        <v>8.6639999999999995E-2</v>
      </c>
      <c r="AM785" s="18">
        <v>0.1236</v>
      </c>
      <c r="AN785" s="18">
        <v>0.10706</v>
      </c>
      <c r="AP785" s="18">
        <v>6.5294692477983501E-2</v>
      </c>
      <c r="AQ785" s="18">
        <v>0.16317443591366459</v>
      </c>
      <c r="AR785" s="18">
        <v>5.2077902827698863E-2</v>
      </c>
      <c r="AS785" s="18">
        <v>6.1826439473142578E-2</v>
      </c>
      <c r="AT785" s="18">
        <v>0.12926237016517919</v>
      </c>
      <c r="AU785" s="18">
        <v>0</v>
      </c>
      <c r="AW785" s="18">
        <v>9.2442699469456324E-2</v>
      </c>
      <c r="AX785" s="18">
        <v>0.18531496316703941</v>
      </c>
      <c r="AZ785" s="18">
        <v>0.1349585561154055</v>
      </c>
      <c r="BA785" s="18">
        <v>9.7791510626385844E-2</v>
      </c>
      <c r="BB785" s="18">
        <v>0</v>
      </c>
      <c r="BC785" s="18">
        <v>5.6499148975329719E-2</v>
      </c>
      <c r="BD785" s="18">
        <v>4.924028162025227E-2</v>
      </c>
      <c r="BE785" s="18">
        <v>0</v>
      </c>
      <c r="BF785" s="18">
        <v>0</v>
      </c>
      <c r="BG785" s="18">
        <v>0</v>
      </c>
    </row>
    <row r="787" spans="2:59" ht="101.45">
      <c r="B787" s="14" t="s">
        <v>317</v>
      </c>
    </row>
    <row r="788" spans="2:59" ht="43.5">
      <c r="B788" s="15" t="s">
        <v>291</v>
      </c>
    </row>
    <row r="789" spans="2:59">
      <c r="B789" s="11" t="s">
        <v>105</v>
      </c>
      <c r="C789" s="16">
        <v>2912</v>
      </c>
      <c r="D789" s="16">
        <v>1152</v>
      </c>
      <c r="E789" s="16">
        <v>1751</v>
      </c>
      <c r="G789" s="16">
        <v>147</v>
      </c>
      <c r="H789" s="16">
        <v>412</v>
      </c>
      <c r="I789" s="16">
        <v>288</v>
      </c>
      <c r="J789" s="16">
        <v>254</v>
      </c>
      <c r="K789" s="16">
        <v>311</v>
      </c>
      <c r="L789" s="16">
        <v>305</v>
      </c>
      <c r="M789" s="16">
        <v>483</v>
      </c>
      <c r="N789" s="16">
        <v>411</v>
      </c>
      <c r="O789" s="16">
        <v>301</v>
      </c>
      <c r="Q789" s="16">
        <v>1084</v>
      </c>
      <c r="R789" s="16">
        <v>610</v>
      </c>
      <c r="S789" s="16">
        <v>570</v>
      </c>
      <c r="T789" s="16">
        <v>624</v>
      </c>
      <c r="V789" s="16">
        <v>478</v>
      </c>
      <c r="W789" s="16">
        <v>611</v>
      </c>
      <c r="X789" s="16">
        <v>555</v>
      </c>
      <c r="Y789" s="16">
        <v>474</v>
      </c>
      <c r="Z789" s="16">
        <v>368</v>
      </c>
      <c r="AA789" s="16">
        <v>216</v>
      </c>
      <c r="AB789" s="16">
        <v>210</v>
      </c>
      <c r="AD789" s="16">
        <v>980</v>
      </c>
      <c r="AE789" s="16">
        <v>615</v>
      </c>
      <c r="AF789" s="16">
        <v>527</v>
      </c>
      <c r="AG789" s="16">
        <v>106</v>
      </c>
      <c r="AH789" s="16">
        <v>432</v>
      </c>
      <c r="AI789" s="16">
        <v>248</v>
      </c>
      <c r="AJ789" s="16">
        <v>4</v>
      </c>
      <c r="AL789" s="16">
        <v>547</v>
      </c>
      <c r="AM789" s="16">
        <v>640</v>
      </c>
      <c r="AN789" s="16">
        <v>180</v>
      </c>
      <c r="AP789" s="16">
        <v>232</v>
      </c>
      <c r="AQ789" s="16">
        <v>183</v>
      </c>
      <c r="AR789" s="16">
        <v>41</v>
      </c>
      <c r="AS789" s="16">
        <v>497</v>
      </c>
      <c r="AT789" s="16">
        <v>67</v>
      </c>
      <c r="AU789" s="16">
        <v>3</v>
      </c>
      <c r="AW789" s="16">
        <v>2547</v>
      </c>
      <c r="AX789" s="16">
        <v>330</v>
      </c>
      <c r="AZ789" s="16">
        <v>1326</v>
      </c>
      <c r="BA789" s="16">
        <v>930</v>
      </c>
      <c r="BB789" s="16">
        <v>0</v>
      </c>
      <c r="BC789" s="16">
        <v>527</v>
      </c>
      <c r="BD789" s="16">
        <v>129</v>
      </c>
      <c r="BE789" s="16">
        <v>0</v>
      </c>
      <c r="BF789" s="16">
        <v>0</v>
      </c>
      <c r="BG789" s="16">
        <v>0</v>
      </c>
    </row>
    <row r="790" spans="2:59">
      <c r="B790" s="12" t="s">
        <v>106</v>
      </c>
      <c r="C790" s="16">
        <v>2920</v>
      </c>
      <c r="D790" s="16">
        <v>1186</v>
      </c>
      <c r="E790" s="16">
        <v>1731</v>
      </c>
      <c r="G790" s="16">
        <v>136</v>
      </c>
      <c r="H790" s="16">
        <v>405</v>
      </c>
      <c r="I790" s="16">
        <v>290</v>
      </c>
      <c r="J790" s="16">
        <v>248</v>
      </c>
      <c r="K790" s="16">
        <v>312</v>
      </c>
      <c r="L790" s="16">
        <v>316</v>
      </c>
      <c r="M790" s="16">
        <v>484</v>
      </c>
      <c r="N790" s="16">
        <v>449</v>
      </c>
      <c r="O790" s="16">
        <v>279</v>
      </c>
      <c r="Q790" s="16">
        <v>1091</v>
      </c>
      <c r="R790" s="16">
        <v>607</v>
      </c>
      <c r="S790" s="16">
        <v>575</v>
      </c>
      <c r="T790" s="16">
        <v>622</v>
      </c>
      <c r="V790" s="16">
        <v>560</v>
      </c>
      <c r="W790" s="16">
        <v>582</v>
      </c>
      <c r="X790" s="16">
        <v>565</v>
      </c>
      <c r="Y790" s="16">
        <v>435</v>
      </c>
      <c r="Z790" s="16">
        <v>352</v>
      </c>
      <c r="AA790" s="16">
        <v>214</v>
      </c>
      <c r="AB790" s="16">
        <v>212</v>
      </c>
      <c r="AD790" s="16">
        <v>987</v>
      </c>
      <c r="AE790" s="16">
        <v>617</v>
      </c>
      <c r="AF790" s="16">
        <v>529</v>
      </c>
      <c r="AG790" s="16">
        <v>105</v>
      </c>
      <c r="AH790" s="16">
        <v>433</v>
      </c>
      <c r="AI790" s="16">
        <v>247</v>
      </c>
      <c r="AJ790" s="16">
        <v>4</v>
      </c>
      <c r="AL790" s="16">
        <v>567</v>
      </c>
      <c r="AM790" s="16">
        <v>660</v>
      </c>
      <c r="AN790" s="16">
        <v>184</v>
      </c>
      <c r="AP790" s="16">
        <v>229</v>
      </c>
      <c r="AQ790" s="16">
        <v>174</v>
      </c>
      <c r="AR790" s="16">
        <v>41</v>
      </c>
      <c r="AS790" s="16">
        <v>473</v>
      </c>
      <c r="AT790" s="16">
        <v>66</v>
      </c>
      <c r="AU790" s="16">
        <v>3</v>
      </c>
      <c r="AW790" s="16">
        <v>2553</v>
      </c>
      <c r="AX790" s="16">
        <v>332</v>
      </c>
      <c r="AZ790" s="16">
        <v>1382</v>
      </c>
      <c r="BA790" s="16">
        <v>902</v>
      </c>
      <c r="BB790" s="16">
        <v>0</v>
      </c>
      <c r="BC790" s="16">
        <v>510</v>
      </c>
      <c r="BD790" s="16">
        <v>127</v>
      </c>
      <c r="BE790" s="16">
        <v>0</v>
      </c>
      <c r="BF790" s="16">
        <v>0</v>
      </c>
      <c r="BG790" s="16">
        <v>0</v>
      </c>
    </row>
    <row r="791" spans="2:59">
      <c r="B791" s="17" t="s">
        <v>93</v>
      </c>
      <c r="C791" s="18">
        <v>0.51336966480961976</v>
      </c>
      <c r="D791" s="18">
        <v>0.52082565192509422</v>
      </c>
      <c r="E791" s="18">
        <v>0.50891197380296183</v>
      </c>
      <c r="G791" s="18">
        <v>0.5339542766048494</v>
      </c>
      <c r="H791" s="18">
        <v>0.53647845533965743</v>
      </c>
      <c r="I791" s="18">
        <v>0.47701457247020318</v>
      </c>
      <c r="J791" s="18">
        <v>0.44733217155784022</v>
      </c>
      <c r="K791" s="18">
        <v>0.58430083073386541</v>
      </c>
      <c r="L791" s="18">
        <v>0.48276981333182217</v>
      </c>
      <c r="M791" s="18">
        <v>0.56764403940839547</v>
      </c>
      <c r="N791" s="18">
        <v>0.49127922374160149</v>
      </c>
      <c r="O791" s="18">
        <v>0.46306296077516101</v>
      </c>
      <c r="Q791" s="18">
        <v>0.56637076561737587</v>
      </c>
      <c r="R791" s="18">
        <v>0.46004482277041181</v>
      </c>
      <c r="S791" s="18">
        <v>0.53278368174105883</v>
      </c>
      <c r="T791" s="18">
        <v>0.45405322508300883</v>
      </c>
      <c r="V791" s="18">
        <v>0.49072160710452578</v>
      </c>
      <c r="W791" s="18">
        <v>0.52138488239879288</v>
      </c>
      <c r="X791" s="18">
        <v>0.5477008002632423</v>
      </c>
      <c r="Y791" s="18">
        <v>0.52239864683484427</v>
      </c>
      <c r="Z791" s="18">
        <v>0.48725907673011748</v>
      </c>
      <c r="AA791" s="18">
        <v>0.48985836366683488</v>
      </c>
      <c r="AB791" s="18">
        <v>0.50830630042916336</v>
      </c>
      <c r="AD791" s="18">
        <v>0.56536625870649604</v>
      </c>
      <c r="AE791" s="18">
        <v>0.50013074782686429</v>
      </c>
      <c r="AF791" s="18">
        <v>0.48549706071922027</v>
      </c>
      <c r="AG791" s="18">
        <v>0.54383538707929668</v>
      </c>
      <c r="AH791" s="18">
        <v>0.46416159893230019</v>
      </c>
      <c r="AI791" s="18">
        <v>0.47993842613562671</v>
      </c>
      <c r="AJ791" s="18">
        <v>0</v>
      </c>
      <c r="AL791" s="18">
        <v>0.56142000000000003</v>
      </c>
      <c r="AM791" s="18">
        <v>0.49103000000000002</v>
      </c>
      <c r="AN791" s="18">
        <v>0.58952000000000004</v>
      </c>
      <c r="AP791" s="18">
        <v>0.48661663201588379</v>
      </c>
      <c r="AQ791" s="18">
        <v>0.51539115078339404</v>
      </c>
      <c r="AR791" s="18">
        <v>0.58094825535828754</v>
      </c>
      <c r="AS791" s="18">
        <v>0.51973290188759957</v>
      </c>
      <c r="AT791" s="18">
        <v>0.48574561568671398</v>
      </c>
      <c r="AU791" s="18">
        <v>0.65769464412543044</v>
      </c>
      <c r="AW791" s="18">
        <v>0.52888834649117</v>
      </c>
      <c r="AX791" s="18">
        <v>0.40521849185549158</v>
      </c>
      <c r="AZ791" s="18">
        <v>0.49263090596974263</v>
      </c>
      <c r="BA791" s="18">
        <v>0.56047115950010207</v>
      </c>
      <c r="BB791" s="18">
        <v>0</v>
      </c>
      <c r="BC791" s="18">
        <v>0.47501268552284043</v>
      </c>
      <c r="BD791" s="18">
        <v>0.55890410303573257</v>
      </c>
      <c r="BE791" s="18">
        <v>0</v>
      </c>
      <c r="BF791" s="18">
        <v>0</v>
      </c>
      <c r="BG791" s="18">
        <v>0</v>
      </c>
    </row>
    <row r="792" spans="2:59">
      <c r="B792" s="17" t="s">
        <v>94</v>
      </c>
      <c r="C792" s="18">
        <v>0.40053160777269498</v>
      </c>
      <c r="D792" s="18">
        <v>0.40485249546551089</v>
      </c>
      <c r="E792" s="18">
        <v>0.39708763779219242</v>
      </c>
      <c r="G792" s="18">
        <v>0.39439213543636548</v>
      </c>
      <c r="H792" s="18">
        <v>0.38432558413049889</v>
      </c>
      <c r="I792" s="18">
        <v>0.42743104245843849</v>
      </c>
      <c r="J792" s="18">
        <v>0.46807793872726489</v>
      </c>
      <c r="K792" s="18">
        <v>0.33058286827870409</v>
      </c>
      <c r="L792" s="18">
        <v>0.42072383924812012</v>
      </c>
      <c r="M792" s="18">
        <v>0.36169038530682762</v>
      </c>
      <c r="N792" s="18">
        <v>0.42716001035060419</v>
      </c>
      <c r="O792" s="18">
        <v>0.41890995345068011</v>
      </c>
      <c r="Q792" s="18">
        <v>0.37740272125515012</v>
      </c>
      <c r="R792" s="18">
        <v>0.43366879731684149</v>
      </c>
      <c r="S792" s="18">
        <v>0.39712072681539162</v>
      </c>
      <c r="T792" s="18">
        <v>0.41385351506668822</v>
      </c>
      <c r="V792" s="18">
        <v>0.38682077125658232</v>
      </c>
      <c r="W792" s="18">
        <v>0.40323849235221038</v>
      </c>
      <c r="X792" s="18">
        <v>0.40231825621087652</v>
      </c>
      <c r="Y792" s="18">
        <v>0.39304756464010149</v>
      </c>
      <c r="Z792" s="18">
        <v>0.4231450417995809</v>
      </c>
      <c r="AA792" s="18">
        <v>0.40262417764284142</v>
      </c>
      <c r="AB792" s="18">
        <v>0.40021751947602541</v>
      </c>
      <c r="AD792" s="18">
        <v>0.3678794278998655</v>
      </c>
      <c r="AE792" s="18">
        <v>0.41879784509099499</v>
      </c>
      <c r="AF792" s="18">
        <v>0.40290050267385319</v>
      </c>
      <c r="AG792" s="18">
        <v>0.33815230385147649</v>
      </c>
      <c r="AH792" s="18">
        <v>0.4256954499471256</v>
      </c>
      <c r="AI792" s="18">
        <v>0.4565936518511598</v>
      </c>
      <c r="AJ792" s="18">
        <v>0.77481488030995627</v>
      </c>
      <c r="AL792" s="18">
        <v>0.36937999999999999</v>
      </c>
      <c r="AM792" s="18">
        <v>0.43102000000000001</v>
      </c>
      <c r="AN792" s="18">
        <v>0.35614000000000001</v>
      </c>
      <c r="AP792" s="18">
        <v>0.39265892528373603</v>
      </c>
      <c r="AQ792" s="18">
        <v>0.34869169227082708</v>
      </c>
      <c r="AR792" s="18">
        <v>0.37036612778345462</v>
      </c>
      <c r="AS792" s="18">
        <v>0.41638454744572428</v>
      </c>
      <c r="AT792" s="18">
        <v>0.38029152087862139</v>
      </c>
      <c r="AU792" s="18">
        <v>0.34230535587456951</v>
      </c>
      <c r="AW792" s="18">
        <v>0.39327373865821541</v>
      </c>
      <c r="AX792" s="18">
        <v>0.46280931807004888</v>
      </c>
      <c r="AZ792" s="18">
        <v>0.41380292973865129</v>
      </c>
      <c r="BA792" s="18">
        <v>0.3625110788591111</v>
      </c>
      <c r="BB792" s="18">
        <v>0</v>
      </c>
      <c r="BC792" s="18">
        <v>0.4316561630426991</v>
      </c>
      <c r="BD792" s="18">
        <v>0.40099369513140332</v>
      </c>
      <c r="BE792" s="18">
        <v>0</v>
      </c>
      <c r="BF792" s="18">
        <v>0</v>
      </c>
      <c r="BG792" s="18">
        <v>0</v>
      </c>
    </row>
    <row r="793" spans="2:59">
      <c r="B793" s="17" t="s">
        <v>119</v>
      </c>
      <c r="C793" s="18">
        <v>8.6098727417685234E-2</v>
      </c>
      <c r="D793" s="18">
        <v>7.4321852609395042E-2</v>
      </c>
      <c r="E793" s="18">
        <v>9.4000388404845786E-2</v>
      </c>
      <c r="G793" s="18">
        <v>7.165358795878507E-2</v>
      </c>
      <c r="H793" s="18">
        <v>7.9195960529843623E-2</v>
      </c>
      <c r="I793" s="18">
        <v>9.5554385071358106E-2</v>
      </c>
      <c r="J793" s="18">
        <v>8.4589889714894992E-2</v>
      </c>
      <c r="K793" s="18">
        <v>8.5116300987430421E-2</v>
      </c>
      <c r="L793" s="18">
        <v>9.6506347420057717E-2</v>
      </c>
      <c r="M793" s="18">
        <v>7.0665575284776877E-2</v>
      </c>
      <c r="N793" s="18">
        <v>8.1560765907794208E-2</v>
      </c>
      <c r="O793" s="18">
        <v>0.1180270857741588</v>
      </c>
      <c r="Q793" s="18">
        <v>5.6226513127473961E-2</v>
      </c>
      <c r="R793" s="18">
        <v>0.1062863799127468</v>
      </c>
      <c r="S793" s="18">
        <v>7.0095591443549612E-2</v>
      </c>
      <c r="T793" s="18">
        <v>0.1320932598503029</v>
      </c>
      <c r="V793" s="18">
        <v>0.1224576216388919</v>
      </c>
      <c r="W793" s="18">
        <v>7.5376625248996562E-2</v>
      </c>
      <c r="X793" s="18">
        <v>4.9980943525881193E-2</v>
      </c>
      <c r="Y793" s="18">
        <v>8.4553788525054269E-2</v>
      </c>
      <c r="Z793" s="18">
        <v>8.9595881470301647E-2</v>
      </c>
      <c r="AA793" s="18">
        <v>0.1075174586903237</v>
      </c>
      <c r="AB793" s="18">
        <v>9.1476180094811316E-2</v>
      </c>
      <c r="AD793" s="18">
        <v>6.6754313393638479E-2</v>
      </c>
      <c r="AE793" s="18">
        <v>8.1071407082140556E-2</v>
      </c>
      <c r="AF793" s="18">
        <v>0.11160243660692661</v>
      </c>
      <c r="AG793" s="18">
        <v>0.11801230906922661</v>
      </c>
      <c r="AH793" s="18">
        <v>0.1101429511205741</v>
      </c>
      <c r="AI793" s="18">
        <v>6.3467922013213773E-2</v>
      </c>
      <c r="AJ793" s="18">
        <v>0.22518511969004371</v>
      </c>
      <c r="AL793" s="18">
        <v>6.9199999999999998E-2</v>
      </c>
      <c r="AM793" s="18">
        <v>7.7950000000000005E-2</v>
      </c>
      <c r="AN793" s="18">
        <v>5.4330000000000003E-2</v>
      </c>
      <c r="AP793" s="18">
        <v>0.1207244427003803</v>
      </c>
      <c r="AQ793" s="18">
        <v>0.13591715694577899</v>
      </c>
      <c r="AR793" s="18">
        <v>4.8685616858258042E-2</v>
      </c>
      <c r="AS793" s="18">
        <v>6.3882550666676099E-2</v>
      </c>
      <c r="AT793" s="18">
        <v>0.13396286343466471</v>
      </c>
      <c r="AU793" s="18">
        <v>0</v>
      </c>
      <c r="AW793" s="18">
        <v>7.7837914850614462E-2</v>
      </c>
      <c r="AX793" s="18">
        <v>0.13197219007445959</v>
      </c>
      <c r="AZ793" s="18">
        <v>9.3566164291605913E-2</v>
      </c>
      <c r="BA793" s="18">
        <v>7.7017761640786747E-2</v>
      </c>
      <c r="BB793" s="18">
        <v>0</v>
      </c>
      <c r="BC793" s="18">
        <v>9.3331151434460607E-2</v>
      </c>
      <c r="BD793" s="18">
        <v>4.0102201832864337E-2</v>
      </c>
      <c r="BE793" s="18">
        <v>0</v>
      </c>
      <c r="BF793" s="18">
        <v>0</v>
      </c>
      <c r="BG793" s="18">
        <v>0</v>
      </c>
    </row>
    <row r="795" spans="2:59" ht="87">
      <c r="B795" s="14" t="s">
        <v>318</v>
      </c>
    </row>
    <row r="796" spans="2:59" ht="43.5">
      <c r="B796" s="15" t="s">
        <v>291</v>
      </c>
    </row>
    <row r="797" spans="2:59">
      <c r="B797" s="11" t="s">
        <v>105</v>
      </c>
      <c r="C797" s="16">
        <v>2912</v>
      </c>
      <c r="D797" s="16">
        <v>1152</v>
      </c>
      <c r="E797" s="16">
        <v>1751</v>
      </c>
      <c r="G797" s="16">
        <v>147</v>
      </c>
      <c r="H797" s="16">
        <v>412</v>
      </c>
      <c r="I797" s="16">
        <v>288</v>
      </c>
      <c r="J797" s="16">
        <v>254</v>
      </c>
      <c r="K797" s="16">
        <v>311</v>
      </c>
      <c r="L797" s="16">
        <v>305</v>
      </c>
      <c r="M797" s="16">
        <v>483</v>
      </c>
      <c r="N797" s="16">
        <v>411</v>
      </c>
      <c r="O797" s="16">
        <v>301</v>
      </c>
      <c r="Q797" s="16">
        <v>1084</v>
      </c>
      <c r="R797" s="16">
        <v>610</v>
      </c>
      <c r="S797" s="16">
        <v>570</v>
      </c>
      <c r="T797" s="16">
        <v>624</v>
      </c>
      <c r="V797" s="16">
        <v>478</v>
      </c>
      <c r="W797" s="16">
        <v>611</v>
      </c>
      <c r="X797" s="16">
        <v>555</v>
      </c>
      <c r="Y797" s="16">
        <v>474</v>
      </c>
      <c r="Z797" s="16">
        <v>368</v>
      </c>
      <c r="AA797" s="16">
        <v>216</v>
      </c>
      <c r="AB797" s="16">
        <v>210</v>
      </c>
      <c r="AD797" s="16">
        <v>980</v>
      </c>
      <c r="AE797" s="16">
        <v>615</v>
      </c>
      <c r="AF797" s="16">
        <v>527</v>
      </c>
      <c r="AG797" s="16">
        <v>106</v>
      </c>
      <c r="AH797" s="16">
        <v>432</v>
      </c>
      <c r="AI797" s="16">
        <v>248</v>
      </c>
      <c r="AJ797" s="16">
        <v>4</v>
      </c>
      <c r="AL797" s="16">
        <v>547</v>
      </c>
      <c r="AM797" s="16">
        <v>640</v>
      </c>
      <c r="AN797" s="16">
        <v>180</v>
      </c>
      <c r="AP797" s="16">
        <v>232</v>
      </c>
      <c r="AQ797" s="16">
        <v>183</v>
      </c>
      <c r="AR797" s="16">
        <v>41</v>
      </c>
      <c r="AS797" s="16">
        <v>497</v>
      </c>
      <c r="AT797" s="16">
        <v>67</v>
      </c>
      <c r="AU797" s="16">
        <v>3</v>
      </c>
      <c r="AW797" s="16">
        <v>2547</v>
      </c>
      <c r="AX797" s="16">
        <v>330</v>
      </c>
      <c r="AZ797" s="16">
        <v>1326</v>
      </c>
      <c r="BA797" s="16">
        <v>930</v>
      </c>
      <c r="BB797" s="16">
        <v>0</v>
      </c>
      <c r="BC797" s="16">
        <v>527</v>
      </c>
      <c r="BD797" s="16">
        <v>129</v>
      </c>
      <c r="BE797" s="16">
        <v>0</v>
      </c>
      <c r="BF797" s="16">
        <v>0</v>
      </c>
      <c r="BG797" s="16">
        <v>0</v>
      </c>
    </row>
    <row r="798" spans="2:59">
      <c r="B798" s="12" t="s">
        <v>106</v>
      </c>
      <c r="C798" s="16">
        <v>2920</v>
      </c>
      <c r="D798" s="16">
        <v>1186</v>
      </c>
      <c r="E798" s="16">
        <v>1731</v>
      </c>
      <c r="G798" s="16">
        <v>136</v>
      </c>
      <c r="H798" s="16">
        <v>405</v>
      </c>
      <c r="I798" s="16">
        <v>290</v>
      </c>
      <c r="J798" s="16">
        <v>248</v>
      </c>
      <c r="K798" s="16">
        <v>312</v>
      </c>
      <c r="L798" s="16">
        <v>316</v>
      </c>
      <c r="M798" s="16">
        <v>484</v>
      </c>
      <c r="N798" s="16">
        <v>449</v>
      </c>
      <c r="O798" s="16">
        <v>279</v>
      </c>
      <c r="Q798" s="16">
        <v>1091</v>
      </c>
      <c r="R798" s="16">
        <v>607</v>
      </c>
      <c r="S798" s="16">
        <v>575</v>
      </c>
      <c r="T798" s="16">
        <v>622</v>
      </c>
      <c r="V798" s="16">
        <v>560</v>
      </c>
      <c r="W798" s="16">
        <v>582</v>
      </c>
      <c r="X798" s="16">
        <v>565</v>
      </c>
      <c r="Y798" s="16">
        <v>435</v>
      </c>
      <c r="Z798" s="16">
        <v>352</v>
      </c>
      <c r="AA798" s="16">
        <v>214</v>
      </c>
      <c r="AB798" s="16">
        <v>212</v>
      </c>
      <c r="AD798" s="16">
        <v>987</v>
      </c>
      <c r="AE798" s="16">
        <v>617</v>
      </c>
      <c r="AF798" s="16">
        <v>529</v>
      </c>
      <c r="AG798" s="16">
        <v>105</v>
      </c>
      <c r="AH798" s="16">
        <v>433</v>
      </c>
      <c r="AI798" s="16">
        <v>247</v>
      </c>
      <c r="AJ798" s="16">
        <v>4</v>
      </c>
      <c r="AL798" s="16">
        <v>567</v>
      </c>
      <c r="AM798" s="16">
        <v>660</v>
      </c>
      <c r="AN798" s="16">
        <v>184</v>
      </c>
      <c r="AP798" s="16">
        <v>229</v>
      </c>
      <c r="AQ798" s="16">
        <v>174</v>
      </c>
      <c r="AR798" s="16">
        <v>41</v>
      </c>
      <c r="AS798" s="16">
        <v>473</v>
      </c>
      <c r="AT798" s="16">
        <v>66</v>
      </c>
      <c r="AU798" s="16">
        <v>3</v>
      </c>
      <c r="AW798" s="16">
        <v>2553</v>
      </c>
      <c r="AX798" s="16">
        <v>332</v>
      </c>
      <c r="AZ798" s="16">
        <v>1382</v>
      </c>
      <c r="BA798" s="16">
        <v>902</v>
      </c>
      <c r="BB798" s="16">
        <v>0</v>
      </c>
      <c r="BC798" s="16">
        <v>510</v>
      </c>
      <c r="BD798" s="16">
        <v>127</v>
      </c>
      <c r="BE798" s="16">
        <v>0</v>
      </c>
      <c r="BF798" s="16">
        <v>0</v>
      </c>
      <c r="BG798" s="16">
        <v>0</v>
      </c>
    </row>
    <row r="799" spans="2:59">
      <c r="B799" s="17" t="s">
        <v>93</v>
      </c>
      <c r="C799" s="18">
        <v>0.44486174644135162</v>
      </c>
      <c r="D799" s="18">
        <v>0.45980837414076292</v>
      </c>
      <c r="E799" s="18">
        <v>0.43481114518260783</v>
      </c>
      <c r="G799" s="18">
        <v>0.53236200299320879</v>
      </c>
      <c r="H799" s="18">
        <v>0.43569688757157687</v>
      </c>
      <c r="I799" s="18">
        <v>0.45418298314693711</v>
      </c>
      <c r="J799" s="18">
        <v>0.38097494168748669</v>
      </c>
      <c r="K799" s="18">
        <v>0.47265319214301033</v>
      </c>
      <c r="L799" s="18">
        <v>0.41702914856909018</v>
      </c>
      <c r="M799" s="18">
        <v>0.48867269740232988</v>
      </c>
      <c r="N799" s="18">
        <v>0.43900094559386049</v>
      </c>
      <c r="O799" s="18">
        <v>0.39647936831613761</v>
      </c>
      <c r="Q799" s="18">
        <v>0.46020726403383211</v>
      </c>
      <c r="R799" s="18">
        <v>0.40682320277403822</v>
      </c>
      <c r="S799" s="18">
        <v>0.4387691122039224</v>
      </c>
      <c r="T799" s="18">
        <v>0.45752014105853378</v>
      </c>
      <c r="V799" s="18">
        <v>0.4887494923338771</v>
      </c>
      <c r="W799" s="18">
        <v>0.46677039476250892</v>
      </c>
      <c r="X799" s="18">
        <v>0.47390158970762902</v>
      </c>
      <c r="Y799" s="18">
        <v>0.40069630088522029</v>
      </c>
      <c r="Z799" s="18">
        <v>0.31886919577096201</v>
      </c>
      <c r="AA799" s="18">
        <v>0.47149774439155567</v>
      </c>
      <c r="AB799" s="18">
        <v>0.4646046644570509</v>
      </c>
      <c r="AD799" s="18">
        <v>0.49942585161297592</v>
      </c>
      <c r="AE799" s="18">
        <v>0.4126432641274036</v>
      </c>
      <c r="AF799" s="18">
        <v>0.40571632824936632</v>
      </c>
      <c r="AG799" s="18">
        <v>0.47849663067124648</v>
      </c>
      <c r="AH799" s="18">
        <v>0.43424738458318052</v>
      </c>
      <c r="AI799" s="18">
        <v>0.39888198675096298</v>
      </c>
      <c r="AJ799" s="18">
        <v>0.2358772217288925</v>
      </c>
      <c r="AL799" s="18">
        <v>0.52712000000000003</v>
      </c>
      <c r="AM799" s="18">
        <v>0.47610000000000002</v>
      </c>
      <c r="AN799" s="18">
        <v>0.42760999999999999</v>
      </c>
      <c r="AP799" s="18">
        <v>0.38785213957854592</v>
      </c>
      <c r="AQ799" s="18">
        <v>0.45536005956598907</v>
      </c>
      <c r="AR799" s="18">
        <v>0.51147972965435684</v>
      </c>
      <c r="AS799" s="18">
        <v>0.36810570186328612</v>
      </c>
      <c r="AT799" s="18">
        <v>0.60217028125856753</v>
      </c>
      <c r="AU799" s="18">
        <v>1</v>
      </c>
      <c r="AW799" s="18">
        <v>0.44402027945771683</v>
      </c>
      <c r="AX799" s="18">
        <v>0.4652571303548873</v>
      </c>
      <c r="AZ799" s="18">
        <v>0.45896385527094591</v>
      </c>
      <c r="BA799" s="18">
        <v>0.47483357947740779</v>
      </c>
      <c r="BB799" s="18">
        <v>0</v>
      </c>
      <c r="BC799" s="18">
        <v>0.35593488545340057</v>
      </c>
      <c r="BD799" s="18">
        <v>0.43594961349897471</v>
      </c>
      <c r="BE799" s="18">
        <v>0</v>
      </c>
      <c r="BF799" s="18">
        <v>0</v>
      </c>
      <c r="BG799" s="18">
        <v>0</v>
      </c>
    </row>
    <row r="800" spans="2:59">
      <c r="B800" s="17" t="s">
        <v>94</v>
      </c>
      <c r="C800" s="18">
        <v>0.49387068488148089</v>
      </c>
      <c r="D800" s="18">
        <v>0.49009077349602193</v>
      </c>
      <c r="E800" s="18">
        <v>0.49615588331039667</v>
      </c>
      <c r="G800" s="18">
        <v>0.410247161564953</v>
      </c>
      <c r="H800" s="18">
        <v>0.49863202842367121</v>
      </c>
      <c r="I800" s="18">
        <v>0.49748521755273878</v>
      </c>
      <c r="J800" s="18">
        <v>0.56168900344904726</v>
      </c>
      <c r="K800" s="18">
        <v>0.46415904295608301</v>
      </c>
      <c r="L800" s="18">
        <v>0.51310712904849132</v>
      </c>
      <c r="M800" s="18">
        <v>0.47080007555237091</v>
      </c>
      <c r="N800" s="18">
        <v>0.49130773652051729</v>
      </c>
      <c r="O800" s="18">
        <v>0.51930625743816472</v>
      </c>
      <c r="Q800" s="18">
        <v>0.49691400548337522</v>
      </c>
      <c r="R800" s="18">
        <v>0.53109555171100076</v>
      </c>
      <c r="S800" s="18">
        <v>0.51054347145153989</v>
      </c>
      <c r="T800" s="18">
        <v>0.44284369634605059</v>
      </c>
      <c r="V800" s="18">
        <v>0.42022179992311859</v>
      </c>
      <c r="W800" s="18">
        <v>0.4724189749469177</v>
      </c>
      <c r="X800" s="18">
        <v>0.48715742913304688</v>
      </c>
      <c r="Y800" s="18">
        <v>0.5341411545206094</v>
      </c>
      <c r="Z800" s="18">
        <v>0.63522761838555586</v>
      </c>
      <c r="AA800" s="18">
        <v>0.47784230757237628</v>
      </c>
      <c r="AB800" s="18">
        <v>0.46377621428795313</v>
      </c>
      <c r="AD800" s="18">
        <v>0.46390185762933439</v>
      </c>
      <c r="AE800" s="18">
        <v>0.51312223147285385</v>
      </c>
      <c r="AF800" s="18">
        <v>0.51389232880190694</v>
      </c>
      <c r="AG800" s="18">
        <v>0.46966512294832602</v>
      </c>
      <c r="AH800" s="18">
        <v>0.49146920584517612</v>
      </c>
      <c r="AI800" s="18">
        <v>0.54500856954522869</v>
      </c>
      <c r="AJ800" s="18">
        <v>0</v>
      </c>
      <c r="AL800" s="18">
        <v>0.42260999999999999</v>
      </c>
      <c r="AM800" s="18">
        <v>0.46640999999999999</v>
      </c>
      <c r="AN800" s="18">
        <v>0.52922999999999998</v>
      </c>
      <c r="AP800" s="18">
        <v>0.5499912627198591</v>
      </c>
      <c r="AQ800" s="18">
        <v>0.40796095310387331</v>
      </c>
      <c r="AR800" s="18">
        <v>0.48852027034564333</v>
      </c>
      <c r="AS800" s="18">
        <v>0.60019635266453553</v>
      </c>
      <c r="AT800" s="18">
        <v>0.36897561056223022</v>
      </c>
      <c r="AU800" s="18">
        <v>0</v>
      </c>
      <c r="AW800" s="18">
        <v>0.50246677576402043</v>
      </c>
      <c r="AX800" s="18">
        <v>0.43134359158691871</v>
      </c>
      <c r="AZ800" s="18">
        <v>0.46958991730044031</v>
      </c>
      <c r="BA800" s="18">
        <v>0.46114421274933032</v>
      </c>
      <c r="BB800" s="18">
        <v>0</v>
      </c>
      <c r="BC800" s="18">
        <v>0.60207055205466598</v>
      </c>
      <c r="BD800" s="18">
        <v>0.555821094888728</v>
      </c>
      <c r="BE800" s="18">
        <v>0</v>
      </c>
      <c r="BF800" s="18">
        <v>0</v>
      </c>
      <c r="BG800" s="18">
        <v>0</v>
      </c>
    </row>
    <row r="801" spans="2:59">
      <c r="B801" s="17" t="s">
        <v>119</v>
      </c>
      <c r="C801" s="18">
        <v>6.1267568677167428E-2</v>
      </c>
      <c r="D801" s="18">
        <v>5.010085236321539E-2</v>
      </c>
      <c r="E801" s="18">
        <v>6.9032971506995361E-2</v>
      </c>
      <c r="G801" s="18">
        <v>5.7390835441838192E-2</v>
      </c>
      <c r="H801" s="18">
        <v>6.5671084004751787E-2</v>
      </c>
      <c r="I801" s="18">
        <v>4.8331799300324017E-2</v>
      </c>
      <c r="J801" s="18">
        <v>5.7336054863466122E-2</v>
      </c>
      <c r="K801" s="18">
        <v>6.3187764900906732E-2</v>
      </c>
      <c r="L801" s="18">
        <v>6.9863722382418628E-2</v>
      </c>
      <c r="M801" s="18">
        <v>4.0527227045299229E-2</v>
      </c>
      <c r="N801" s="18">
        <v>6.9691317885622148E-2</v>
      </c>
      <c r="O801" s="18">
        <v>8.4214374245697457E-2</v>
      </c>
      <c r="Q801" s="18">
        <v>4.2878730482792622E-2</v>
      </c>
      <c r="R801" s="18">
        <v>6.2081245514961143E-2</v>
      </c>
      <c r="S801" s="18">
        <v>5.0687416344537592E-2</v>
      </c>
      <c r="T801" s="18">
        <v>9.9636162595415509E-2</v>
      </c>
      <c r="V801" s="18">
        <v>9.1028707743004242E-2</v>
      </c>
      <c r="W801" s="18">
        <v>6.0810630290573348E-2</v>
      </c>
      <c r="X801" s="18">
        <v>3.894098115932413E-2</v>
      </c>
      <c r="Y801" s="18">
        <v>6.5162544594170466E-2</v>
      </c>
      <c r="Z801" s="18">
        <v>4.5903185843482228E-2</v>
      </c>
      <c r="AA801" s="18">
        <v>5.0659948036067902E-2</v>
      </c>
      <c r="AB801" s="18">
        <v>7.1619121254995935E-2</v>
      </c>
      <c r="AD801" s="18">
        <v>3.6672290757689671E-2</v>
      </c>
      <c r="AE801" s="18">
        <v>7.4234504399742496E-2</v>
      </c>
      <c r="AF801" s="18">
        <v>8.0391342948726741E-2</v>
      </c>
      <c r="AG801" s="18">
        <v>5.1838246380427409E-2</v>
      </c>
      <c r="AH801" s="18">
        <v>7.4283409571643144E-2</v>
      </c>
      <c r="AI801" s="18">
        <v>5.6109443703808319E-2</v>
      </c>
      <c r="AJ801" s="18">
        <v>0.76412277827110753</v>
      </c>
      <c r="AL801" s="18">
        <v>5.0270000000000002E-2</v>
      </c>
      <c r="AM801" s="18">
        <v>5.7489999999999999E-2</v>
      </c>
      <c r="AN801" s="18">
        <v>4.3159999999999997E-2</v>
      </c>
      <c r="AP801" s="18">
        <v>6.2156597701595047E-2</v>
      </c>
      <c r="AQ801" s="18">
        <v>0.1366789873301377</v>
      </c>
      <c r="AR801" s="18">
        <v>0</v>
      </c>
      <c r="AS801" s="18">
        <v>3.1697945472178399E-2</v>
      </c>
      <c r="AT801" s="18">
        <v>2.8854108179202479E-2</v>
      </c>
      <c r="AU801" s="18">
        <v>0</v>
      </c>
      <c r="AW801" s="18">
        <v>5.3512944778262621E-2</v>
      </c>
      <c r="AX801" s="18">
        <v>0.1033992780581941</v>
      </c>
      <c r="AZ801" s="18">
        <v>7.1446227428613729E-2</v>
      </c>
      <c r="BA801" s="18">
        <v>6.4022207773261855E-2</v>
      </c>
      <c r="BB801" s="18">
        <v>0</v>
      </c>
      <c r="BC801" s="18">
        <v>4.1994562491933549E-2</v>
      </c>
      <c r="BD801" s="18">
        <v>8.2292916122971606E-3</v>
      </c>
      <c r="BE801" s="18">
        <v>0</v>
      </c>
      <c r="BF801" s="18">
        <v>0</v>
      </c>
      <c r="BG801" s="18">
        <v>0</v>
      </c>
    </row>
    <row r="803" spans="2:59" ht="72.599999999999994">
      <c r="B803" s="14" t="s">
        <v>319</v>
      </c>
    </row>
    <row r="804" spans="2:59" ht="43.5">
      <c r="B804" s="15" t="s">
        <v>291</v>
      </c>
    </row>
    <row r="805" spans="2:59">
      <c r="B805" s="11" t="s">
        <v>105</v>
      </c>
      <c r="C805" s="16">
        <v>2912</v>
      </c>
      <c r="D805" s="16">
        <v>1152</v>
      </c>
      <c r="E805" s="16">
        <v>1751</v>
      </c>
      <c r="G805" s="16">
        <v>147</v>
      </c>
      <c r="H805" s="16">
        <v>412</v>
      </c>
      <c r="I805" s="16">
        <v>288</v>
      </c>
      <c r="J805" s="16">
        <v>254</v>
      </c>
      <c r="K805" s="16">
        <v>311</v>
      </c>
      <c r="L805" s="16">
        <v>305</v>
      </c>
      <c r="M805" s="16">
        <v>483</v>
      </c>
      <c r="N805" s="16">
        <v>411</v>
      </c>
      <c r="O805" s="16">
        <v>301</v>
      </c>
      <c r="Q805" s="16">
        <v>1084</v>
      </c>
      <c r="R805" s="16">
        <v>610</v>
      </c>
      <c r="S805" s="16">
        <v>570</v>
      </c>
      <c r="T805" s="16">
        <v>624</v>
      </c>
      <c r="V805" s="16">
        <v>478</v>
      </c>
      <c r="W805" s="16">
        <v>611</v>
      </c>
      <c r="X805" s="16">
        <v>555</v>
      </c>
      <c r="Y805" s="16">
        <v>474</v>
      </c>
      <c r="Z805" s="16">
        <v>368</v>
      </c>
      <c r="AA805" s="16">
        <v>216</v>
      </c>
      <c r="AB805" s="16">
        <v>210</v>
      </c>
      <c r="AD805" s="16">
        <v>980</v>
      </c>
      <c r="AE805" s="16">
        <v>615</v>
      </c>
      <c r="AF805" s="16">
        <v>527</v>
      </c>
      <c r="AG805" s="16">
        <v>106</v>
      </c>
      <c r="AH805" s="16">
        <v>432</v>
      </c>
      <c r="AI805" s="16">
        <v>248</v>
      </c>
      <c r="AJ805" s="16">
        <v>4</v>
      </c>
      <c r="AL805" s="16">
        <v>547</v>
      </c>
      <c r="AM805" s="16">
        <v>640</v>
      </c>
      <c r="AN805" s="16">
        <v>180</v>
      </c>
      <c r="AP805" s="16">
        <v>232</v>
      </c>
      <c r="AQ805" s="16">
        <v>183</v>
      </c>
      <c r="AR805" s="16">
        <v>41</v>
      </c>
      <c r="AS805" s="16">
        <v>497</v>
      </c>
      <c r="AT805" s="16">
        <v>67</v>
      </c>
      <c r="AU805" s="16">
        <v>3</v>
      </c>
      <c r="AW805" s="16">
        <v>2547</v>
      </c>
      <c r="AX805" s="16">
        <v>330</v>
      </c>
      <c r="AZ805" s="16">
        <v>1326</v>
      </c>
      <c r="BA805" s="16">
        <v>930</v>
      </c>
      <c r="BB805" s="16">
        <v>0</v>
      </c>
      <c r="BC805" s="16">
        <v>527</v>
      </c>
      <c r="BD805" s="16">
        <v>129</v>
      </c>
      <c r="BE805" s="16">
        <v>0</v>
      </c>
      <c r="BF805" s="16">
        <v>0</v>
      </c>
      <c r="BG805" s="16">
        <v>0</v>
      </c>
    </row>
    <row r="806" spans="2:59">
      <c r="B806" s="12" t="s">
        <v>106</v>
      </c>
      <c r="C806" s="16">
        <v>2920</v>
      </c>
      <c r="D806" s="16">
        <v>1186</v>
      </c>
      <c r="E806" s="16">
        <v>1731</v>
      </c>
      <c r="G806" s="16">
        <v>136</v>
      </c>
      <c r="H806" s="16">
        <v>405</v>
      </c>
      <c r="I806" s="16">
        <v>290</v>
      </c>
      <c r="J806" s="16">
        <v>248</v>
      </c>
      <c r="K806" s="16">
        <v>312</v>
      </c>
      <c r="L806" s="16">
        <v>316</v>
      </c>
      <c r="M806" s="16">
        <v>484</v>
      </c>
      <c r="N806" s="16">
        <v>449</v>
      </c>
      <c r="O806" s="16">
        <v>279</v>
      </c>
      <c r="Q806" s="16">
        <v>1091</v>
      </c>
      <c r="R806" s="16">
        <v>607</v>
      </c>
      <c r="S806" s="16">
        <v>575</v>
      </c>
      <c r="T806" s="16">
        <v>622</v>
      </c>
      <c r="V806" s="16">
        <v>560</v>
      </c>
      <c r="W806" s="16">
        <v>582</v>
      </c>
      <c r="X806" s="16">
        <v>565</v>
      </c>
      <c r="Y806" s="16">
        <v>435</v>
      </c>
      <c r="Z806" s="16">
        <v>352</v>
      </c>
      <c r="AA806" s="16">
        <v>214</v>
      </c>
      <c r="AB806" s="16">
        <v>212</v>
      </c>
      <c r="AD806" s="16">
        <v>987</v>
      </c>
      <c r="AE806" s="16">
        <v>617</v>
      </c>
      <c r="AF806" s="16">
        <v>529</v>
      </c>
      <c r="AG806" s="16">
        <v>105</v>
      </c>
      <c r="AH806" s="16">
        <v>433</v>
      </c>
      <c r="AI806" s="16">
        <v>247</v>
      </c>
      <c r="AJ806" s="16">
        <v>4</v>
      </c>
      <c r="AL806" s="16">
        <v>567</v>
      </c>
      <c r="AM806" s="16">
        <v>660</v>
      </c>
      <c r="AN806" s="16">
        <v>184</v>
      </c>
      <c r="AP806" s="16">
        <v>229</v>
      </c>
      <c r="AQ806" s="16">
        <v>174</v>
      </c>
      <c r="AR806" s="16">
        <v>41</v>
      </c>
      <c r="AS806" s="16">
        <v>473</v>
      </c>
      <c r="AT806" s="16">
        <v>66</v>
      </c>
      <c r="AU806" s="16">
        <v>3</v>
      </c>
      <c r="AW806" s="16">
        <v>2553</v>
      </c>
      <c r="AX806" s="16">
        <v>332</v>
      </c>
      <c r="AZ806" s="16">
        <v>1382</v>
      </c>
      <c r="BA806" s="16">
        <v>902</v>
      </c>
      <c r="BB806" s="16">
        <v>0</v>
      </c>
      <c r="BC806" s="16">
        <v>510</v>
      </c>
      <c r="BD806" s="16">
        <v>127</v>
      </c>
      <c r="BE806" s="16">
        <v>0</v>
      </c>
      <c r="BF806" s="16">
        <v>0</v>
      </c>
      <c r="BG806" s="16">
        <v>0</v>
      </c>
    </row>
    <row r="807" spans="2:59">
      <c r="B807" s="17" t="s">
        <v>93</v>
      </c>
      <c r="C807" s="18">
        <v>0.47454592809822033</v>
      </c>
      <c r="D807" s="18">
        <v>0.52420692252603041</v>
      </c>
      <c r="E807" s="18">
        <v>0.4398536245092608</v>
      </c>
      <c r="G807" s="18">
        <v>0.47142113706315869</v>
      </c>
      <c r="H807" s="18">
        <v>0.47332863058432473</v>
      </c>
      <c r="I807" s="18">
        <v>0.43658459825018969</v>
      </c>
      <c r="J807" s="18">
        <v>0.47042748238380278</v>
      </c>
      <c r="K807" s="18">
        <v>0.49656910001782201</v>
      </c>
      <c r="L807" s="18">
        <v>0.43582530846405593</v>
      </c>
      <c r="M807" s="18">
        <v>0.55723168541862433</v>
      </c>
      <c r="N807" s="18">
        <v>0.46029476663981578</v>
      </c>
      <c r="O807" s="18">
        <v>0.41984239283358699</v>
      </c>
      <c r="Q807" s="18">
        <v>0.51958397627997421</v>
      </c>
      <c r="R807" s="18">
        <v>0.4597773628014144</v>
      </c>
      <c r="S807" s="18">
        <v>0.47509210746130243</v>
      </c>
      <c r="T807" s="18">
        <v>0.41441509563613987</v>
      </c>
      <c r="V807" s="18">
        <v>0.33134811921692142</v>
      </c>
      <c r="W807" s="18">
        <v>0.42005000326365483</v>
      </c>
      <c r="X807" s="18">
        <v>0.49423611193655648</v>
      </c>
      <c r="Y807" s="18">
        <v>0.5128556023335753</v>
      </c>
      <c r="Z807" s="18">
        <v>0.59118531769628202</v>
      </c>
      <c r="AA807" s="18">
        <v>0.61505771370846241</v>
      </c>
      <c r="AB807" s="18">
        <v>0.53575174159340255</v>
      </c>
      <c r="AD807" s="18">
        <v>0.50397693668607446</v>
      </c>
      <c r="AE807" s="18">
        <v>0.49430351846276283</v>
      </c>
      <c r="AF807" s="18">
        <v>0.44049352762947608</v>
      </c>
      <c r="AG807" s="18">
        <v>0.6150694081251592</v>
      </c>
      <c r="AH807" s="18">
        <v>0.42208008730721858</v>
      </c>
      <c r="AI807" s="18">
        <v>0.42053390115290312</v>
      </c>
      <c r="AJ807" s="18">
        <v>0</v>
      </c>
      <c r="AL807" s="18">
        <v>0.49162</v>
      </c>
      <c r="AM807" s="18">
        <v>0.40428999999999998</v>
      </c>
      <c r="AN807" s="18">
        <v>0.41314000000000001</v>
      </c>
      <c r="AP807" s="18">
        <v>0.6337749374891003</v>
      </c>
      <c r="AQ807" s="18">
        <v>0.40943698566112058</v>
      </c>
      <c r="AR807" s="18">
        <v>0.67590959608549606</v>
      </c>
      <c r="AS807" s="18">
        <v>0.59689171534201746</v>
      </c>
      <c r="AT807" s="18">
        <v>0.5184932165823386</v>
      </c>
      <c r="AU807" s="18">
        <v>0</v>
      </c>
      <c r="AW807" s="18">
        <v>0.49101807838682748</v>
      </c>
      <c r="AX807" s="18">
        <v>0.36816993816087662</v>
      </c>
      <c r="AZ807" s="18">
        <v>0.38184198903047079</v>
      </c>
      <c r="BA807" s="18">
        <v>0.51181940671363724</v>
      </c>
      <c r="BB807" s="18">
        <v>0</v>
      </c>
      <c r="BC807" s="18">
        <v>0.60760721482710078</v>
      </c>
      <c r="BD807" s="18">
        <v>0.68460130308796896</v>
      </c>
      <c r="BE807" s="18">
        <v>0</v>
      </c>
      <c r="BF807" s="18">
        <v>0</v>
      </c>
      <c r="BG807" s="18">
        <v>0</v>
      </c>
    </row>
    <row r="808" spans="2:59">
      <c r="B808" s="17" t="s">
        <v>94</v>
      </c>
      <c r="C808" s="18">
        <v>0.37185034164541009</v>
      </c>
      <c r="D808" s="18">
        <v>0.38009463189568782</v>
      </c>
      <c r="E808" s="18">
        <v>0.36676662762377449</v>
      </c>
      <c r="G808" s="18">
        <v>0.35940259699369831</v>
      </c>
      <c r="H808" s="18">
        <v>0.36940939642974158</v>
      </c>
      <c r="I808" s="18">
        <v>0.38055855295617469</v>
      </c>
      <c r="J808" s="18">
        <v>0.34740133431346121</v>
      </c>
      <c r="K808" s="18">
        <v>0.37811193878540189</v>
      </c>
      <c r="L808" s="18">
        <v>0.35557116230687391</v>
      </c>
      <c r="M808" s="18">
        <v>0.3632635367544691</v>
      </c>
      <c r="N808" s="18">
        <v>0.3934923097646903</v>
      </c>
      <c r="O808" s="18">
        <v>0.38563358873052328</v>
      </c>
      <c r="Q808" s="18">
        <v>0.36698934751537421</v>
      </c>
      <c r="R808" s="18">
        <v>0.37246033665441403</v>
      </c>
      <c r="S808" s="18">
        <v>0.36483236028803467</v>
      </c>
      <c r="T808" s="18">
        <v>0.38588454840739261</v>
      </c>
      <c r="V808" s="18">
        <v>0.40311118755104219</v>
      </c>
      <c r="W808" s="18">
        <v>0.40911522320831689</v>
      </c>
      <c r="X808" s="18">
        <v>0.37880149911478023</v>
      </c>
      <c r="Y808" s="18">
        <v>0.34391096321214859</v>
      </c>
      <c r="Z808" s="18">
        <v>0.32027631425094522</v>
      </c>
      <c r="AA808" s="18">
        <v>0.30980077823483698</v>
      </c>
      <c r="AB808" s="18">
        <v>0.37406580771015752</v>
      </c>
      <c r="AD808" s="18">
        <v>0.4016994008177463</v>
      </c>
      <c r="AE808" s="18">
        <v>0.34364718330463778</v>
      </c>
      <c r="AF808" s="18">
        <v>0.34392982200936989</v>
      </c>
      <c r="AG808" s="18">
        <v>0.3036565647735201</v>
      </c>
      <c r="AH808" s="18">
        <v>0.38226168866949378</v>
      </c>
      <c r="AI808" s="18">
        <v>0.3956532808782558</v>
      </c>
      <c r="AJ808" s="18">
        <v>0.2358772217288925</v>
      </c>
      <c r="AL808" s="18">
        <v>0.38821</v>
      </c>
      <c r="AM808" s="18">
        <v>0.39291999999999999</v>
      </c>
      <c r="AN808" s="18">
        <v>0.38435999999999998</v>
      </c>
      <c r="AP808" s="18">
        <v>0.30206539930914461</v>
      </c>
      <c r="AQ808" s="18">
        <v>0.43925046202418128</v>
      </c>
      <c r="AR808" s="18">
        <v>0.32409040391450411</v>
      </c>
      <c r="AS808" s="18">
        <v>0.31923594619210621</v>
      </c>
      <c r="AT808" s="18">
        <v>0.3798362043408261</v>
      </c>
      <c r="AU808" s="18">
        <v>1</v>
      </c>
      <c r="AW808" s="18">
        <v>0.36948476965519339</v>
      </c>
      <c r="AX808" s="18">
        <v>0.39942569919849402</v>
      </c>
      <c r="AZ808" s="18">
        <v>0.40299585404771449</v>
      </c>
      <c r="BA808" s="18">
        <v>0.37137299710183841</v>
      </c>
      <c r="BB808" s="18">
        <v>0</v>
      </c>
      <c r="BC808" s="18">
        <v>0.31100148256797311</v>
      </c>
      <c r="BD808" s="18">
        <v>0.28056709022415438</v>
      </c>
      <c r="BE808" s="18">
        <v>0</v>
      </c>
      <c r="BF808" s="18">
        <v>0</v>
      </c>
      <c r="BG808" s="18">
        <v>0</v>
      </c>
    </row>
    <row r="809" spans="2:59">
      <c r="B809" s="17" t="s">
        <v>119</v>
      </c>
      <c r="C809" s="18">
        <v>0.15360373025636961</v>
      </c>
      <c r="D809" s="18">
        <v>9.5698445578281985E-2</v>
      </c>
      <c r="E809" s="18">
        <v>0.1933797478669646</v>
      </c>
      <c r="G809" s="18">
        <v>0.16917626594314289</v>
      </c>
      <c r="H809" s="18">
        <v>0.15726197298593381</v>
      </c>
      <c r="I809" s="18">
        <v>0.1828568487936354</v>
      </c>
      <c r="J809" s="18">
        <v>0.18217118330273591</v>
      </c>
      <c r="K809" s="18">
        <v>0.12531896119677621</v>
      </c>
      <c r="L809" s="18">
        <v>0.20860352922907019</v>
      </c>
      <c r="M809" s="18">
        <v>7.9504777826906653E-2</v>
      </c>
      <c r="N809" s="18">
        <v>0.14621292359549401</v>
      </c>
      <c r="O809" s="18">
        <v>0.19452401843588951</v>
      </c>
      <c r="Q809" s="18">
        <v>0.11342667620465161</v>
      </c>
      <c r="R809" s="18">
        <v>0.1677623005441716</v>
      </c>
      <c r="S809" s="18">
        <v>0.16007553225066279</v>
      </c>
      <c r="T809" s="18">
        <v>0.1997003559564674</v>
      </c>
      <c r="V809" s="18">
        <v>0.26554069323203627</v>
      </c>
      <c r="W809" s="18">
        <v>0.17083477352802839</v>
      </c>
      <c r="X809" s="18">
        <v>0.1269623889486633</v>
      </c>
      <c r="Y809" s="18">
        <v>0.14323343445427611</v>
      </c>
      <c r="Z809" s="18">
        <v>8.8538368052772848E-2</v>
      </c>
      <c r="AA809" s="18">
        <v>7.5141508056700584E-2</v>
      </c>
      <c r="AB809" s="18">
        <v>9.0182450696439931E-2</v>
      </c>
      <c r="AD809" s="18">
        <v>9.4323662496179253E-2</v>
      </c>
      <c r="AE809" s="18">
        <v>0.16204929823259931</v>
      </c>
      <c r="AF809" s="18">
        <v>0.215576650361154</v>
      </c>
      <c r="AG809" s="18">
        <v>8.1274027101320617E-2</v>
      </c>
      <c r="AH809" s="18">
        <v>0.1956582240232875</v>
      </c>
      <c r="AI809" s="18">
        <v>0.1838128179688413</v>
      </c>
      <c r="AJ809" s="18">
        <v>0.76412277827110753</v>
      </c>
      <c r="AL809" s="18">
        <v>0.12017</v>
      </c>
      <c r="AM809" s="18">
        <v>0.20279</v>
      </c>
      <c r="AN809" s="18">
        <v>0.20250000000000001</v>
      </c>
      <c r="AP809" s="18">
        <v>6.4159663201755229E-2</v>
      </c>
      <c r="AQ809" s="18">
        <v>0.1513125523146982</v>
      </c>
      <c r="AR809" s="18">
        <v>0</v>
      </c>
      <c r="AS809" s="18">
        <v>8.387233846587637E-2</v>
      </c>
      <c r="AT809" s="18">
        <v>0.1016705790768354</v>
      </c>
      <c r="AU809" s="18">
        <v>0</v>
      </c>
      <c r="AW809" s="18">
        <v>0.1394971519579789</v>
      </c>
      <c r="AX809" s="18">
        <v>0.2324043626406295</v>
      </c>
      <c r="AZ809" s="18">
        <v>0.2151621569218147</v>
      </c>
      <c r="BA809" s="18">
        <v>0.1168075961845244</v>
      </c>
      <c r="BB809" s="18">
        <v>0</v>
      </c>
      <c r="BC809" s="18">
        <v>8.1391302604926288E-2</v>
      </c>
      <c r="BD809" s="18">
        <v>3.4831606687876479E-2</v>
      </c>
      <c r="BE809" s="18">
        <v>0</v>
      </c>
      <c r="BF809" s="18">
        <v>0</v>
      </c>
      <c r="BG809" s="18">
        <v>0</v>
      </c>
    </row>
    <row r="811" spans="2:59" ht="101.45">
      <c r="B811" s="14" t="s">
        <v>320</v>
      </c>
    </row>
    <row r="812" spans="2:59" ht="43.5">
      <c r="B812" s="15" t="s">
        <v>291</v>
      </c>
    </row>
    <row r="813" spans="2:59">
      <c r="B813" s="11" t="s">
        <v>105</v>
      </c>
      <c r="C813" s="16">
        <v>2912</v>
      </c>
      <c r="D813" s="16">
        <v>1152</v>
      </c>
      <c r="E813" s="16">
        <v>1751</v>
      </c>
      <c r="G813" s="16">
        <v>147</v>
      </c>
      <c r="H813" s="16">
        <v>412</v>
      </c>
      <c r="I813" s="16">
        <v>288</v>
      </c>
      <c r="J813" s="16">
        <v>254</v>
      </c>
      <c r="K813" s="16">
        <v>311</v>
      </c>
      <c r="L813" s="16">
        <v>305</v>
      </c>
      <c r="M813" s="16">
        <v>483</v>
      </c>
      <c r="N813" s="16">
        <v>411</v>
      </c>
      <c r="O813" s="16">
        <v>301</v>
      </c>
      <c r="Q813" s="16">
        <v>1084</v>
      </c>
      <c r="R813" s="16">
        <v>610</v>
      </c>
      <c r="S813" s="16">
        <v>570</v>
      </c>
      <c r="T813" s="16">
        <v>624</v>
      </c>
      <c r="V813" s="16">
        <v>478</v>
      </c>
      <c r="W813" s="16">
        <v>611</v>
      </c>
      <c r="X813" s="16">
        <v>555</v>
      </c>
      <c r="Y813" s="16">
        <v>474</v>
      </c>
      <c r="Z813" s="16">
        <v>368</v>
      </c>
      <c r="AA813" s="16">
        <v>216</v>
      </c>
      <c r="AB813" s="16">
        <v>210</v>
      </c>
      <c r="AD813" s="16">
        <v>980</v>
      </c>
      <c r="AE813" s="16">
        <v>615</v>
      </c>
      <c r="AF813" s="16">
        <v>527</v>
      </c>
      <c r="AG813" s="16">
        <v>106</v>
      </c>
      <c r="AH813" s="16">
        <v>432</v>
      </c>
      <c r="AI813" s="16">
        <v>248</v>
      </c>
      <c r="AJ813" s="16">
        <v>4</v>
      </c>
      <c r="AL813" s="16">
        <v>547</v>
      </c>
      <c r="AM813" s="16">
        <v>640</v>
      </c>
      <c r="AN813" s="16">
        <v>180</v>
      </c>
      <c r="AP813" s="16">
        <v>232</v>
      </c>
      <c r="AQ813" s="16">
        <v>183</v>
      </c>
      <c r="AR813" s="16">
        <v>41</v>
      </c>
      <c r="AS813" s="16">
        <v>497</v>
      </c>
      <c r="AT813" s="16">
        <v>67</v>
      </c>
      <c r="AU813" s="16">
        <v>3</v>
      </c>
      <c r="AW813" s="16">
        <v>2547</v>
      </c>
      <c r="AX813" s="16">
        <v>330</v>
      </c>
      <c r="AZ813" s="16">
        <v>1326</v>
      </c>
      <c r="BA813" s="16">
        <v>930</v>
      </c>
      <c r="BB813" s="16">
        <v>0</v>
      </c>
      <c r="BC813" s="16">
        <v>527</v>
      </c>
      <c r="BD813" s="16">
        <v>129</v>
      </c>
      <c r="BE813" s="16">
        <v>0</v>
      </c>
      <c r="BF813" s="16">
        <v>0</v>
      </c>
      <c r="BG813" s="16">
        <v>0</v>
      </c>
    </row>
    <row r="814" spans="2:59">
      <c r="B814" s="12" t="s">
        <v>106</v>
      </c>
      <c r="C814" s="16">
        <v>2920</v>
      </c>
      <c r="D814" s="16">
        <v>1186</v>
      </c>
      <c r="E814" s="16">
        <v>1731</v>
      </c>
      <c r="G814" s="16">
        <v>136</v>
      </c>
      <c r="H814" s="16">
        <v>405</v>
      </c>
      <c r="I814" s="16">
        <v>290</v>
      </c>
      <c r="J814" s="16">
        <v>248</v>
      </c>
      <c r="K814" s="16">
        <v>312</v>
      </c>
      <c r="L814" s="16">
        <v>316</v>
      </c>
      <c r="M814" s="16">
        <v>484</v>
      </c>
      <c r="N814" s="16">
        <v>449</v>
      </c>
      <c r="O814" s="16">
        <v>279</v>
      </c>
      <c r="Q814" s="16">
        <v>1091</v>
      </c>
      <c r="R814" s="16">
        <v>607</v>
      </c>
      <c r="S814" s="16">
        <v>575</v>
      </c>
      <c r="T814" s="16">
        <v>622</v>
      </c>
      <c r="V814" s="16">
        <v>560</v>
      </c>
      <c r="W814" s="16">
        <v>582</v>
      </c>
      <c r="X814" s="16">
        <v>565</v>
      </c>
      <c r="Y814" s="16">
        <v>435</v>
      </c>
      <c r="Z814" s="16">
        <v>352</v>
      </c>
      <c r="AA814" s="16">
        <v>214</v>
      </c>
      <c r="AB814" s="16">
        <v>212</v>
      </c>
      <c r="AD814" s="16">
        <v>987</v>
      </c>
      <c r="AE814" s="16">
        <v>617</v>
      </c>
      <c r="AF814" s="16">
        <v>529</v>
      </c>
      <c r="AG814" s="16">
        <v>105</v>
      </c>
      <c r="AH814" s="16">
        <v>433</v>
      </c>
      <c r="AI814" s="16">
        <v>247</v>
      </c>
      <c r="AJ814" s="16">
        <v>4</v>
      </c>
      <c r="AL814" s="16">
        <v>567</v>
      </c>
      <c r="AM814" s="16">
        <v>660</v>
      </c>
      <c r="AN814" s="16">
        <v>184</v>
      </c>
      <c r="AP814" s="16">
        <v>229</v>
      </c>
      <c r="AQ814" s="16">
        <v>174</v>
      </c>
      <c r="AR814" s="16">
        <v>41</v>
      </c>
      <c r="AS814" s="16">
        <v>473</v>
      </c>
      <c r="AT814" s="16">
        <v>66</v>
      </c>
      <c r="AU814" s="16">
        <v>3</v>
      </c>
      <c r="AW814" s="16">
        <v>2553</v>
      </c>
      <c r="AX814" s="16">
        <v>332</v>
      </c>
      <c r="AZ814" s="16">
        <v>1382</v>
      </c>
      <c r="BA814" s="16">
        <v>902</v>
      </c>
      <c r="BB814" s="16">
        <v>0</v>
      </c>
      <c r="BC814" s="16">
        <v>510</v>
      </c>
      <c r="BD814" s="16">
        <v>127</v>
      </c>
      <c r="BE814" s="16">
        <v>0</v>
      </c>
      <c r="BF814" s="16">
        <v>0</v>
      </c>
      <c r="BG814" s="16">
        <v>0</v>
      </c>
    </row>
    <row r="815" spans="2:59">
      <c r="B815" s="17" t="s">
        <v>93</v>
      </c>
      <c r="C815" s="18">
        <v>0.19852528409192249</v>
      </c>
      <c r="D815" s="18">
        <v>0.23915138366217009</v>
      </c>
      <c r="E815" s="18">
        <v>0.1709149495848564</v>
      </c>
      <c r="G815" s="18">
        <v>0.1540808951935225</v>
      </c>
      <c r="H815" s="18">
        <v>0.19965726305145931</v>
      </c>
      <c r="I815" s="18">
        <v>0.17717836189709821</v>
      </c>
      <c r="J815" s="18">
        <v>0.1622483206782637</v>
      </c>
      <c r="K815" s="18">
        <v>0.21786631279832969</v>
      </c>
      <c r="L815" s="18">
        <v>0.19044621034162629</v>
      </c>
      <c r="M815" s="18">
        <v>0.2865814513830901</v>
      </c>
      <c r="N815" s="18">
        <v>0.17940677162288579</v>
      </c>
      <c r="O815" s="18">
        <v>0.1387562851849507</v>
      </c>
      <c r="Q815" s="18">
        <v>0.17656725478846791</v>
      </c>
      <c r="R815" s="18">
        <v>0.18263910510692241</v>
      </c>
      <c r="S815" s="18">
        <v>0.2352735082928859</v>
      </c>
      <c r="T815" s="18">
        <v>0.22146477498026551</v>
      </c>
      <c r="V815" s="18">
        <v>0.10535586763194831</v>
      </c>
      <c r="W815" s="18">
        <v>0.17008371707266351</v>
      </c>
      <c r="X815" s="18">
        <v>0.15303878765414861</v>
      </c>
      <c r="Y815" s="18">
        <v>0.25155786695544219</v>
      </c>
      <c r="Z815" s="18">
        <v>0.28690494190442217</v>
      </c>
      <c r="AA815" s="18">
        <v>0.30368074053926047</v>
      </c>
      <c r="AB815" s="18">
        <v>0.2821358592991608</v>
      </c>
      <c r="AD815" s="18">
        <v>0.23865782730253771</v>
      </c>
      <c r="AE815" s="18">
        <v>0.17408776268282969</v>
      </c>
      <c r="AF815" s="18">
        <v>0.1781380076131733</v>
      </c>
      <c r="AG815" s="18">
        <v>0.25439809826079429</v>
      </c>
      <c r="AH815" s="18">
        <v>0.19088054347958369</v>
      </c>
      <c r="AI815" s="18">
        <v>0.1322074925916821</v>
      </c>
      <c r="AJ815" s="18">
        <v>0.22518511969004371</v>
      </c>
      <c r="AL815" s="18">
        <v>0.186</v>
      </c>
      <c r="AM815" s="18">
        <v>0.1331</v>
      </c>
      <c r="AN815" s="18">
        <v>0.17809</v>
      </c>
      <c r="AP815" s="18">
        <v>0.26933857193944782</v>
      </c>
      <c r="AQ815" s="18">
        <v>0.34242326267449219</v>
      </c>
      <c r="AR815" s="18">
        <v>0.37134646153800849</v>
      </c>
      <c r="AS815" s="18">
        <v>0.29308988794070562</v>
      </c>
      <c r="AT815" s="18">
        <v>0.37876938314058112</v>
      </c>
      <c r="AU815" s="18">
        <v>1</v>
      </c>
      <c r="AW815" s="18">
        <v>0.21048636972013071</v>
      </c>
      <c r="AX815" s="18">
        <v>0.11830499780883361</v>
      </c>
      <c r="AZ815" s="18">
        <v>0.1317450761045306</v>
      </c>
      <c r="BA815" s="18">
        <v>0.24942906229567041</v>
      </c>
      <c r="BB815" s="18">
        <v>0</v>
      </c>
      <c r="BC815" s="18">
        <v>0.26268074211565168</v>
      </c>
      <c r="BD815" s="18">
        <v>0.30629350186964432</v>
      </c>
      <c r="BE815" s="18">
        <v>0</v>
      </c>
      <c r="BF815" s="18">
        <v>0</v>
      </c>
      <c r="BG815" s="18">
        <v>0</v>
      </c>
    </row>
    <row r="816" spans="2:59">
      <c r="B816" s="17" t="s">
        <v>94</v>
      </c>
      <c r="C816" s="18">
        <v>0.73703552728799127</v>
      </c>
      <c r="D816" s="18">
        <v>0.71441338889320349</v>
      </c>
      <c r="E816" s="18">
        <v>0.75219259665481597</v>
      </c>
      <c r="G816" s="18">
        <v>0.80395950126648852</v>
      </c>
      <c r="H816" s="18">
        <v>0.73485184672729953</v>
      </c>
      <c r="I816" s="18">
        <v>0.74253851161084439</v>
      </c>
      <c r="J816" s="18">
        <v>0.76200642947861486</v>
      </c>
      <c r="K816" s="18">
        <v>0.70820470924663992</v>
      </c>
      <c r="L816" s="18">
        <v>0.72942647975083086</v>
      </c>
      <c r="M816" s="18">
        <v>0.66475399486805908</v>
      </c>
      <c r="N816" s="18">
        <v>0.76887257616866633</v>
      </c>
      <c r="O816" s="18">
        <v>0.79447481457822511</v>
      </c>
      <c r="Q816" s="18">
        <v>0.78460816997167193</v>
      </c>
      <c r="R816" s="18">
        <v>0.74059162775286669</v>
      </c>
      <c r="S816" s="18">
        <v>0.72169813332419808</v>
      </c>
      <c r="T816" s="18">
        <v>0.66065465908216392</v>
      </c>
      <c r="V816" s="18">
        <v>0.8081610788761634</v>
      </c>
      <c r="W816" s="18">
        <v>0.7746107330033597</v>
      </c>
      <c r="X816" s="18">
        <v>0.7937411502751851</v>
      </c>
      <c r="Y816" s="18">
        <v>0.68680292829802547</v>
      </c>
      <c r="Z816" s="18">
        <v>0.66149425872433576</v>
      </c>
      <c r="AA816" s="18">
        <v>0.63251647691030288</v>
      </c>
      <c r="AB816" s="18">
        <v>0.62901070187500274</v>
      </c>
      <c r="AD816" s="18">
        <v>0.70993938086013075</v>
      </c>
      <c r="AE816" s="18">
        <v>0.76949215152442085</v>
      </c>
      <c r="AF816" s="18">
        <v>0.74876123596153821</v>
      </c>
      <c r="AG816" s="18">
        <v>0.68422647230159162</v>
      </c>
      <c r="AH816" s="18">
        <v>0.72813389533513839</v>
      </c>
      <c r="AI816" s="18">
        <v>0.78029707941292237</v>
      </c>
      <c r="AJ816" s="18">
        <v>0.5356843791134912</v>
      </c>
      <c r="AL816" s="18">
        <v>0.78463000000000005</v>
      </c>
      <c r="AM816" s="18">
        <v>0.80588000000000004</v>
      </c>
      <c r="AN816" s="18">
        <v>0.73775000000000002</v>
      </c>
      <c r="AP816" s="18">
        <v>0.67350829551416025</v>
      </c>
      <c r="AQ816" s="18">
        <v>0.5143409747590213</v>
      </c>
      <c r="AR816" s="18">
        <v>0.53414751995771548</v>
      </c>
      <c r="AS816" s="18">
        <v>0.66159538973710041</v>
      </c>
      <c r="AT816" s="18">
        <v>0.59180659067500585</v>
      </c>
      <c r="AU816" s="18">
        <v>0</v>
      </c>
      <c r="AW816" s="18">
        <v>0.7377509720040456</v>
      </c>
      <c r="AX816" s="18">
        <v>0.74670968062886289</v>
      </c>
      <c r="AZ816" s="18">
        <v>0.79807430146269853</v>
      </c>
      <c r="BA816" s="18">
        <v>0.68396396907568746</v>
      </c>
      <c r="BB816" s="18">
        <v>0</v>
      </c>
      <c r="BC816" s="18">
        <v>0.68816765846042682</v>
      </c>
      <c r="BD816" s="18">
        <v>0.64575138883342986</v>
      </c>
      <c r="BE816" s="18">
        <v>0</v>
      </c>
      <c r="BF816" s="18">
        <v>0</v>
      </c>
      <c r="BG816" s="18">
        <v>0</v>
      </c>
    </row>
    <row r="817" spans="2:59">
      <c r="B817" s="17" t="s">
        <v>119</v>
      </c>
      <c r="C817" s="18">
        <v>6.4439188620086116E-2</v>
      </c>
      <c r="D817" s="18">
        <v>4.6435227444626609E-2</v>
      </c>
      <c r="E817" s="18">
        <v>7.689245376032762E-2</v>
      </c>
      <c r="G817" s="18">
        <v>4.1959603539989031E-2</v>
      </c>
      <c r="H817" s="18">
        <v>6.5490890221241188E-2</v>
      </c>
      <c r="I817" s="18">
        <v>8.0283126492057169E-2</v>
      </c>
      <c r="J817" s="18">
        <v>7.5745249843121309E-2</v>
      </c>
      <c r="K817" s="18">
        <v>7.3928977955030492E-2</v>
      </c>
      <c r="L817" s="18">
        <v>8.0127309907542799E-2</v>
      </c>
      <c r="M817" s="18">
        <v>4.8664553748850863E-2</v>
      </c>
      <c r="N817" s="18">
        <v>5.17206522084478E-2</v>
      </c>
      <c r="O817" s="18">
        <v>6.6768900236823941E-2</v>
      </c>
      <c r="Q817" s="18">
        <v>3.8824575239860049E-2</v>
      </c>
      <c r="R817" s="18">
        <v>7.6769267140211039E-2</v>
      </c>
      <c r="S817" s="18">
        <v>4.3028358382915889E-2</v>
      </c>
      <c r="T817" s="18">
        <v>0.1178805659375706</v>
      </c>
      <c r="V817" s="18">
        <v>8.648305349188827E-2</v>
      </c>
      <c r="W817" s="18">
        <v>5.5305549923976613E-2</v>
      </c>
      <c r="X817" s="18">
        <v>5.3220062070666263E-2</v>
      </c>
      <c r="Y817" s="18">
        <v>6.1639204746532318E-2</v>
      </c>
      <c r="Z817" s="18">
        <v>5.1600799371242137E-2</v>
      </c>
      <c r="AA817" s="18">
        <v>6.3802782550436601E-2</v>
      </c>
      <c r="AB817" s="18">
        <v>8.8853438825836503E-2</v>
      </c>
      <c r="AD817" s="18">
        <v>5.1402791837331541E-2</v>
      </c>
      <c r="AE817" s="18">
        <v>5.6420085792749368E-2</v>
      </c>
      <c r="AF817" s="18">
        <v>7.3100756425288418E-2</v>
      </c>
      <c r="AG817" s="18">
        <v>6.1375429437614003E-2</v>
      </c>
      <c r="AH817" s="18">
        <v>8.098556118527786E-2</v>
      </c>
      <c r="AI817" s="18">
        <v>8.7495427995395697E-2</v>
      </c>
      <c r="AJ817" s="18">
        <v>0.23913050119646509</v>
      </c>
      <c r="AL817" s="18">
        <v>2.937E-2</v>
      </c>
      <c r="AM817" s="18">
        <v>6.1019999999999998E-2</v>
      </c>
      <c r="AN817" s="18">
        <v>8.4159999999999999E-2</v>
      </c>
      <c r="AP817" s="18">
        <v>5.7153132546392003E-2</v>
      </c>
      <c r="AQ817" s="18">
        <v>0.1432357625664866</v>
      </c>
      <c r="AR817" s="18">
        <v>9.4506018504276146E-2</v>
      </c>
      <c r="AS817" s="18">
        <v>4.5314722322193947E-2</v>
      </c>
      <c r="AT817" s="18">
        <v>2.9424026184413091E-2</v>
      </c>
      <c r="AU817" s="18">
        <v>0</v>
      </c>
      <c r="AW817" s="18">
        <v>5.1762658275823527E-2</v>
      </c>
      <c r="AX817" s="18">
        <v>0.1349853215623037</v>
      </c>
      <c r="AZ817" s="18">
        <v>7.0180622432770859E-2</v>
      </c>
      <c r="BA817" s="18">
        <v>6.6606968628642127E-2</v>
      </c>
      <c r="BB817" s="18">
        <v>0</v>
      </c>
      <c r="BC817" s="18">
        <v>4.9151599423921437E-2</v>
      </c>
      <c r="BD817" s="18">
        <v>4.7955109296925653E-2</v>
      </c>
      <c r="BE817" s="18">
        <v>0</v>
      </c>
      <c r="BF817" s="18">
        <v>0</v>
      </c>
      <c r="BG817" s="18">
        <v>0</v>
      </c>
    </row>
    <row r="819" spans="2:59" ht="72.599999999999994">
      <c r="B819" s="14" t="s">
        <v>321</v>
      </c>
    </row>
    <row r="820" spans="2:59" ht="43.5">
      <c r="B820" s="15" t="s">
        <v>291</v>
      </c>
    </row>
    <row r="821" spans="2:59">
      <c r="B821" s="11" t="s">
        <v>105</v>
      </c>
      <c r="C821" s="16">
        <v>2912</v>
      </c>
      <c r="D821" s="16">
        <v>1152</v>
      </c>
      <c r="E821" s="16">
        <v>1751</v>
      </c>
      <c r="G821" s="16">
        <v>147</v>
      </c>
      <c r="H821" s="16">
        <v>412</v>
      </c>
      <c r="I821" s="16">
        <v>288</v>
      </c>
      <c r="J821" s="16">
        <v>254</v>
      </c>
      <c r="K821" s="16">
        <v>311</v>
      </c>
      <c r="L821" s="16">
        <v>305</v>
      </c>
      <c r="M821" s="16">
        <v>483</v>
      </c>
      <c r="N821" s="16">
        <v>411</v>
      </c>
      <c r="O821" s="16">
        <v>301</v>
      </c>
      <c r="Q821" s="16">
        <v>1084</v>
      </c>
      <c r="R821" s="16">
        <v>610</v>
      </c>
      <c r="S821" s="16">
        <v>570</v>
      </c>
      <c r="T821" s="16">
        <v>624</v>
      </c>
      <c r="V821" s="16">
        <v>478</v>
      </c>
      <c r="W821" s="16">
        <v>611</v>
      </c>
      <c r="X821" s="16">
        <v>555</v>
      </c>
      <c r="Y821" s="16">
        <v>474</v>
      </c>
      <c r="Z821" s="16">
        <v>368</v>
      </c>
      <c r="AA821" s="16">
        <v>216</v>
      </c>
      <c r="AB821" s="16">
        <v>210</v>
      </c>
      <c r="AD821" s="16">
        <v>980</v>
      </c>
      <c r="AE821" s="16">
        <v>615</v>
      </c>
      <c r="AF821" s="16">
        <v>527</v>
      </c>
      <c r="AG821" s="16">
        <v>106</v>
      </c>
      <c r="AH821" s="16">
        <v>432</v>
      </c>
      <c r="AI821" s="16">
        <v>248</v>
      </c>
      <c r="AJ821" s="16">
        <v>4</v>
      </c>
      <c r="AL821" s="16">
        <v>547</v>
      </c>
      <c r="AM821" s="16">
        <v>640</v>
      </c>
      <c r="AN821" s="16">
        <v>180</v>
      </c>
      <c r="AP821" s="16">
        <v>232</v>
      </c>
      <c r="AQ821" s="16">
        <v>183</v>
      </c>
      <c r="AR821" s="16">
        <v>41</v>
      </c>
      <c r="AS821" s="16">
        <v>497</v>
      </c>
      <c r="AT821" s="16">
        <v>67</v>
      </c>
      <c r="AU821" s="16">
        <v>3</v>
      </c>
      <c r="AW821" s="16">
        <v>2547</v>
      </c>
      <c r="AX821" s="16">
        <v>330</v>
      </c>
      <c r="AZ821" s="16">
        <v>1326</v>
      </c>
      <c r="BA821" s="16">
        <v>930</v>
      </c>
      <c r="BB821" s="16">
        <v>0</v>
      </c>
      <c r="BC821" s="16">
        <v>527</v>
      </c>
      <c r="BD821" s="16">
        <v>129</v>
      </c>
      <c r="BE821" s="16">
        <v>0</v>
      </c>
      <c r="BF821" s="16">
        <v>0</v>
      </c>
      <c r="BG821" s="16">
        <v>0</v>
      </c>
    </row>
    <row r="822" spans="2:59">
      <c r="B822" s="12" t="s">
        <v>106</v>
      </c>
      <c r="C822" s="16">
        <v>2920</v>
      </c>
      <c r="D822" s="16">
        <v>1186</v>
      </c>
      <c r="E822" s="16">
        <v>1731</v>
      </c>
      <c r="G822" s="16">
        <v>136</v>
      </c>
      <c r="H822" s="16">
        <v>405</v>
      </c>
      <c r="I822" s="16">
        <v>290</v>
      </c>
      <c r="J822" s="16">
        <v>248</v>
      </c>
      <c r="K822" s="16">
        <v>312</v>
      </c>
      <c r="L822" s="16">
        <v>316</v>
      </c>
      <c r="M822" s="16">
        <v>484</v>
      </c>
      <c r="N822" s="16">
        <v>449</v>
      </c>
      <c r="O822" s="16">
        <v>279</v>
      </c>
      <c r="Q822" s="16">
        <v>1091</v>
      </c>
      <c r="R822" s="16">
        <v>607</v>
      </c>
      <c r="S822" s="16">
        <v>575</v>
      </c>
      <c r="T822" s="16">
        <v>622</v>
      </c>
      <c r="V822" s="16">
        <v>560</v>
      </c>
      <c r="W822" s="16">
        <v>582</v>
      </c>
      <c r="X822" s="16">
        <v>565</v>
      </c>
      <c r="Y822" s="16">
        <v>435</v>
      </c>
      <c r="Z822" s="16">
        <v>352</v>
      </c>
      <c r="AA822" s="16">
        <v>214</v>
      </c>
      <c r="AB822" s="16">
        <v>212</v>
      </c>
      <c r="AD822" s="16">
        <v>987</v>
      </c>
      <c r="AE822" s="16">
        <v>617</v>
      </c>
      <c r="AF822" s="16">
        <v>529</v>
      </c>
      <c r="AG822" s="16">
        <v>105</v>
      </c>
      <c r="AH822" s="16">
        <v>433</v>
      </c>
      <c r="AI822" s="16">
        <v>247</v>
      </c>
      <c r="AJ822" s="16">
        <v>4</v>
      </c>
      <c r="AL822" s="16">
        <v>567</v>
      </c>
      <c r="AM822" s="16">
        <v>660</v>
      </c>
      <c r="AN822" s="16">
        <v>184</v>
      </c>
      <c r="AP822" s="16">
        <v>229</v>
      </c>
      <c r="AQ822" s="16">
        <v>174</v>
      </c>
      <c r="AR822" s="16">
        <v>41</v>
      </c>
      <c r="AS822" s="16">
        <v>473</v>
      </c>
      <c r="AT822" s="16">
        <v>66</v>
      </c>
      <c r="AU822" s="16">
        <v>3</v>
      </c>
      <c r="AW822" s="16">
        <v>2553</v>
      </c>
      <c r="AX822" s="16">
        <v>332</v>
      </c>
      <c r="AZ822" s="16">
        <v>1382</v>
      </c>
      <c r="BA822" s="16">
        <v>902</v>
      </c>
      <c r="BB822" s="16">
        <v>0</v>
      </c>
      <c r="BC822" s="16">
        <v>510</v>
      </c>
      <c r="BD822" s="16">
        <v>127</v>
      </c>
      <c r="BE822" s="16">
        <v>0</v>
      </c>
      <c r="BF822" s="16">
        <v>0</v>
      </c>
      <c r="BG822" s="16">
        <v>0</v>
      </c>
    </row>
    <row r="823" spans="2:59">
      <c r="B823" s="17" t="s">
        <v>93</v>
      </c>
      <c r="C823" s="18">
        <v>0.46484742938723378</v>
      </c>
      <c r="D823" s="18">
        <v>0.46584665127171399</v>
      </c>
      <c r="E823" s="18">
        <v>0.46396110486103193</v>
      </c>
      <c r="G823" s="18">
        <v>0.41156348651239549</v>
      </c>
      <c r="H823" s="18">
        <v>0.44828477362674501</v>
      </c>
      <c r="I823" s="18">
        <v>0.44167114778581029</v>
      </c>
      <c r="J823" s="18">
        <v>0.44654128398568971</v>
      </c>
      <c r="K823" s="18">
        <v>0.45148004394570612</v>
      </c>
      <c r="L823" s="18">
        <v>0.51311759476459418</v>
      </c>
      <c r="M823" s="18">
        <v>0.52901229081885037</v>
      </c>
      <c r="N823" s="18">
        <v>0.43887714851370763</v>
      </c>
      <c r="O823" s="18">
        <v>0.44623184325975901</v>
      </c>
      <c r="Q823" s="18">
        <v>0.51125182895628374</v>
      </c>
      <c r="R823" s="18">
        <v>0.41526090553208772</v>
      </c>
      <c r="S823" s="18">
        <v>0.46283578093781669</v>
      </c>
      <c r="T823" s="18">
        <v>0.42996941931426241</v>
      </c>
      <c r="V823" s="18">
        <v>0.4785138924661661</v>
      </c>
      <c r="W823" s="18">
        <v>0.4897948161656604</v>
      </c>
      <c r="X823" s="18">
        <v>0.58329293582171193</v>
      </c>
      <c r="Y823" s="18">
        <v>0.39601836162120241</v>
      </c>
      <c r="Z823" s="18">
        <v>0.3999255670143535</v>
      </c>
      <c r="AA823" s="18">
        <v>0.35805771677950038</v>
      </c>
      <c r="AB823" s="18">
        <v>0.40146250261149058</v>
      </c>
      <c r="AD823" s="18">
        <v>0.50170612043126628</v>
      </c>
      <c r="AE823" s="18">
        <v>0.4830471914632623</v>
      </c>
      <c r="AF823" s="18">
        <v>0.41665248170491809</v>
      </c>
      <c r="AG823" s="18">
        <v>0.51465207179222017</v>
      </c>
      <c r="AH823" s="18">
        <v>0.45074810712093799</v>
      </c>
      <c r="AI823" s="18">
        <v>0.37801139524289168</v>
      </c>
      <c r="AJ823" s="18">
        <v>0.52499227707464247</v>
      </c>
      <c r="AL823" s="18">
        <v>0.52203999999999995</v>
      </c>
      <c r="AM823" s="18">
        <v>0.50507999999999997</v>
      </c>
      <c r="AN823" s="18">
        <v>0.51817000000000002</v>
      </c>
      <c r="AP823" s="18">
        <v>0.41411676519963447</v>
      </c>
      <c r="AQ823" s="18">
        <v>0.30916642083013518</v>
      </c>
      <c r="AR823" s="18">
        <v>0.42987397527491811</v>
      </c>
      <c r="AS823" s="18">
        <v>0.38172670252130408</v>
      </c>
      <c r="AT823" s="18">
        <v>0.36034600157775781</v>
      </c>
      <c r="AU823" s="18">
        <v>0.65769464412543044</v>
      </c>
      <c r="AW823" s="18">
        <v>0.48048974088123142</v>
      </c>
      <c r="AX823" s="18">
        <v>0.3527020191317648</v>
      </c>
      <c r="AZ823" s="18">
        <v>0.48697683482449272</v>
      </c>
      <c r="BA823" s="18">
        <v>0.48279457654637492</v>
      </c>
      <c r="BB823" s="18">
        <v>0</v>
      </c>
      <c r="BC823" s="18">
        <v>0.37715339793859431</v>
      </c>
      <c r="BD823" s="18">
        <v>0.44898711075277298</v>
      </c>
      <c r="BE823" s="18">
        <v>0</v>
      </c>
      <c r="BF823" s="18">
        <v>0</v>
      </c>
      <c r="BG823" s="18">
        <v>0</v>
      </c>
    </row>
    <row r="824" spans="2:59">
      <c r="B824" s="17" t="s">
        <v>94</v>
      </c>
      <c r="C824" s="18">
        <v>0.44836432004368382</v>
      </c>
      <c r="D824" s="18">
        <v>0.4576611169260742</v>
      </c>
      <c r="E824" s="18">
        <v>0.44219976388108051</v>
      </c>
      <c r="G824" s="18">
        <v>0.45209633617606942</v>
      </c>
      <c r="H824" s="18">
        <v>0.45163604499721588</v>
      </c>
      <c r="I824" s="18">
        <v>0.47429946516982729</v>
      </c>
      <c r="J824" s="18">
        <v>0.4711532069832744</v>
      </c>
      <c r="K824" s="18">
        <v>0.44802120485769481</v>
      </c>
      <c r="L824" s="18">
        <v>0.3914198062043539</v>
      </c>
      <c r="M824" s="18">
        <v>0.4210795591777689</v>
      </c>
      <c r="N824" s="18">
        <v>0.4810937136375667</v>
      </c>
      <c r="O824" s="18">
        <v>0.45401778882896421</v>
      </c>
      <c r="Q824" s="18">
        <v>0.4329855332357973</v>
      </c>
      <c r="R824" s="18">
        <v>0.48770546511640789</v>
      </c>
      <c r="S824" s="18">
        <v>0.47132360627495562</v>
      </c>
      <c r="T824" s="18">
        <v>0.42307215875685927</v>
      </c>
      <c r="V824" s="18">
        <v>0.40380759360258872</v>
      </c>
      <c r="W824" s="18">
        <v>0.44520798624002189</v>
      </c>
      <c r="X824" s="18">
        <v>0.37177900213788989</v>
      </c>
      <c r="Y824" s="18">
        <v>0.50369023503352084</v>
      </c>
      <c r="Z824" s="18">
        <v>0.48957873323536633</v>
      </c>
      <c r="AA824" s="18">
        <v>0.53750026290201369</v>
      </c>
      <c r="AB824" s="18">
        <v>0.50692480214391233</v>
      </c>
      <c r="AD824" s="18">
        <v>0.42977109478037651</v>
      </c>
      <c r="AE824" s="18">
        <v>0.44312926838864708</v>
      </c>
      <c r="AF824" s="18">
        <v>0.45790127191466129</v>
      </c>
      <c r="AG824" s="18">
        <v>0.41290847506905187</v>
      </c>
      <c r="AH824" s="18">
        <v>0.44945888725033051</v>
      </c>
      <c r="AI824" s="18">
        <v>0.5317649068085657</v>
      </c>
      <c r="AJ824" s="18">
        <v>0.2358772217288925</v>
      </c>
      <c r="AL824" s="18">
        <v>0.42349999999999999</v>
      </c>
      <c r="AM824" s="18">
        <v>0.40822000000000003</v>
      </c>
      <c r="AN824" s="18">
        <v>0.41123999999999999</v>
      </c>
      <c r="AP824" s="18">
        <v>0.50476418005827073</v>
      </c>
      <c r="AQ824" s="18">
        <v>0.50919093063684684</v>
      </c>
      <c r="AR824" s="18">
        <v>0.51157783376355048</v>
      </c>
      <c r="AS824" s="18">
        <v>0.52935586703160886</v>
      </c>
      <c r="AT824" s="18">
        <v>0.50623477240366443</v>
      </c>
      <c r="AU824" s="18">
        <v>0.34230535587456951</v>
      </c>
      <c r="AW824" s="18">
        <v>0.44619406975757803</v>
      </c>
      <c r="AX824" s="18">
        <v>0.47118509283748511</v>
      </c>
      <c r="AZ824" s="18">
        <v>0.42435191278967199</v>
      </c>
      <c r="BA824" s="18">
        <v>0.43197348897536919</v>
      </c>
      <c r="BB824" s="18">
        <v>0</v>
      </c>
      <c r="BC824" s="18">
        <v>0.53082676148839747</v>
      </c>
      <c r="BD824" s="18">
        <v>0.49478932663232289</v>
      </c>
      <c r="BE824" s="18">
        <v>0</v>
      </c>
      <c r="BF824" s="18">
        <v>0</v>
      </c>
      <c r="BG824" s="18">
        <v>0</v>
      </c>
    </row>
    <row r="825" spans="2:59">
      <c r="B825" s="17" t="s">
        <v>119</v>
      </c>
      <c r="C825" s="18">
        <v>8.6788250569082348E-2</v>
      </c>
      <c r="D825" s="18">
        <v>7.6492231802212041E-2</v>
      </c>
      <c r="E825" s="18">
        <v>9.3839131257887648E-2</v>
      </c>
      <c r="G825" s="18">
        <v>0.13634017731153511</v>
      </c>
      <c r="H825" s="18">
        <v>0.10007918137603899</v>
      </c>
      <c r="I825" s="18">
        <v>8.4029387044362205E-2</v>
      </c>
      <c r="J825" s="18">
        <v>8.2305509031035812E-2</v>
      </c>
      <c r="K825" s="18">
        <v>0.1004987511965993</v>
      </c>
      <c r="L825" s="18">
        <v>9.5462599031052017E-2</v>
      </c>
      <c r="M825" s="18">
        <v>4.9908150003380863E-2</v>
      </c>
      <c r="N825" s="18">
        <v>8.0029137848725715E-2</v>
      </c>
      <c r="O825" s="18">
        <v>9.9750367911276727E-2</v>
      </c>
      <c r="Q825" s="18">
        <v>5.5762637807918923E-2</v>
      </c>
      <c r="R825" s="18">
        <v>9.7033629351504516E-2</v>
      </c>
      <c r="S825" s="18">
        <v>6.5840612787227581E-2</v>
      </c>
      <c r="T825" s="18">
        <v>0.1469584219288782</v>
      </c>
      <c r="V825" s="18">
        <v>0.1176785139312452</v>
      </c>
      <c r="W825" s="18">
        <v>6.4997197594317574E-2</v>
      </c>
      <c r="X825" s="18">
        <v>4.4928062040398183E-2</v>
      </c>
      <c r="Y825" s="18">
        <v>0.10029140334527691</v>
      </c>
      <c r="Z825" s="18">
        <v>0.1104956997502803</v>
      </c>
      <c r="AA825" s="18">
        <v>0.104442020318486</v>
      </c>
      <c r="AB825" s="18">
        <v>9.1612695244597114E-2</v>
      </c>
      <c r="AD825" s="18">
        <v>6.8522784788357147E-2</v>
      </c>
      <c r="AE825" s="18">
        <v>7.3823540148090519E-2</v>
      </c>
      <c r="AF825" s="18">
        <v>0.12544624638042051</v>
      </c>
      <c r="AG825" s="18">
        <v>7.2439453138727697E-2</v>
      </c>
      <c r="AH825" s="18">
        <v>9.9793005628731404E-2</v>
      </c>
      <c r="AI825" s="18">
        <v>9.0223697948542639E-2</v>
      </c>
      <c r="AJ825" s="18">
        <v>0.23913050119646509</v>
      </c>
      <c r="AL825" s="18">
        <v>5.4460000000000001E-2</v>
      </c>
      <c r="AM825" s="18">
        <v>8.6709999999999995E-2</v>
      </c>
      <c r="AN825" s="18">
        <v>7.059E-2</v>
      </c>
      <c r="AP825" s="18">
        <v>8.1119054742095006E-2</v>
      </c>
      <c r="AQ825" s="18">
        <v>0.18164264853301801</v>
      </c>
      <c r="AR825" s="18">
        <v>5.8548190961531563E-2</v>
      </c>
      <c r="AS825" s="18">
        <v>8.8917430447087067E-2</v>
      </c>
      <c r="AT825" s="18">
        <v>0.13341922601857789</v>
      </c>
      <c r="AU825" s="18">
        <v>0</v>
      </c>
      <c r="AW825" s="18">
        <v>7.3316189361190484E-2</v>
      </c>
      <c r="AX825" s="18">
        <v>0.17611288803075009</v>
      </c>
      <c r="AZ825" s="18">
        <v>8.8671252385835383E-2</v>
      </c>
      <c r="BA825" s="18">
        <v>8.5231934478255847E-2</v>
      </c>
      <c r="BB825" s="18">
        <v>0</v>
      </c>
      <c r="BC825" s="18">
        <v>9.2019840573008369E-2</v>
      </c>
      <c r="BD825" s="18">
        <v>5.6223562614903903E-2</v>
      </c>
      <c r="BE825" s="18">
        <v>0</v>
      </c>
      <c r="BF825" s="18">
        <v>0</v>
      </c>
      <c r="BG825" s="18">
        <v>0</v>
      </c>
    </row>
    <row r="827" spans="2:59" ht="72.599999999999994">
      <c r="B827" s="14" t="s">
        <v>322</v>
      </c>
    </row>
    <row r="828" spans="2:59" ht="43.5">
      <c r="B828" s="15" t="s">
        <v>291</v>
      </c>
    </row>
    <row r="829" spans="2:59">
      <c r="B829" s="11" t="s">
        <v>105</v>
      </c>
      <c r="C829" s="16">
        <v>2912</v>
      </c>
      <c r="D829" s="16">
        <v>1152</v>
      </c>
      <c r="E829" s="16">
        <v>1751</v>
      </c>
      <c r="G829" s="16">
        <v>147</v>
      </c>
      <c r="H829" s="16">
        <v>412</v>
      </c>
      <c r="I829" s="16">
        <v>288</v>
      </c>
      <c r="J829" s="16">
        <v>254</v>
      </c>
      <c r="K829" s="16">
        <v>311</v>
      </c>
      <c r="L829" s="16">
        <v>305</v>
      </c>
      <c r="M829" s="16">
        <v>483</v>
      </c>
      <c r="N829" s="16">
        <v>411</v>
      </c>
      <c r="O829" s="16">
        <v>301</v>
      </c>
      <c r="Q829" s="16">
        <v>1084</v>
      </c>
      <c r="R829" s="16">
        <v>610</v>
      </c>
      <c r="S829" s="16">
        <v>570</v>
      </c>
      <c r="T829" s="16">
        <v>624</v>
      </c>
      <c r="V829" s="16">
        <v>478</v>
      </c>
      <c r="W829" s="16">
        <v>611</v>
      </c>
      <c r="X829" s="16">
        <v>555</v>
      </c>
      <c r="Y829" s="16">
        <v>474</v>
      </c>
      <c r="Z829" s="16">
        <v>368</v>
      </c>
      <c r="AA829" s="16">
        <v>216</v>
      </c>
      <c r="AB829" s="16">
        <v>210</v>
      </c>
      <c r="AD829" s="16">
        <v>980</v>
      </c>
      <c r="AE829" s="16">
        <v>615</v>
      </c>
      <c r="AF829" s="16">
        <v>527</v>
      </c>
      <c r="AG829" s="16">
        <v>106</v>
      </c>
      <c r="AH829" s="16">
        <v>432</v>
      </c>
      <c r="AI829" s="16">
        <v>248</v>
      </c>
      <c r="AJ829" s="16">
        <v>4</v>
      </c>
      <c r="AL829" s="16">
        <v>547</v>
      </c>
      <c r="AM829" s="16">
        <v>640</v>
      </c>
      <c r="AN829" s="16">
        <v>180</v>
      </c>
      <c r="AP829" s="16">
        <v>232</v>
      </c>
      <c r="AQ829" s="16">
        <v>183</v>
      </c>
      <c r="AR829" s="16">
        <v>41</v>
      </c>
      <c r="AS829" s="16">
        <v>497</v>
      </c>
      <c r="AT829" s="16">
        <v>67</v>
      </c>
      <c r="AU829" s="16">
        <v>3</v>
      </c>
      <c r="AW829" s="16">
        <v>2547</v>
      </c>
      <c r="AX829" s="16">
        <v>330</v>
      </c>
      <c r="AZ829" s="16">
        <v>1326</v>
      </c>
      <c r="BA829" s="16">
        <v>930</v>
      </c>
      <c r="BB829" s="16">
        <v>0</v>
      </c>
      <c r="BC829" s="16">
        <v>527</v>
      </c>
      <c r="BD829" s="16">
        <v>129</v>
      </c>
      <c r="BE829" s="16">
        <v>0</v>
      </c>
      <c r="BF829" s="16">
        <v>0</v>
      </c>
      <c r="BG829" s="16">
        <v>0</v>
      </c>
    </row>
    <row r="830" spans="2:59">
      <c r="B830" s="12" t="s">
        <v>106</v>
      </c>
      <c r="C830" s="16">
        <v>2920</v>
      </c>
      <c r="D830" s="16">
        <v>1186</v>
      </c>
      <c r="E830" s="16">
        <v>1731</v>
      </c>
      <c r="G830" s="16">
        <v>136</v>
      </c>
      <c r="H830" s="16">
        <v>405</v>
      </c>
      <c r="I830" s="16">
        <v>290</v>
      </c>
      <c r="J830" s="16">
        <v>248</v>
      </c>
      <c r="K830" s="16">
        <v>312</v>
      </c>
      <c r="L830" s="16">
        <v>316</v>
      </c>
      <c r="M830" s="16">
        <v>484</v>
      </c>
      <c r="N830" s="16">
        <v>449</v>
      </c>
      <c r="O830" s="16">
        <v>279</v>
      </c>
      <c r="Q830" s="16">
        <v>1091</v>
      </c>
      <c r="R830" s="16">
        <v>607</v>
      </c>
      <c r="S830" s="16">
        <v>575</v>
      </c>
      <c r="T830" s="16">
        <v>622</v>
      </c>
      <c r="V830" s="16">
        <v>560</v>
      </c>
      <c r="W830" s="16">
        <v>582</v>
      </c>
      <c r="X830" s="16">
        <v>565</v>
      </c>
      <c r="Y830" s="16">
        <v>435</v>
      </c>
      <c r="Z830" s="16">
        <v>352</v>
      </c>
      <c r="AA830" s="16">
        <v>214</v>
      </c>
      <c r="AB830" s="16">
        <v>212</v>
      </c>
      <c r="AD830" s="16">
        <v>987</v>
      </c>
      <c r="AE830" s="16">
        <v>617</v>
      </c>
      <c r="AF830" s="16">
        <v>529</v>
      </c>
      <c r="AG830" s="16">
        <v>105</v>
      </c>
      <c r="AH830" s="16">
        <v>433</v>
      </c>
      <c r="AI830" s="16">
        <v>247</v>
      </c>
      <c r="AJ830" s="16">
        <v>4</v>
      </c>
      <c r="AL830" s="16">
        <v>567</v>
      </c>
      <c r="AM830" s="16">
        <v>660</v>
      </c>
      <c r="AN830" s="16">
        <v>184</v>
      </c>
      <c r="AP830" s="16">
        <v>229</v>
      </c>
      <c r="AQ830" s="16">
        <v>174</v>
      </c>
      <c r="AR830" s="16">
        <v>41</v>
      </c>
      <c r="AS830" s="16">
        <v>473</v>
      </c>
      <c r="AT830" s="16">
        <v>66</v>
      </c>
      <c r="AU830" s="16">
        <v>3</v>
      </c>
      <c r="AW830" s="16">
        <v>2553</v>
      </c>
      <c r="AX830" s="16">
        <v>332</v>
      </c>
      <c r="AZ830" s="16">
        <v>1382</v>
      </c>
      <c r="BA830" s="16">
        <v>902</v>
      </c>
      <c r="BB830" s="16">
        <v>0</v>
      </c>
      <c r="BC830" s="16">
        <v>510</v>
      </c>
      <c r="BD830" s="16">
        <v>127</v>
      </c>
      <c r="BE830" s="16">
        <v>0</v>
      </c>
      <c r="BF830" s="16">
        <v>0</v>
      </c>
      <c r="BG830" s="16">
        <v>0</v>
      </c>
    </row>
    <row r="831" spans="2:59">
      <c r="B831" s="17" t="s">
        <v>93</v>
      </c>
      <c r="C831" s="18">
        <v>0.22967785716717681</v>
      </c>
      <c r="D831" s="18">
        <v>0.23477886314223689</v>
      </c>
      <c r="E831" s="18">
        <v>0.22629148250254191</v>
      </c>
      <c r="G831" s="18">
        <v>0.25932819538684487</v>
      </c>
      <c r="H831" s="18">
        <v>0.21968304213208589</v>
      </c>
      <c r="I831" s="18">
        <v>0.20469979208639219</v>
      </c>
      <c r="J831" s="18">
        <v>0.19634194414228801</v>
      </c>
      <c r="K831" s="18">
        <v>0.29231519786756271</v>
      </c>
      <c r="L831" s="18">
        <v>0.22269397652690651</v>
      </c>
      <c r="M831" s="18">
        <v>0.24576144625366439</v>
      </c>
      <c r="N831" s="18">
        <v>0.23308009010577441</v>
      </c>
      <c r="O831" s="18">
        <v>0.1897886659335194</v>
      </c>
      <c r="Q831" s="18">
        <v>0.2063658033355325</v>
      </c>
      <c r="R831" s="18">
        <v>0.22496704039605031</v>
      </c>
      <c r="S831" s="18">
        <v>0.2459745736625254</v>
      </c>
      <c r="T831" s="18">
        <v>0.2602638181221818</v>
      </c>
      <c r="V831" s="18">
        <v>0.19832287213535221</v>
      </c>
      <c r="W831" s="18">
        <v>0.2081553179807476</v>
      </c>
      <c r="X831" s="18">
        <v>0.1763447003364349</v>
      </c>
      <c r="Y831" s="18">
        <v>0.30678456618387928</v>
      </c>
      <c r="Z831" s="18">
        <v>0.25604836783003909</v>
      </c>
      <c r="AA831" s="18">
        <v>0.26140714535785381</v>
      </c>
      <c r="AB831" s="18">
        <v>0.27963898562317602</v>
      </c>
      <c r="AD831" s="18">
        <v>0.25448885702814111</v>
      </c>
      <c r="AE831" s="18">
        <v>0.20668562604861321</v>
      </c>
      <c r="AF831" s="18">
        <v>0.23624946951014869</v>
      </c>
      <c r="AG831" s="18">
        <v>0.22280843357612101</v>
      </c>
      <c r="AH831" s="18">
        <v>0.2168899255210047</v>
      </c>
      <c r="AI831" s="18">
        <v>0.20293224574292579</v>
      </c>
      <c r="AJ831" s="18">
        <v>0</v>
      </c>
      <c r="AL831" s="18">
        <v>0.19098999999999999</v>
      </c>
      <c r="AM831" s="18">
        <v>0.1993</v>
      </c>
      <c r="AN831" s="18">
        <v>0.23133000000000001</v>
      </c>
      <c r="AP831" s="18">
        <v>0.23005302873103711</v>
      </c>
      <c r="AQ831" s="18">
        <v>0.38632485830605517</v>
      </c>
      <c r="AR831" s="18">
        <v>0.29858040155335852</v>
      </c>
      <c r="AS831" s="18">
        <v>0.28811325799587761</v>
      </c>
      <c r="AT831" s="18">
        <v>0.32111628829028521</v>
      </c>
      <c r="AU831" s="18">
        <v>0</v>
      </c>
      <c r="AW831" s="18">
        <v>0.23199871558859961</v>
      </c>
      <c r="AX831" s="18">
        <v>0.21592338561377511</v>
      </c>
      <c r="AZ831" s="18">
        <v>0.18946118424644859</v>
      </c>
      <c r="BA831" s="18">
        <v>0.26431676577980678</v>
      </c>
      <c r="BB831" s="18">
        <v>0</v>
      </c>
      <c r="BC831" s="18">
        <v>0.27306155058979847</v>
      </c>
      <c r="BD831" s="18">
        <v>0.24705920503845821</v>
      </c>
      <c r="BE831" s="18">
        <v>0</v>
      </c>
      <c r="BF831" s="18">
        <v>0</v>
      </c>
      <c r="BG831" s="18">
        <v>0</v>
      </c>
    </row>
    <row r="832" spans="2:59">
      <c r="B832" s="17" t="s">
        <v>94</v>
      </c>
      <c r="C832" s="18">
        <v>0.68350119379468233</v>
      </c>
      <c r="D832" s="18">
        <v>0.69770473867249794</v>
      </c>
      <c r="E832" s="18">
        <v>0.67366817722438455</v>
      </c>
      <c r="G832" s="18">
        <v>0.61945242838632109</v>
      </c>
      <c r="H832" s="18">
        <v>0.69137375003857093</v>
      </c>
      <c r="I832" s="18">
        <v>0.69319460945208855</v>
      </c>
      <c r="J832" s="18">
        <v>0.7300625703344813</v>
      </c>
      <c r="K832" s="18">
        <v>0.61292877596371309</v>
      </c>
      <c r="L832" s="18">
        <v>0.69553989504088665</v>
      </c>
      <c r="M832" s="18">
        <v>0.6839982116293134</v>
      </c>
      <c r="N832" s="18">
        <v>0.68016031140689215</v>
      </c>
      <c r="O832" s="18">
        <v>0.72174225751370724</v>
      </c>
      <c r="Q832" s="18">
        <v>0.73231684158775789</v>
      </c>
      <c r="R832" s="18">
        <v>0.68567739787403781</v>
      </c>
      <c r="S832" s="18">
        <v>0.68128084632708152</v>
      </c>
      <c r="T832" s="18">
        <v>0.5995994935198159</v>
      </c>
      <c r="V832" s="18">
        <v>0.69411045682304973</v>
      </c>
      <c r="W832" s="18">
        <v>0.72707583910714801</v>
      </c>
      <c r="X832" s="18">
        <v>0.76264377817249751</v>
      </c>
      <c r="Y832" s="18">
        <v>0.58760874467470126</v>
      </c>
      <c r="Z832" s="18">
        <v>0.63979451205295002</v>
      </c>
      <c r="AA832" s="18">
        <v>0.65403817060251235</v>
      </c>
      <c r="AB832" s="18">
        <v>0.62415131537668722</v>
      </c>
      <c r="AD832" s="18">
        <v>0.67930490811467525</v>
      </c>
      <c r="AE832" s="18">
        <v>0.71172587104386864</v>
      </c>
      <c r="AF832" s="18">
        <v>0.65860148084289705</v>
      </c>
      <c r="AG832" s="18">
        <v>0.6774959594203348</v>
      </c>
      <c r="AH832" s="18">
        <v>0.66510480212973699</v>
      </c>
      <c r="AI832" s="18">
        <v>0.72501313793931033</v>
      </c>
      <c r="AJ832" s="18">
        <v>0.2358772217288925</v>
      </c>
      <c r="AL832" s="18">
        <v>0.74863999999999997</v>
      </c>
      <c r="AM832" s="18">
        <v>0.73187000000000002</v>
      </c>
      <c r="AN832" s="18">
        <v>0.67605000000000004</v>
      </c>
      <c r="AP832" s="18">
        <v>0.70673110030945874</v>
      </c>
      <c r="AQ832" s="18">
        <v>0.44411904626228688</v>
      </c>
      <c r="AR832" s="18">
        <v>0.61926271682620093</v>
      </c>
      <c r="AS832" s="18">
        <v>0.61296770974548942</v>
      </c>
      <c r="AT832" s="18">
        <v>0.5476315442411297</v>
      </c>
      <c r="AU832" s="18">
        <v>1</v>
      </c>
      <c r="AW832" s="18">
        <v>0.68775400263437791</v>
      </c>
      <c r="AX832" s="18">
        <v>0.66138088208201229</v>
      </c>
      <c r="AZ832" s="18">
        <v>0.72535475858354881</v>
      </c>
      <c r="BA832" s="18">
        <v>0.64163960479550552</v>
      </c>
      <c r="BB832" s="18">
        <v>0</v>
      </c>
      <c r="BC832" s="18">
        <v>0.6463870251830679</v>
      </c>
      <c r="BD832" s="18">
        <v>0.6744222869648242</v>
      </c>
      <c r="BE832" s="18">
        <v>0</v>
      </c>
      <c r="BF832" s="18">
        <v>0</v>
      </c>
      <c r="BG832" s="18">
        <v>0</v>
      </c>
    </row>
    <row r="833" spans="2:59">
      <c r="B833" s="17" t="s">
        <v>119</v>
      </c>
      <c r="C833" s="18">
        <v>8.6820949038140763E-2</v>
      </c>
      <c r="D833" s="18">
        <v>6.7516398185265267E-2</v>
      </c>
      <c r="E833" s="18">
        <v>0.1000403402730735</v>
      </c>
      <c r="G833" s="18">
        <v>0.121219376226834</v>
      </c>
      <c r="H833" s="18">
        <v>8.8943207829342993E-2</v>
      </c>
      <c r="I833" s="18">
        <v>0.1021055984615192</v>
      </c>
      <c r="J833" s="18">
        <v>7.3595485523230655E-2</v>
      </c>
      <c r="K833" s="18">
        <v>9.4756026168724444E-2</v>
      </c>
      <c r="L833" s="18">
        <v>8.1766128432207028E-2</v>
      </c>
      <c r="M833" s="18">
        <v>7.0240342117022306E-2</v>
      </c>
      <c r="N833" s="18">
        <v>8.6759598487333542E-2</v>
      </c>
      <c r="O833" s="18">
        <v>8.8469076552773154E-2</v>
      </c>
      <c r="Q833" s="18">
        <v>6.1317355076709518E-2</v>
      </c>
      <c r="R833" s="18">
        <v>8.9355561729911923E-2</v>
      </c>
      <c r="S833" s="18">
        <v>7.2744580010393078E-2</v>
      </c>
      <c r="T833" s="18">
        <v>0.14013668835800219</v>
      </c>
      <c r="V833" s="18">
        <v>0.1075666710415981</v>
      </c>
      <c r="W833" s="18">
        <v>6.4768842912104246E-2</v>
      </c>
      <c r="X833" s="18">
        <v>6.101152149106754E-2</v>
      </c>
      <c r="Y833" s="18">
        <v>0.1056066891414197</v>
      </c>
      <c r="Z833" s="18">
        <v>0.104157120117011</v>
      </c>
      <c r="AA833" s="18">
        <v>8.455468403963394E-2</v>
      </c>
      <c r="AB833" s="18">
        <v>9.6209699000136886E-2</v>
      </c>
      <c r="AD833" s="18">
        <v>6.6206234857183521E-2</v>
      </c>
      <c r="AE833" s="18">
        <v>8.1588502907518151E-2</v>
      </c>
      <c r="AF833" s="18">
        <v>0.1051490496469541</v>
      </c>
      <c r="AG833" s="18">
        <v>9.9695607003544406E-2</v>
      </c>
      <c r="AH833" s="18">
        <v>0.1180052723492581</v>
      </c>
      <c r="AI833" s="18">
        <v>7.2054616317764095E-2</v>
      </c>
      <c r="AJ833" s="18">
        <v>0.76412277827110753</v>
      </c>
      <c r="AL833" s="18">
        <v>6.0380000000000003E-2</v>
      </c>
      <c r="AM833" s="18">
        <v>6.8830000000000002E-2</v>
      </c>
      <c r="AN833" s="18">
        <v>9.2630000000000004E-2</v>
      </c>
      <c r="AP833" s="18">
        <v>6.3215870959504261E-2</v>
      </c>
      <c r="AQ833" s="18">
        <v>0.169556095431658</v>
      </c>
      <c r="AR833" s="18">
        <v>8.2156881620440672E-2</v>
      </c>
      <c r="AS833" s="18">
        <v>9.8919032258632911E-2</v>
      </c>
      <c r="AT833" s="18">
        <v>0.13125216746858531</v>
      </c>
      <c r="AU833" s="18">
        <v>0</v>
      </c>
      <c r="AW833" s="18">
        <v>8.024728177702227E-2</v>
      </c>
      <c r="AX833" s="18">
        <v>0.1226957323042126</v>
      </c>
      <c r="AZ833" s="18">
        <v>8.5184057170002492E-2</v>
      </c>
      <c r="BA833" s="18">
        <v>9.4043629424687553E-2</v>
      </c>
      <c r="BB833" s="18">
        <v>0</v>
      </c>
      <c r="BC833" s="18">
        <v>8.0551424227133642E-2</v>
      </c>
      <c r="BD833" s="18">
        <v>7.8518507996717751E-2</v>
      </c>
      <c r="BE833" s="18">
        <v>0</v>
      </c>
      <c r="BF833" s="18">
        <v>0</v>
      </c>
      <c r="BG833" s="18">
        <v>0</v>
      </c>
    </row>
    <row r="835" spans="2:59" ht="72.599999999999994">
      <c r="B835" s="14" t="s">
        <v>323</v>
      </c>
    </row>
    <row r="836" spans="2:59" ht="43.5">
      <c r="B836" s="15" t="s">
        <v>291</v>
      </c>
    </row>
    <row r="837" spans="2:59">
      <c r="B837" s="11" t="s">
        <v>105</v>
      </c>
      <c r="C837" s="16">
        <v>2912</v>
      </c>
      <c r="D837" s="16">
        <v>1152</v>
      </c>
      <c r="E837" s="16">
        <v>1751</v>
      </c>
      <c r="G837" s="16">
        <v>147</v>
      </c>
      <c r="H837" s="16">
        <v>412</v>
      </c>
      <c r="I837" s="16">
        <v>288</v>
      </c>
      <c r="J837" s="16">
        <v>254</v>
      </c>
      <c r="K837" s="16">
        <v>311</v>
      </c>
      <c r="L837" s="16">
        <v>305</v>
      </c>
      <c r="M837" s="16">
        <v>483</v>
      </c>
      <c r="N837" s="16">
        <v>411</v>
      </c>
      <c r="O837" s="16">
        <v>301</v>
      </c>
      <c r="Q837" s="16">
        <v>1084</v>
      </c>
      <c r="R837" s="16">
        <v>610</v>
      </c>
      <c r="S837" s="16">
        <v>570</v>
      </c>
      <c r="T837" s="16">
        <v>624</v>
      </c>
      <c r="V837" s="16">
        <v>478</v>
      </c>
      <c r="W837" s="16">
        <v>611</v>
      </c>
      <c r="X837" s="16">
        <v>555</v>
      </c>
      <c r="Y837" s="16">
        <v>474</v>
      </c>
      <c r="Z837" s="16">
        <v>368</v>
      </c>
      <c r="AA837" s="16">
        <v>216</v>
      </c>
      <c r="AB837" s="16">
        <v>210</v>
      </c>
      <c r="AD837" s="16">
        <v>980</v>
      </c>
      <c r="AE837" s="16">
        <v>615</v>
      </c>
      <c r="AF837" s="16">
        <v>527</v>
      </c>
      <c r="AG837" s="16">
        <v>106</v>
      </c>
      <c r="AH837" s="16">
        <v>432</v>
      </c>
      <c r="AI837" s="16">
        <v>248</v>
      </c>
      <c r="AJ837" s="16">
        <v>4</v>
      </c>
      <c r="AL837" s="16">
        <v>547</v>
      </c>
      <c r="AM837" s="16">
        <v>640</v>
      </c>
      <c r="AN837" s="16">
        <v>180</v>
      </c>
      <c r="AP837" s="16">
        <v>232</v>
      </c>
      <c r="AQ837" s="16">
        <v>183</v>
      </c>
      <c r="AR837" s="16">
        <v>41</v>
      </c>
      <c r="AS837" s="16">
        <v>497</v>
      </c>
      <c r="AT837" s="16">
        <v>67</v>
      </c>
      <c r="AU837" s="16">
        <v>3</v>
      </c>
      <c r="AW837" s="16">
        <v>2547</v>
      </c>
      <c r="AX837" s="16">
        <v>330</v>
      </c>
      <c r="AZ837" s="16">
        <v>1326</v>
      </c>
      <c r="BA837" s="16">
        <v>930</v>
      </c>
      <c r="BB837" s="16">
        <v>0</v>
      </c>
      <c r="BC837" s="16">
        <v>527</v>
      </c>
      <c r="BD837" s="16">
        <v>129</v>
      </c>
      <c r="BE837" s="16">
        <v>0</v>
      </c>
      <c r="BF837" s="16">
        <v>0</v>
      </c>
      <c r="BG837" s="16">
        <v>0</v>
      </c>
    </row>
    <row r="838" spans="2:59">
      <c r="B838" s="12" t="s">
        <v>106</v>
      </c>
      <c r="C838" s="16">
        <v>2920</v>
      </c>
      <c r="D838" s="16">
        <v>1186</v>
      </c>
      <c r="E838" s="16">
        <v>1731</v>
      </c>
      <c r="G838" s="16">
        <v>136</v>
      </c>
      <c r="H838" s="16">
        <v>405</v>
      </c>
      <c r="I838" s="16">
        <v>290</v>
      </c>
      <c r="J838" s="16">
        <v>248</v>
      </c>
      <c r="K838" s="16">
        <v>312</v>
      </c>
      <c r="L838" s="16">
        <v>316</v>
      </c>
      <c r="M838" s="16">
        <v>484</v>
      </c>
      <c r="N838" s="16">
        <v>449</v>
      </c>
      <c r="O838" s="16">
        <v>279</v>
      </c>
      <c r="Q838" s="16">
        <v>1091</v>
      </c>
      <c r="R838" s="16">
        <v>607</v>
      </c>
      <c r="S838" s="16">
        <v>575</v>
      </c>
      <c r="T838" s="16">
        <v>622</v>
      </c>
      <c r="V838" s="16">
        <v>560</v>
      </c>
      <c r="W838" s="16">
        <v>582</v>
      </c>
      <c r="X838" s="16">
        <v>565</v>
      </c>
      <c r="Y838" s="16">
        <v>435</v>
      </c>
      <c r="Z838" s="16">
        <v>352</v>
      </c>
      <c r="AA838" s="16">
        <v>214</v>
      </c>
      <c r="AB838" s="16">
        <v>212</v>
      </c>
      <c r="AD838" s="16">
        <v>987</v>
      </c>
      <c r="AE838" s="16">
        <v>617</v>
      </c>
      <c r="AF838" s="16">
        <v>529</v>
      </c>
      <c r="AG838" s="16">
        <v>105</v>
      </c>
      <c r="AH838" s="16">
        <v>433</v>
      </c>
      <c r="AI838" s="16">
        <v>247</v>
      </c>
      <c r="AJ838" s="16">
        <v>4</v>
      </c>
      <c r="AL838" s="16">
        <v>567</v>
      </c>
      <c r="AM838" s="16">
        <v>660</v>
      </c>
      <c r="AN838" s="16">
        <v>184</v>
      </c>
      <c r="AP838" s="16">
        <v>229</v>
      </c>
      <c r="AQ838" s="16">
        <v>174</v>
      </c>
      <c r="AR838" s="16">
        <v>41</v>
      </c>
      <c r="AS838" s="16">
        <v>473</v>
      </c>
      <c r="AT838" s="16">
        <v>66</v>
      </c>
      <c r="AU838" s="16">
        <v>3</v>
      </c>
      <c r="AW838" s="16">
        <v>2553</v>
      </c>
      <c r="AX838" s="16">
        <v>332</v>
      </c>
      <c r="AZ838" s="16">
        <v>1382</v>
      </c>
      <c r="BA838" s="16">
        <v>902</v>
      </c>
      <c r="BB838" s="16">
        <v>0</v>
      </c>
      <c r="BC838" s="16">
        <v>510</v>
      </c>
      <c r="BD838" s="16">
        <v>127</v>
      </c>
      <c r="BE838" s="16">
        <v>0</v>
      </c>
      <c r="BF838" s="16">
        <v>0</v>
      </c>
      <c r="BG838" s="16">
        <v>0</v>
      </c>
    </row>
    <row r="839" spans="2:59">
      <c r="B839" s="17" t="s">
        <v>93</v>
      </c>
      <c r="C839" s="18">
        <v>0.55778494986026705</v>
      </c>
      <c r="D839" s="18">
        <v>0.56892048894792824</v>
      </c>
      <c r="E839" s="18">
        <v>0.55014918321641959</v>
      </c>
      <c r="G839" s="18">
        <v>0.5864902194140118</v>
      </c>
      <c r="H839" s="18">
        <v>0.5437976180544285</v>
      </c>
      <c r="I839" s="18">
        <v>0.53036595709355638</v>
      </c>
      <c r="J839" s="18">
        <v>0.50145851536035901</v>
      </c>
      <c r="K839" s="18">
        <v>0.57759357619039098</v>
      </c>
      <c r="L839" s="18">
        <v>0.53289166434153157</v>
      </c>
      <c r="M839" s="18">
        <v>0.64946659528442352</v>
      </c>
      <c r="N839" s="18">
        <v>0.55246551093135121</v>
      </c>
      <c r="O839" s="18">
        <v>0.49840755098348322</v>
      </c>
      <c r="Q839" s="18">
        <v>0.59360223454025818</v>
      </c>
      <c r="R839" s="18">
        <v>0.52075721721824197</v>
      </c>
      <c r="S839" s="18">
        <v>0.56788687565281393</v>
      </c>
      <c r="T839" s="18">
        <v>0.52228240090375311</v>
      </c>
      <c r="V839" s="18">
        <v>0.55163326008029234</v>
      </c>
      <c r="W839" s="18">
        <v>0.58812440549525646</v>
      </c>
      <c r="X839" s="18">
        <v>0.59037549437187287</v>
      </c>
      <c r="Y839" s="18">
        <v>0.52139090889808348</v>
      </c>
      <c r="Z839" s="18">
        <v>0.53847864118299449</v>
      </c>
      <c r="AA839" s="18">
        <v>0.54303890634952212</v>
      </c>
      <c r="AB839" s="18">
        <v>0.52560086254796834</v>
      </c>
      <c r="AD839" s="18">
        <v>0.62085104220400067</v>
      </c>
      <c r="AE839" s="18">
        <v>0.53633590802498321</v>
      </c>
      <c r="AF839" s="18">
        <v>0.54375285723853783</v>
      </c>
      <c r="AG839" s="18">
        <v>0.5251635814632799</v>
      </c>
      <c r="AH839" s="18">
        <v>0.539060009804466</v>
      </c>
      <c r="AI839" s="18">
        <v>0.44030161625758679</v>
      </c>
      <c r="AJ839" s="18">
        <v>0.29980715738459868</v>
      </c>
      <c r="AL839" s="18">
        <v>0.63500000000000001</v>
      </c>
      <c r="AM839" s="18">
        <v>0.55759000000000003</v>
      </c>
      <c r="AN839" s="18">
        <v>0.53673000000000004</v>
      </c>
      <c r="AP839" s="18">
        <v>0.57649414911840524</v>
      </c>
      <c r="AQ839" s="18">
        <v>0.54884892226311444</v>
      </c>
      <c r="AR839" s="18">
        <v>0.5334991326739793</v>
      </c>
      <c r="AS839" s="18">
        <v>0.52484047827047808</v>
      </c>
      <c r="AT839" s="18">
        <v>0.47423404989523987</v>
      </c>
      <c r="AU839" s="18">
        <v>0.68461071174913901</v>
      </c>
      <c r="AW839" s="18">
        <v>0.56851724777762835</v>
      </c>
      <c r="AX839" s="18">
        <v>0.49827543302401811</v>
      </c>
      <c r="AZ839" s="18">
        <v>0.54820994582397042</v>
      </c>
      <c r="BA839" s="18">
        <v>0.57763489174463345</v>
      </c>
      <c r="BB839" s="18">
        <v>0</v>
      </c>
      <c r="BC839" s="18">
        <v>0.54350406877313662</v>
      </c>
      <c r="BD839" s="18">
        <v>0.57849566207837277</v>
      </c>
      <c r="BE839" s="18">
        <v>0</v>
      </c>
      <c r="BF839" s="18">
        <v>0</v>
      </c>
      <c r="BG839" s="18">
        <v>0</v>
      </c>
    </row>
    <row r="840" spans="2:59">
      <c r="B840" s="17" t="s">
        <v>94</v>
      </c>
      <c r="C840" s="18">
        <v>0.33808250411573632</v>
      </c>
      <c r="D840" s="18">
        <v>0.34923272701865749</v>
      </c>
      <c r="E840" s="18">
        <v>0.33043433069890782</v>
      </c>
      <c r="G840" s="18">
        <v>0.30247973154849339</v>
      </c>
      <c r="H840" s="18">
        <v>0.35666482123133059</v>
      </c>
      <c r="I840" s="18">
        <v>0.33508907318458109</v>
      </c>
      <c r="J840" s="18">
        <v>0.39944840782884122</v>
      </c>
      <c r="K840" s="18">
        <v>0.3196826374490247</v>
      </c>
      <c r="L840" s="18">
        <v>0.34073055037420918</v>
      </c>
      <c r="M840" s="18">
        <v>0.28445260594320321</v>
      </c>
      <c r="N840" s="18">
        <v>0.35429320065709841</v>
      </c>
      <c r="O840" s="18">
        <v>0.36147561363795011</v>
      </c>
      <c r="Q840" s="18">
        <v>0.34009128856676429</v>
      </c>
      <c r="R840" s="18">
        <v>0.36901809592957169</v>
      </c>
      <c r="S840" s="18">
        <v>0.31754735198988793</v>
      </c>
      <c r="T840" s="18">
        <v>0.32178521699961499</v>
      </c>
      <c r="V840" s="18">
        <v>0.28126658700862839</v>
      </c>
      <c r="W840" s="18">
        <v>0.32400289339748939</v>
      </c>
      <c r="X840" s="18">
        <v>0.3235850317894044</v>
      </c>
      <c r="Y840" s="18">
        <v>0.37762640661157248</v>
      </c>
      <c r="Z840" s="18">
        <v>0.37299185169703242</v>
      </c>
      <c r="AA840" s="18">
        <v>0.39815623248386411</v>
      </c>
      <c r="AB840" s="18">
        <v>0.36572636154882948</v>
      </c>
      <c r="AD840" s="18">
        <v>0.30432147743831478</v>
      </c>
      <c r="AE840" s="18">
        <v>0.35295000342942662</v>
      </c>
      <c r="AF840" s="18">
        <v>0.3362725377954463</v>
      </c>
      <c r="AG840" s="18">
        <v>0.37758193452754429</v>
      </c>
      <c r="AH840" s="18">
        <v>0.34242519606903249</v>
      </c>
      <c r="AI840" s="18">
        <v>0.41693737886611693</v>
      </c>
      <c r="AJ840" s="18">
        <v>0.2358772217288925</v>
      </c>
      <c r="AL840" s="18">
        <v>0.28954999999999997</v>
      </c>
      <c r="AM840" s="18">
        <v>0.32935999999999999</v>
      </c>
      <c r="AN840" s="18">
        <v>0.36182999999999998</v>
      </c>
      <c r="AP840" s="18">
        <v>0.3596702668900526</v>
      </c>
      <c r="AQ840" s="18">
        <v>0.29060672734272652</v>
      </c>
      <c r="AR840" s="18">
        <v>0.41922922846305072</v>
      </c>
      <c r="AS840" s="18">
        <v>0.3879978066330379</v>
      </c>
      <c r="AT840" s="18">
        <v>0.43745956287728133</v>
      </c>
      <c r="AU840" s="18">
        <v>0.31538928825086099</v>
      </c>
      <c r="AW840" s="18">
        <v>0.33725910923669172</v>
      </c>
      <c r="AX840" s="18">
        <v>0.34186933009742321</v>
      </c>
      <c r="AZ840" s="18">
        <v>0.32298479271287062</v>
      </c>
      <c r="BA840" s="18">
        <v>0.33143200852046589</v>
      </c>
      <c r="BB840" s="18">
        <v>0</v>
      </c>
      <c r="BC840" s="18">
        <v>0.38378211955633151</v>
      </c>
      <c r="BD840" s="18">
        <v>0.36602405270908361</v>
      </c>
      <c r="BE840" s="18">
        <v>0</v>
      </c>
      <c r="BF840" s="18">
        <v>0</v>
      </c>
      <c r="BG840" s="18">
        <v>0</v>
      </c>
    </row>
    <row r="841" spans="2:59">
      <c r="B841" s="17" t="s">
        <v>119</v>
      </c>
      <c r="C841" s="18">
        <v>0.1041325460239966</v>
      </c>
      <c r="D841" s="18">
        <v>8.1846784033414471E-2</v>
      </c>
      <c r="E841" s="18">
        <v>0.11941648608467249</v>
      </c>
      <c r="G841" s="18">
        <v>0.11103004903749469</v>
      </c>
      <c r="H841" s="18">
        <v>9.9537560714240803E-2</v>
      </c>
      <c r="I841" s="18">
        <v>0.13454496972186211</v>
      </c>
      <c r="J841" s="18">
        <v>9.909307681079986E-2</v>
      </c>
      <c r="K841" s="18">
        <v>0.10272378636058439</v>
      </c>
      <c r="L841" s="18">
        <v>0.1263777852842593</v>
      </c>
      <c r="M841" s="18">
        <v>6.6080798772373245E-2</v>
      </c>
      <c r="N841" s="18">
        <v>9.3241288411550341E-2</v>
      </c>
      <c r="O841" s="18">
        <v>0.14011683537856651</v>
      </c>
      <c r="Q841" s="18">
        <v>6.6306476892977376E-2</v>
      </c>
      <c r="R841" s="18">
        <v>0.11022468685218639</v>
      </c>
      <c r="S841" s="18">
        <v>0.1145657723572981</v>
      </c>
      <c r="T841" s="18">
        <v>0.15593238209663171</v>
      </c>
      <c r="V841" s="18">
        <v>0.16710015291107921</v>
      </c>
      <c r="W841" s="18">
        <v>8.7872701107254078E-2</v>
      </c>
      <c r="X841" s="18">
        <v>8.6039473838722749E-2</v>
      </c>
      <c r="Y841" s="18">
        <v>0.10098268449034389</v>
      </c>
      <c r="Z841" s="18">
        <v>8.8529507119973122E-2</v>
      </c>
      <c r="AA841" s="18">
        <v>5.880486116661391E-2</v>
      </c>
      <c r="AB841" s="18">
        <v>0.10867277590320221</v>
      </c>
      <c r="AD841" s="18">
        <v>7.4827480357684537E-2</v>
      </c>
      <c r="AE841" s="18">
        <v>0.1107140885455902</v>
      </c>
      <c r="AF841" s="18">
        <v>0.1199746049660159</v>
      </c>
      <c r="AG841" s="18">
        <v>9.7254484009175801E-2</v>
      </c>
      <c r="AH841" s="18">
        <v>0.1185147941265013</v>
      </c>
      <c r="AI841" s="18">
        <v>0.1427610048762965</v>
      </c>
      <c r="AJ841" s="18">
        <v>0.46431562088650868</v>
      </c>
      <c r="AL841" s="18">
        <v>7.5450000000000003E-2</v>
      </c>
      <c r="AM841" s="18">
        <v>0.11305</v>
      </c>
      <c r="AN841" s="18">
        <v>0.10144</v>
      </c>
      <c r="AP841" s="18">
        <v>6.3835583991542363E-2</v>
      </c>
      <c r="AQ841" s="18">
        <v>0.16054435039415921</v>
      </c>
      <c r="AR841" s="18">
        <v>4.7271638862970103E-2</v>
      </c>
      <c r="AS841" s="18">
        <v>8.7161715096484044E-2</v>
      </c>
      <c r="AT841" s="18">
        <v>8.8306387227479036E-2</v>
      </c>
      <c r="AU841" s="18">
        <v>0</v>
      </c>
      <c r="AW841" s="18">
        <v>9.422364298567977E-2</v>
      </c>
      <c r="AX841" s="18">
        <v>0.15985523687855879</v>
      </c>
      <c r="AZ841" s="18">
        <v>0.12880526146315879</v>
      </c>
      <c r="BA841" s="18">
        <v>9.0933099734900588E-2</v>
      </c>
      <c r="BB841" s="18">
        <v>0</v>
      </c>
      <c r="BC841" s="18">
        <v>7.2713811670532036E-2</v>
      </c>
      <c r="BD841" s="18">
        <v>5.548028521254366E-2</v>
      </c>
      <c r="BE841" s="18">
        <v>0</v>
      </c>
      <c r="BF841" s="18">
        <v>0</v>
      </c>
      <c r="BG841" s="18">
        <v>0</v>
      </c>
    </row>
    <row r="843" spans="2:59" ht="87">
      <c r="B843" s="14" t="s">
        <v>324</v>
      </c>
    </row>
    <row r="844" spans="2:59" ht="43.5">
      <c r="B844" s="15" t="s">
        <v>291</v>
      </c>
    </row>
    <row r="845" spans="2:59">
      <c r="B845" s="11" t="s">
        <v>105</v>
      </c>
      <c r="C845" s="16">
        <v>2912</v>
      </c>
      <c r="D845" s="16">
        <v>1152</v>
      </c>
      <c r="E845" s="16">
        <v>1751</v>
      </c>
      <c r="G845" s="16">
        <v>147</v>
      </c>
      <c r="H845" s="16">
        <v>412</v>
      </c>
      <c r="I845" s="16">
        <v>288</v>
      </c>
      <c r="J845" s="16">
        <v>254</v>
      </c>
      <c r="K845" s="16">
        <v>311</v>
      </c>
      <c r="L845" s="16">
        <v>305</v>
      </c>
      <c r="M845" s="16">
        <v>483</v>
      </c>
      <c r="N845" s="16">
        <v>411</v>
      </c>
      <c r="O845" s="16">
        <v>301</v>
      </c>
      <c r="Q845" s="16">
        <v>1084</v>
      </c>
      <c r="R845" s="16">
        <v>610</v>
      </c>
      <c r="S845" s="16">
        <v>570</v>
      </c>
      <c r="T845" s="16">
        <v>624</v>
      </c>
      <c r="V845" s="16">
        <v>478</v>
      </c>
      <c r="W845" s="16">
        <v>611</v>
      </c>
      <c r="X845" s="16">
        <v>555</v>
      </c>
      <c r="Y845" s="16">
        <v>474</v>
      </c>
      <c r="Z845" s="16">
        <v>368</v>
      </c>
      <c r="AA845" s="16">
        <v>216</v>
      </c>
      <c r="AB845" s="16">
        <v>210</v>
      </c>
      <c r="AD845" s="16">
        <v>980</v>
      </c>
      <c r="AE845" s="16">
        <v>615</v>
      </c>
      <c r="AF845" s="16">
        <v>527</v>
      </c>
      <c r="AG845" s="16">
        <v>106</v>
      </c>
      <c r="AH845" s="16">
        <v>432</v>
      </c>
      <c r="AI845" s="16">
        <v>248</v>
      </c>
      <c r="AJ845" s="16">
        <v>4</v>
      </c>
      <c r="AL845" s="16">
        <v>547</v>
      </c>
      <c r="AM845" s="16">
        <v>640</v>
      </c>
      <c r="AN845" s="16">
        <v>180</v>
      </c>
      <c r="AP845" s="16">
        <v>232</v>
      </c>
      <c r="AQ845" s="16">
        <v>183</v>
      </c>
      <c r="AR845" s="16">
        <v>41</v>
      </c>
      <c r="AS845" s="16">
        <v>497</v>
      </c>
      <c r="AT845" s="16">
        <v>67</v>
      </c>
      <c r="AU845" s="16">
        <v>3</v>
      </c>
      <c r="AW845" s="16">
        <v>2547</v>
      </c>
      <c r="AX845" s="16">
        <v>330</v>
      </c>
      <c r="AZ845" s="16">
        <v>1326</v>
      </c>
      <c r="BA845" s="16">
        <v>930</v>
      </c>
      <c r="BB845" s="16">
        <v>0</v>
      </c>
      <c r="BC845" s="16">
        <v>527</v>
      </c>
      <c r="BD845" s="16">
        <v>129</v>
      </c>
      <c r="BE845" s="16">
        <v>0</v>
      </c>
      <c r="BF845" s="16">
        <v>0</v>
      </c>
      <c r="BG845" s="16">
        <v>0</v>
      </c>
    </row>
    <row r="846" spans="2:59">
      <c r="B846" s="12" t="s">
        <v>106</v>
      </c>
      <c r="C846" s="16">
        <v>2920</v>
      </c>
      <c r="D846" s="16">
        <v>1186</v>
      </c>
      <c r="E846" s="16">
        <v>1731</v>
      </c>
      <c r="G846" s="16">
        <v>136</v>
      </c>
      <c r="H846" s="16">
        <v>405</v>
      </c>
      <c r="I846" s="16">
        <v>290</v>
      </c>
      <c r="J846" s="16">
        <v>248</v>
      </c>
      <c r="K846" s="16">
        <v>312</v>
      </c>
      <c r="L846" s="16">
        <v>316</v>
      </c>
      <c r="M846" s="16">
        <v>484</v>
      </c>
      <c r="N846" s="16">
        <v>449</v>
      </c>
      <c r="O846" s="16">
        <v>279</v>
      </c>
      <c r="Q846" s="16">
        <v>1091</v>
      </c>
      <c r="R846" s="16">
        <v>607</v>
      </c>
      <c r="S846" s="16">
        <v>575</v>
      </c>
      <c r="T846" s="16">
        <v>622</v>
      </c>
      <c r="V846" s="16">
        <v>560</v>
      </c>
      <c r="W846" s="16">
        <v>582</v>
      </c>
      <c r="X846" s="16">
        <v>565</v>
      </c>
      <c r="Y846" s="16">
        <v>435</v>
      </c>
      <c r="Z846" s="16">
        <v>352</v>
      </c>
      <c r="AA846" s="16">
        <v>214</v>
      </c>
      <c r="AB846" s="16">
        <v>212</v>
      </c>
      <c r="AD846" s="16">
        <v>987</v>
      </c>
      <c r="AE846" s="16">
        <v>617</v>
      </c>
      <c r="AF846" s="16">
        <v>529</v>
      </c>
      <c r="AG846" s="16">
        <v>105</v>
      </c>
      <c r="AH846" s="16">
        <v>433</v>
      </c>
      <c r="AI846" s="16">
        <v>247</v>
      </c>
      <c r="AJ846" s="16">
        <v>4</v>
      </c>
      <c r="AL846" s="16">
        <v>567</v>
      </c>
      <c r="AM846" s="16">
        <v>660</v>
      </c>
      <c r="AN846" s="16">
        <v>184</v>
      </c>
      <c r="AP846" s="16">
        <v>229</v>
      </c>
      <c r="AQ846" s="16">
        <v>174</v>
      </c>
      <c r="AR846" s="16">
        <v>41</v>
      </c>
      <c r="AS846" s="16">
        <v>473</v>
      </c>
      <c r="AT846" s="16">
        <v>66</v>
      </c>
      <c r="AU846" s="16">
        <v>3</v>
      </c>
      <c r="AW846" s="16">
        <v>2553</v>
      </c>
      <c r="AX846" s="16">
        <v>332</v>
      </c>
      <c r="AZ846" s="16">
        <v>1382</v>
      </c>
      <c r="BA846" s="16">
        <v>902</v>
      </c>
      <c r="BB846" s="16">
        <v>0</v>
      </c>
      <c r="BC846" s="16">
        <v>510</v>
      </c>
      <c r="BD846" s="16">
        <v>127</v>
      </c>
      <c r="BE846" s="16">
        <v>0</v>
      </c>
      <c r="BF846" s="16">
        <v>0</v>
      </c>
      <c r="BG846" s="16">
        <v>0</v>
      </c>
    </row>
    <row r="847" spans="2:59">
      <c r="B847" s="17" t="s">
        <v>93</v>
      </c>
      <c r="C847" s="18">
        <v>0.50488949829935725</v>
      </c>
      <c r="D847" s="18">
        <v>0.52820738924384192</v>
      </c>
      <c r="E847" s="18">
        <v>0.48863525048042339</v>
      </c>
      <c r="G847" s="18">
        <v>0.41197907764845831</v>
      </c>
      <c r="H847" s="18">
        <v>0.48924752014431588</v>
      </c>
      <c r="I847" s="18">
        <v>0.5046951685838974</v>
      </c>
      <c r="J847" s="18">
        <v>0.46384157863671821</v>
      </c>
      <c r="K847" s="18">
        <v>0.51221957117391892</v>
      </c>
      <c r="L847" s="18">
        <v>0.52969551561558537</v>
      </c>
      <c r="M847" s="18">
        <v>0.593975473059148</v>
      </c>
      <c r="N847" s="18">
        <v>0.50526979447510423</v>
      </c>
      <c r="O847" s="18">
        <v>0.4184632732569622</v>
      </c>
      <c r="Q847" s="18">
        <v>0.55234670097546468</v>
      </c>
      <c r="R847" s="18">
        <v>0.51482282248236022</v>
      </c>
      <c r="S847" s="18">
        <v>0.45920774167574291</v>
      </c>
      <c r="T847" s="18">
        <v>0.45240745048600289</v>
      </c>
      <c r="V847" s="18">
        <v>0.38883616736997789</v>
      </c>
      <c r="W847" s="18">
        <v>0.48543154148975382</v>
      </c>
      <c r="X847" s="18">
        <v>0.54138483426784412</v>
      </c>
      <c r="Y847" s="18">
        <v>0.53156130289460479</v>
      </c>
      <c r="Z847" s="18">
        <v>0.57892528037616398</v>
      </c>
      <c r="AA847" s="18">
        <v>0.56583691608874409</v>
      </c>
      <c r="AB847" s="18">
        <v>0.52838561520782057</v>
      </c>
      <c r="AD847" s="18">
        <v>0.5713203707390605</v>
      </c>
      <c r="AE847" s="18">
        <v>0.47323329497287631</v>
      </c>
      <c r="AF847" s="18">
        <v>0.48200927422184309</v>
      </c>
      <c r="AG847" s="18">
        <v>0.57711346001935004</v>
      </c>
      <c r="AH847" s="18">
        <v>0.45516690423490552</v>
      </c>
      <c r="AI847" s="18">
        <v>0.42858279533400029</v>
      </c>
      <c r="AJ847" s="18">
        <v>0.22518511969004371</v>
      </c>
      <c r="AL847" s="18">
        <v>0.57138</v>
      </c>
      <c r="AM847" s="18">
        <v>0.44774999999999998</v>
      </c>
      <c r="AN847" s="18">
        <v>0.42986999999999997</v>
      </c>
      <c r="AP847" s="18">
        <v>0.61871374835231507</v>
      </c>
      <c r="AQ847" s="18">
        <v>0.46610355478604909</v>
      </c>
      <c r="AR847" s="18">
        <v>0.55524935984792223</v>
      </c>
      <c r="AS847" s="18">
        <v>0.55829525649008371</v>
      </c>
      <c r="AT847" s="18">
        <v>0.44907447883209739</v>
      </c>
      <c r="AU847" s="18">
        <v>1</v>
      </c>
      <c r="AW847" s="18">
        <v>0.52402067263061036</v>
      </c>
      <c r="AX847" s="18">
        <v>0.37875602909223738</v>
      </c>
      <c r="AZ847" s="18">
        <v>0.42819367261118307</v>
      </c>
      <c r="BA847" s="18">
        <v>0.56151835013863782</v>
      </c>
      <c r="BB847" s="18">
        <v>0</v>
      </c>
      <c r="BC847" s="18">
        <v>0.58556766043279884</v>
      </c>
      <c r="BD847" s="18">
        <v>0.61350699831405997</v>
      </c>
      <c r="BE847" s="18">
        <v>0</v>
      </c>
      <c r="BF847" s="18">
        <v>0</v>
      </c>
      <c r="BG847" s="18">
        <v>0</v>
      </c>
    </row>
    <row r="848" spans="2:59">
      <c r="B848" s="17" t="s">
        <v>94</v>
      </c>
      <c r="C848" s="18">
        <v>0.28871799679378629</v>
      </c>
      <c r="D848" s="18">
        <v>0.31630742887239688</v>
      </c>
      <c r="E848" s="18">
        <v>0.26971281428480148</v>
      </c>
      <c r="G848" s="18">
        <v>0.31313801830473598</v>
      </c>
      <c r="H848" s="18">
        <v>0.30041554710885982</v>
      </c>
      <c r="I848" s="18">
        <v>0.26454326819515689</v>
      </c>
      <c r="J848" s="18">
        <v>0.31329366797775138</v>
      </c>
      <c r="K848" s="18">
        <v>0.30281878060902362</v>
      </c>
      <c r="L848" s="18">
        <v>0.22870188921755821</v>
      </c>
      <c r="M848" s="18">
        <v>0.29208428169285239</v>
      </c>
      <c r="N848" s="18">
        <v>0.29321458231903352</v>
      </c>
      <c r="O848" s="18">
        <v>0.30217899122544017</v>
      </c>
      <c r="Q848" s="18">
        <v>0.29940479709459389</v>
      </c>
      <c r="R848" s="18">
        <v>0.27471208871879288</v>
      </c>
      <c r="S848" s="18">
        <v>0.31841492720573789</v>
      </c>
      <c r="T848" s="18">
        <v>0.26262608966565743</v>
      </c>
      <c r="V848" s="18">
        <v>0.27289597887782019</v>
      </c>
      <c r="W848" s="18">
        <v>0.30718634185415122</v>
      </c>
      <c r="X848" s="18">
        <v>0.25514911451005162</v>
      </c>
      <c r="Y848" s="18">
        <v>0.29637829287147471</v>
      </c>
      <c r="Z848" s="18">
        <v>0.30413259920175328</v>
      </c>
      <c r="AA848" s="18">
        <v>0.30861083381462462</v>
      </c>
      <c r="AB848" s="18">
        <v>0.30789348843074638</v>
      </c>
      <c r="AD848" s="18">
        <v>0.30005231926450487</v>
      </c>
      <c r="AE848" s="18">
        <v>0.29302499947417449</v>
      </c>
      <c r="AF848" s="18">
        <v>0.25215875040363528</v>
      </c>
      <c r="AG848" s="18">
        <v>0.2120618548873463</v>
      </c>
      <c r="AH848" s="18">
        <v>0.32550801783371691</v>
      </c>
      <c r="AI848" s="18">
        <v>0.28363697157959689</v>
      </c>
      <c r="AJ848" s="18">
        <v>0</v>
      </c>
      <c r="AL848" s="18">
        <v>0.26116</v>
      </c>
      <c r="AM848" s="18">
        <v>0.28782999999999997</v>
      </c>
      <c r="AN848" s="18">
        <v>0.29776999999999998</v>
      </c>
      <c r="AP848" s="18">
        <v>0.27645766667111482</v>
      </c>
      <c r="AQ848" s="18">
        <v>0.3797839133143675</v>
      </c>
      <c r="AR848" s="18">
        <v>0.28964867644369569</v>
      </c>
      <c r="AS848" s="18">
        <v>0.30121612324801972</v>
      </c>
      <c r="AT848" s="18">
        <v>0.37284118813226719</v>
      </c>
      <c r="AU848" s="18">
        <v>0</v>
      </c>
      <c r="AW848" s="18">
        <v>0.28824003033516771</v>
      </c>
      <c r="AX848" s="18">
        <v>0.29972208835164221</v>
      </c>
      <c r="AZ848" s="18">
        <v>0.28872565304538472</v>
      </c>
      <c r="BA848" s="18">
        <v>0.29391225133169108</v>
      </c>
      <c r="BB848" s="18">
        <v>0</v>
      </c>
      <c r="BC848" s="18">
        <v>0.28516005450344928</v>
      </c>
      <c r="BD848" s="18">
        <v>0.26597803250940022</v>
      </c>
      <c r="BE848" s="18">
        <v>0</v>
      </c>
      <c r="BF848" s="18">
        <v>0</v>
      </c>
      <c r="BG848" s="18">
        <v>0</v>
      </c>
    </row>
    <row r="849" spans="2:59">
      <c r="B849" s="17" t="s">
        <v>119</v>
      </c>
      <c r="C849" s="18">
        <v>0.20639250490685629</v>
      </c>
      <c r="D849" s="18">
        <v>0.15548518188376151</v>
      </c>
      <c r="E849" s="18">
        <v>0.24165193523477499</v>
      </c>
      <c r="G849" s="18">
        <v>0.27488290404680571</v>
      </c>
      <c r="H849" s="18">
        <v>0.2103369327468243</v>
      </c>
      <c r="I849" s="18">
        <v>0.23076156322094549</v>
      </c>
      <c r="J849" s="18">
        <v>0.22286475338553041</v>
      </c>
      <c r="K849" s="18">
        <v>0.1849616482170576</v>
      </c>
      <c r="L849" s="18">
        <v>0.24160259516685631</v>
      </c>
      <c r="M849" s="18">
        <v>0.11394024524799939</v>
      </c>
      <c r="N849" s="18">
        <v>0.20151562320586219</v>
      </c>
      <c r="O849" s="18">
        <v>0.27935773551759729</v>
      </c>
      <c r="Q849" s="18">
        <v>0.1482485019299413</v>
      </c>
      <c r="R849" s="18">
        <v>0.21046508879884701</v>
      </c>
      <c r="S849" s="18">
        <v>0.22237733111851921</v>
      </c>
      <c r="T849" s="18">
        <v>0.28496645984833952</v>
      </c>
      <c r="V849" s="18">
        <v>0.33826785375220197</v>
      </c>
      <c r="W849" s="18">
        <v>0.2073821166560951</v>
      </c>
      <c r="X849" s="18">
        <v>0.20346605122210429</v>
      </c>
      <c r="Y849" s="18">
        <v>0.17206040423392061</v>
      </c>
      <c r="Z849" s="18">
        <v>0.1169421204220827</v>
      </c>
      <c r="AA849" s="18">
        <v>0.12555225009663129</v>
      </c>
      <c r="AB849" s="18">
        <v>0.163720896361433</v>
      </c>
      <c r="AD849" s="18">
        <v>0.12862730999643451</v>
      </c>
      <c r="AE849" s="18">
        <v>0.23374170555294921</v>
      </c>
      <c r="AF849" s="18">
        <v>0.26583197537452158</v>
      </c>
      <c r="AG849" s="18">
        <v>0.2108246850933036</v>
      </c>
      <c r="AH849" s="18">
        <v>0.21932507793137751</v>
      </c>
      <c r="AI849" s="18">
        <v>0.28778023308640299</v>
      </c>
      <c r="AJ849" s="18">
        <v>0.77481488030995627</v>
      </c>
      <c r="AL849" s="18">
        <v>0.16747000000000001</v>
      </c>
      <c r="AM849" s="18">
        <v>0.26441999999999999</v>
      </c>
      <c r="AN849" s="18">
        <v>0.27235999999999999</v>
      </c>
      <c r="AP849" s="18">
        <v>0.1048285849765702</v>
      </c>
      <c r="AQ849" s="18">
        <v>0.15411253189958349</v>
      </c>
      <c r="AR849" s="18">
        <v>0.15510196370838211</v>
      </c>
      <c r="AS849" s="18">
        <v>0.1404886202618966</v>
      </c>
      <c r="AT849" s="18">
        <v>0.17808433303563551</v>
      </c>
      <c r="AU849" s="18">
        <v>0</v>
      </c>
      <c r="AW849" s="18">
        <v>0.18773929703422179</v>
      </c>
      <c r="AX849" s="18">
        <v>0.32152188255612041</v>
      </c>
      <c r="AZ849" s="18">
        <v>0.2830806743434322</v>
      </c>
      <c r="BA849" s="18">
        <v>0.14456939852967091</v>
      </c>
      <c r="BB849" s="18">
        <v>0</v>
      </c>
      <c r="BC849" s="18">
        <v>0.12927228506375199</v>
      </c>
      <c r="BD849" s="18">
        <v>0.1205149691765398</v>
      </c>
      <c r="BE849" s="18">
        <v>0</v>
      </c>
      <c r="BF849" s="18">
        <v>0</v>
      </c>
      <c r="BG849" s="18">
        <v>0</v>
      </c>
    </row>
    <row r="851" spans="2:59" ht="101.45">
      <c r="B851" s="14" t="s">
        <v>325</v>
      </c>
    </row>
    <row r="852" spans="2:59" ht="43.5">
      <c r="B852" s="15" t="s">
        <v>291</v>
      </c>
    </row>
    <row r="853" spans="2:59">
      <c r="B853" s="11" t="s">
        <v>105</v>
      </c>
      <c r="C853" s="16">
        <v>2912</v>
      </c>
      <c r="D853" s="16">
        <v>1152</v>
      </c>
      <c r="E853" s="16">
        <v>1751</v>
      </c>
      <c r="G853" s="16">
        <v>147</v>
      </c>
      <c r="H853" s="16">
        <v>412</v>
      </c>
      <c r="I853" s="16">
        <v>288</v>
      </c>
      <c r="J853" s="16">
        <v>254</v>
      </c>
      <c r="K853" s="16">
        <v>311</v>
      </c>
      <c r="L853" s="16">
        <v>305</v>
      </c>
      <c r="M853" s="16">
        <v>483</v>
      </c>
      <c r="N853" s="16">
        <v>411</v>
      </c>
      <c r="O853" s="16">
        <v>301</v>
      </c>
      <c r="Q853" s="16">
        <v>1084</v>
      </c>
      <c r="R853" s="16">
        <v>610</v>
      </c>
      <c r="S853" s="16">
        <v>570</v>
      </c>
      <c r="T853" s="16">
        <v>624</v>
      </c>
      <c r="V853" s="16">
        <v>478</v>
      </c>
      <c r="W853" s="16">
        <v>611</v>
      </c>
      <c r="X853" s="16">
        <v>555</v>
      </c>
      <c r="Y853" s="16">
        <v>474</v>
      </c>
      <c r="Z853" s="16">
        <v>368</v>
      </c>
      <c r="AA853" s="16">
        <v>216</v>
      </c>
      <c r="AB853" s="16">
        <v>210</v>
      </c>
      <c r="AD853" s="16">
        <v>980</v>
      </c>
      <c r="AE853" s="16">
        <v>615</v>
      </c>
      <c r="AF853" s="16">
        <v>527</v>
      </c>
      <c r="AG853" s="16">
        <v>106</v>
      </c>
      <c r="AH853" s="16">
        <v>432</v>
      </c>
      <c r="AI853" s="16">
        <v>248</v>
      </c>
      <c r="AJ853" s="16">
        <v>4</v>
      </c>
      <c r="AL853" s="16">
        <v>547</v>
      </c>
      <c r="AM853" s="16">
        <v>640</v>
      </c>
      <c r="AN853" s="16">
        <v>180</v>
      </c>
      <c r="AP853" s="16">
        <v>232</v>
      </c>
      <c r="AQ853" s="16">
        <v>183</v>
      </c>
      <c r="AR853" s="16">
        <v>41</v>
      </c>
      <c r="AS853" s="16">
        <v>497</v>
      </c>
      <c r="AT853" s="16">
        <v>67</v>
      </c>
      <c r="AU853" s="16">
        <v>3</v>
      </c>
      <c r="AW853" s="16">
        <v>2547</v>
      </c>
      <c r="AX853" s="16">
        <v>330</v>
      </c>
      <c r="AZ853" s="16">
        <v>1326</v>
      </c>
      <c r="BA853" s="16">
        <v>930</v>
      </c>
      <c r="BB853" s="16">
        <v>0</v>
      </c>
      <c r="BC853" s="16">
        <v>527</v>
      </c>
      <c r="BD853" s="16">
        <v>129</v>
      </c>
      <c r="BE853" s="16">
        <v>0</v>
      </c>
      <c r="BF853" s="16">
        <v>0</v>
      </c>
      <c r="BG853" s="16">
        <v>0</v>
      </c>
    </row>
    <row r="854" spans="2:59">
      <c r="B854" s="12" t="s">
        <v>106</v>
      </c>
      <c r="C854" s="16">
        <v>2920</v>
      </c>
      <c r="D854" s="16">
        <v>1186</v>
      </c>
      <c r="E854" s="16">
        <v>1731</v>
      </c>
      <c r="G854" s="16">
        <v>136</v>
      </c>
      <c r="H854" s="16">
        <v>405</v>
      </c>
      <c r="I854" s="16">
        <v>290</v>
      </c>
      <c r="J854" s="16">
        <v>248</v>
      </c>
      <c r="K854" s="16">
        <v>312</v>
      </c>
      <c r="L854" s="16">
        <v>316</v>
      </c>
      <c r="M854" s="16">
        <v>484</v>
      </c>
      <c r="N854" s="16">
        <v>449</v>
      </c>
      <c r="O854" s="16">
        <v>279</v>
      </c>
      <c r="Q854" s="16">
        <v>1091</v>
      </c>
      <c r="R854" s="16">
        <v>607</v>
      </c>
      <c r="S854" s="16">
        <v>575</v>
      </c>
      <c r="T854" s="16">
        <v>622</v>
      </c>
      <c r="V854" s="16">
        <v>560</v>
      </c>
      <c r="W854" s="16">
        <v>582</v>
      </c>
      <c r="X854" s="16">
        <v>565</v>
      </c>
      <c r="Y854" s="16">
        <v>435</v>
      </c>
      <c r="Z854" s="16">
        <v>352</v>
      </c>
      <c r="AA854" s="16">
        <v>214</v>
      </c>
      <c r="AB854" s="16">
        <v>212</v>
      </c>
      <c r="AD854" s="16">
        <v>987</v>
      </c>
      <c r="AE854" s="16">
        <v>617</v>
      </c>
      <c r="AF854" s="16">
        <v>529</v>
      </c>
      <c r="AG854" s="16">
        <v>105</v>
      </c>
      <c r="AH854" s="16">
        <v>433</v>
      </c>
      <c r="AI854" s="16">
        <v>247</v>
      </c>
      <c r="AJ854" s="16">
        <v>4</v>
      </c>
      <c r="AL854" s="16">
        <v>567</v>
      </c>
      <c r="AM854" s="16">
        <v>660</v>
      </c>
      <c r="AN854" s="16">
        <v>184</v>
      </c>
      <c r="AP854" s="16">
        <v>229</v>
      </c>
      <c r="AQ854" s="16">
        <v>174</v>
      </c>
      <c r="AR854" s="16">
        <v>41</v>
      </c>
      <c r="AS854" s="16">
        <v>473</v>
      </c>
      <c r="AT854" s="16">
        <v>66</v>
      </c>
      <c r="AU854" s="16">
        <v>3</v>
      </c>
      <c r="AW854" s="16">
        <v>2553</v>
      </c>
      <c r="AX854" s="16">
        <v>332</v>
      </c>
      <c r="AZ854" s="16">
        <v>1382</v>
      </c>
      <c r="BA854" s="16">
        <v>902</v>
      </c>
      <c r="BB854" s="16">
        <v>0</v>
      </c>
      <c r="BC854" s="16">
        <v>510</v>
      </c>
      <c r="BD854" s="16">
        <v>127</v>
      </c>
      <c r="BE854" s="16">
        <v>0</v>
      </c>
      <c r="BF854" s="16">
        <v>0</v>
      </c>
      <c r="BG854" s="16">
        <v>0</v>
      </c>
    </row>
    <row r="855" spans="2:59">
      <c r="B855" s="17" t="s">
        <v>93</v>
      </c>
      <c r="C855" s="18">
        <v>0.33905751384362542</v>
      </c>
      <c r="D855" s="18">
        <v>0.39543033231086888</v>
      </c>
      <c r="E855" s="18">
        <v>0.30026736630326539</v>
      </c>
      <c r="G855" s="18">
        <v>0.29699811676559068</v>
      </c>
      <c r="H855" s="18">
        <v>0.32712234318236899</v>
      </c>
      <c r="I855" s="18">
        <v>0.28600861652141468</v>
      </c>
      <c r="J855" s="18">
        <v>0.29444056914074818</v>
      </c>
      <c r="K855" s="18">
        <v>0.37076436914770339</v>
      </c>
      <c r="L855" s="18">
        <v>0.31569894712767183</v>
      </c>
      <c r="M855" s="18">
        <v>0.46991134990982281</v>
      </c>
      <c r="N855" s="18">
        <v>0.30779971317352472</v>
      </c>
      <c r="O855" s="18">
        <v>0.28630385203481651</v>
      </c>
      <c r="Q855" s="18">
        <v>0.37558782349919861</v>
      </c>
      <c r="R855" s="18">
        <v>0.31769713660918392</v>
      </c>
      <c r="S855" s="18">
        <v>0.33433522890243889</v>
      </c>
      <c r="T855" s="18">
        <v>0.30167890471732028</v>
      </c>
      <c r="V855" s="18">
        <v>0.19788434907082531</v>
      </c>
      <c r="W855" s="18">
        <v>0.25273996392031062</v>
      </c>
      <c r="X855" s="18">
        <v>0.26584210510448192</v>
      </c>
      <c r="Y855" s="18">
        <v>0.37496933944104432</v>
      </c>
      <c r="Z855" s="18">
        <v>0.55386748579277589</v>
      </c>
      <c r="AA855" s="18">
        <v>0.50541789775805568</v>
      </c>
      <c r="AB855" s="18">
        <v>0.5452781451597476</v>
      </c>
      <c r="AD855" s="18">
        <v>0.41485270317080869</v>
      </c>
      <c r="AE855" s="18">
        <v>0.32875849553038938</v>
      </c>
      <c r="AF855" s="18">
        <v>0.29883819477760792</v>
      </c>
      <c r="AG855" s="18">
        <v>0.34063617672907781</v>
      </c>
      <c r="AH855" s="18">
        <v>0.30985461104495432</v>
      </c>
      <c r="AI855" s="18">
        <v>0.20411392275804319</v>
      </c>
      <c r="AJ855" s="18">
        <v>0</v>
      </c>
      <c r="AL855" s="18">
        <v>0.31096000000000001</v>
      </c>
      <c r="AM855" s="18">
        <v>0.22858999999999999</v>
      </c>
      <c r="AN855" s="18">
        <v>0.19699</v>
      </c>
      <c r="AP855" s="18">
        <v>0.57364101920897514</v>
      </c>
      <c r="AQ855" s="18">
        <v>0.44280463124315023</v>
      </c>
      <c r="AR855" s="18">
        <v>0.49078964459687757</v>
      </c>
      <c r="AS855" s="18">
        <v>0.55631160861163842</v>
      </c>
      <c r="AT855" s="18">
        <v>0.51415317415992967</v>
      </c>
      <c r="AU855" s="18">
        <v>0.65769464412543044</v>
      </c>
      <c r="AW855" s="18">
        <v>0.35651762904058348</v>
      </c>
      <c r="AX855" s="18">
        <v>0.22860954843415371</v>
      </c>
      <c r="AZ855" s="18">
        <v>0.20986212161288609</v>
      </c>
      <c r="BA855" s="18">
        <v>0.36444333353071262</v>
      </c>
      <c r="BB855" s="18">
        <v>0</v>
      </c>
      <c r="BC855" s="18">
        <v>0.58641448599484125</v>
      </c>
      <c r="BD855" s="18">
        <v>0.57134508715357213</v>
      </c>
      <c r="BE855" s="18">
        <v>0</v>
      </c>
      <c r="BF855" s="18">
        <v>0</v>
      </c>
      <c r="BG855" s="18">
        <v>0</v>
      </c>
    </row>
    <row r="856" spans="2:59">
      <c r="B856" s="17" t="s">
        <v>94</v>
      </c>
      <c r="C856" s="18">
        <v>0.33582358880845831</v>
      </c>
      <c r="D856" s="18">
        <v>0.35697558247439348</v>
      </c>
      <c r="E856" s="18">
        <v>0.32106994276861028</v>
      </c>
      <c r="G856" s="18">
        <v>0.27680338133233529</v>
      </c>
      <c r="H856" s="18">
        <v>0.3327107863179074</v>
      </c>
      <c r="I856" s="18">
        <v>0.31915042923815712</v>
      </c>
      <c r="J856" s="18">
        <v>0.34163823565554868</v>
      </c>
      <c r="K856" s="18">
        <v>0.3625860422024203</v>
      </c>
      <c r="L856" s="18">
        <v>0.33421485359381259</v>
      </c>
      <c r="M856" s="18">
        <v>0.32617046299268287</v>
      </c>
      <c r="N856" s="18">
        <v>0.35711271525589933</v>
      </c>
      <c r="O856" s="18">
        <v>0.33567878641038379</v>
      </c>
      <c r="Q856" s="18">
        <v>0.34159417574447792</v>
      </c>
      <c r="R856" s="18">
        <v>0.33044107156030511</v>
      </c>
      <c r="S856" s="18">
        <v>0.32387352444442608</v>
      </c>
      <c r="T856" s="18">
        <v>0.3466195519638498</v>
      </c>
      <c r="V856" s="18">
        <v>0.3467893415958882</v>
      </c>
      <c r="W856" s="18">
        <v>0.34881914278121118</v>
      </c>
      <c r="X856" s="18">
        <v>0.33377726243480721</v>
      </c>
      <c r="Y856" s="18">
        <v>0.34364507274372319</v>
      </c>
      <c r="Z856" s="18">
        <v>0.29625076825391589</v>
      </c>
      <c r="AA856" s="18">
        <v>0.33305782467181999</v>
      </c>
      <c r="AB856" s="18">
        <v>0.32918873643878649</v>
      </c>
      <c r="AD856" s="18">
        <v>0.35626479955726292</v>
      </c>
      <c r="AE856" s="18">
        <v>0.33087036545580728</v>
      </c>
      <c r="AF856" s="18">
        <v>0.28920040256701129</v>
      </c>
      <c r="AG856" s="18">
        <v>0.27247740023516531</v>
      </c>
      <c r="AH856" s="18">
        <v>0.35746480113601747</v>
      </c>
      <c r="AI856" s="18">
        <v>0.36066683218456153</v>
      </c>
      <c r="AJ856" s="18">
        <v>0</v>
      </c>
      <c r="AL856" s="18">
        <v>0.37257000000000001</v>
      </c>
      <c r="AM856" s="18">
        <v>0.32885999999999999</v>
      </c>
      <c r="AN856" s="18">
        <v>0.37102000000000002</v>
      </c>
      <c r="AP856" s="18">
        <v>0.28049413669413081</v>
      </c>
      <c r="AQ856" s="18">
        <v>0.35332607227715901</v>
      </c>
      <c r="AR856" s="18">
        <v>0.45763866136172471</v>
      </c>
      <c r="AS856" s="18">
        <v>0.30304454566316308</v>
      </c>
      <c r="AT856" s="18">
        <v>0.32313661076005418</v>
      </c>
      <c r="AU856" s="18">
        <v>0.34230535587456951</v>
      </c>
      <c r="AW856" s="18">
        <v>0.33051517800092028</v>
      </c>
      <c r="AX856" s="18">
        <v>0.37266788325119721</v>
      </c>
      <c r="AZ856" s="18">
        <v>0.33682397234001388</v>
      </c>
      <c r="BA856" s="18">
        <v>0.36811998941206159</v>
      </c>
      <c r="BB856" s="18">
        <v>0</v>
      </c>
      <c r="BC856" s="18">
        <v>0.27804260319203328</v>
      </c>
      <c r="BD856" s="18">
        <v>0.32780779389276538</v>
      </c>
      <c r="BE856" s="18">
        <v>0</v>
      </c>
      <c r="BF856" s="18">
        <v>0</v>
      </c>
      <c r="BG856" s="18">
        <v>0</v>
      </c>
    </row>
    <row r="857" spans="2:59">
      <c r="B857" s="17" t="s">
        <v>119</v>
      </c>
      <c r="C857" s="18">
        <v>0.32511889734791632</v>
      </c>
      <c r="D857" s="18">
        <v>0.2475940852147378</v>
      </c>
      <c r="E857" s="18">
        <v>0.37866269092812432</v>
      </c>
      <c r="G857" s="18">
        <v>0.42619850190207398</v>
      </c>
      <c r="H857" s="18">
        <v>0.34016687049972349</v>
      </c>
      <c r="I857" s="18">
        <v>0.39484095424042798</v>
      </c>
      <c r="J857" s="18">
        <v>0.36392119520370309</v>
      </c>
      <c r="K857" s="18">
        <v>0.26664958864987642</v>
      </c>
      <c r="L857" s="18">
        <v>0.35008619927851581</v>
      </c>
      <c r="M857" s="18">
        <v>0.20391818709749429</v>
      </c>
      <c r="N857" s="18">
        <v>0.33508757157057611</v>
      </c>
      <c r="O857" s="18">
        <v>0.37801736155479942</v>
      </c>
      <c r="Q857" s="18">
        <v>0.28281800075632352</v>
      </c>
      <c r="R857" s="18">
        <v>0.35186179183051108</v>
      </c>
      <c r="S857" s="18">
        <v>0.34179124665313487</v>
      </c>
      <c r="T857" s="18">
        <v>0.3517015433188298</v>
      </c>
      <c r="V857" s="18">
        <v>0.45532630933328649</v>
      </c>
      <c r="W857" s="18">
        <v>0.39844089329847809</v>
      </c>
      <c r="X857" s="18">
        <v>0.40038063246071087</v>
      </c>
      <c r="Y857" s="18">
        <v>0.28138558781523249</v>
      </c>
      <c r="Z857" s="18">
        <v>0.14988174595330819</v>
      </c>
      <c r="AA857" s="18">
        <v>0.16152427757012419</v>
      </c>
      <c r="AB857" s="18">
        <v>0.125533118401466</v>
      </c>
      <c r="AD857" s="18">
        <v>0.22888249727192819</v>
      </c>
      <c r="AE857" s="18">
        <v>0.34037113901380328</v>
      </c>
      <c r="AF857" s="18">
        <v>0.41196140265538078</v>
      </c>
      <c r="AG857" s="18">
        <v>0.38688642303575688</v>
      </c>
      <c r="AH857" s="18">
        <v>0.3326805878190281</v>
      </c>
      <c r="AI857" s="18">
        <v>0.43521924505739551</v>
      </c>
      <c r="AJ857" s="18">
        <v>1</v>
      </c>
      <c r="AL857" s="18">
        <v>0.31646999999999997</v>
      </c>
      <c r="AM857" s="18">
        <v>0.44255</v>
      </c>
      <c r="AN857" s="18">
        <v>0.43198999999999999</v>
      </c>
      <c r="AP857" s="18">
        <v>0.14586484409689429</v>
      </c>
      <c r="AQ857" s="18">
        <v>0.20386929647969099</v>
      </c>
      <c r="AR857" s="18">
        <v>5.1571694041397748E-2</v>
      </c>
      <c r="AS857" s="18">
        <v>0.1406438457251985</v>
      </c>
      <c r="AT857" s="18">
        <v>0.16271021508001629</v>
      </c>
      <c r="AU857" s="18">
        <v>0</v>
      </c>
      <c r="AW857" s="18">
        <v>0.31296719295849612</v>
      </c>
      <c r="AX857" s="18">
        <v>0.39872256831464908</v>
      </c>
      <c r="AZ857" s="18">
        <v>0.45331390604710009</v>
      </c>
      <c r="BA857" s="18">
        <v>0.26743667705722579</v>
      </c>
      <c r="BB857" s="18">
        <v>0</v>
      </c>
      <c r="BC857" s="18">
        <v>0.13554291081312561</v>
      </c>
      <c r="BD857" s="18">
        <v>0.1008471189536623</v>
      </c>
      <c r="BE857" s="18">
        <v>0</v>
      </c>
      <c r="BF857" s="18">
        <v>0</v>
      </c>
      <c r="BG857" s="18">
        <v>0</v>
      </c>
    </row>
    <row r="859" spans="2:59" ht="116.1">
      <c r="B859" s="14" t="s">
        <v>326</v>
      </c>
    </row>
    <row r="860" spans="2:59" ht="43.5">
      <c r="B860" s="15" t="s">
        <v>291</v>
      </c>
    </row>
    <row r="861" spans="2:59">
      <c r="B861" s="11" t="s">
        <v>105</v>
      </c>
      <c r="C861" s="16">
        <v>2912</v>
      </c>
      <c r="D861" s="16">
        <v>1152</v>
      </c>
      <c r="E861" s="16">
        <v>1751</v>
      </c>
      <c r="G861" s="16">
        <v>147</v>
      </c>
      <c r="H861" s="16">
        <v>412</v>
      </c>
      <c r="I861" s="16">
        <v>288</v>
      </c>
      <c r="J861" s="16">
        <v>254</v>
      </c>
      <c r="K861" s="16">
        <v>311</v>
      </c>
      <c r="L861" s="16">
        <v>305</v>
      </c>
      <c r="M861" s="16">
        <v>483</v>
      </c>
      <c r="N861" s="16">
        <v>411</v>
      </c>
      <c r="O861" s="16">
        <v>301</v>
      </c>
      <c r="Q861" s="16">
        <v>1084</v>
      </c>
      <c r="R861" s="16">
        <v>610</v>
      </c>
      <c r="S861" s="16">
        <v>570</v>
      </c>
      <c r="T861" s="16">
        <v>624</v>
      </c>
      <c r="V861" s="16">
        <v>478</v>
      </c>
      <c r="W861" s="16">
        <v>611</v>
      </c>
      <c r="X861" s="16">
        <v>555</v>
      </c>
      <c r="Y861" s="16">
        <v>474</v>
      </c>
      <c r="Z861" s="16">
        <v>368</v>
      </c>
      <c r="AA861" s="16">
        <v>216</v>
      </c>
      <c r="AB861" s="16">
        <v>210</v>
      </c>
      <c r="AD861" s="16">
        <v>980</v>
      </c>
      <c r="AE861" s="16">
        <v>615</v>
      </c>
      <c r="AF861" s="16">
        <v>527</v>
      </c>
      <c r="AG861" s="16">
        <v>106</v>
      </c>
      <c r="AH861" s="16">
        <v>432</v>
      </c>
      <c r="AI861" s="16">
        <v>248</v>
      </c>
      <c r="AJ861" s="16">
        <v>4</v>
      </c>
      <c r="AL861" s="16">
        <v>547</v>
      </c>
      <c r="AM861" s="16">
        <v>640</v>
      </c>
      <c r="AN861" s="16">
        <v>180</v>
      </c>
      <c r="AP861" s="16">
        <v>232</v>
      </c>
      <c r="AQ861" s="16">
        <v>183</v>
      </c>
      <c r="AR861" s="16">
        <v>41</v>
      </c>
      <c r="AS861" s="16">
        <v>497</v>
      </c>
      <c r="AT861" s="16">
        <v>67</v>
      </c>
      <c r="AU861" s="16">
        <v>3</v>
      </c>
      <c r="AW861" s="16">
        <v>2547</v>
      </c>
      <c r="AX861" s="16">
        <v>330</v>
      </c>
      <c r="AZ861" s="16">
        <v>1326</v>
      </c>
      <c r="BA861" s="16">
        <v>930</v>
      </c>
      <c r="BB861" s="16">
        <v>0</v>
      </c>
      <c r="BC861" s="16">
        <v>527</v>
      </c>
      <c r="BD861" s="16">
        <v>129</v>
      </c>
      <c r="BE861" s="16">
        <v>0</v>
      </c>
      <c r="BF861" s="16">
        <v>0</v>
      </c>
      <c r="BG861" s="16">
        <v>0</v>
      </c>
    </row>
    <row r="862" spans="2:59">
      <c r="B862" s="12" t="s">
        <v>106</v>
      </c>
      <c r="C862" s="16">
        <v>2920</v>
      </c>
      <c r="D862" s="16">
        <v>1186</v>
      </c>
      <c r="E862" s="16">
        <v>1731</v>
      </c>
      <c r="G862" s="16">
        <v>136</v>
      </c>
      <c r="H862" s="16">
        <v>405</v>
      </c>
      <c r="I862" s="16">
        <v>290</v>
      </c>
      <c r="J862" s="16">
        <v>248</v>
      </c>
      <c r="K862" s="16">
        <v>312</v>
      </c>
      <c r="L862" s="16">
        <v>316</v>
      </c>
      <c r="M862" s="16">
        <v>484</v>
      </c>
      <c r="N862" s="16">
        <v>449</v>
      </c>
      <c r="O862" s="16">
        <v>279</v>
      </c>
      <c r="Q862" s="16">
        <v>1091</v>
      </c>
      <c r="R862" s="16">
        <v>607</v>
      </c>
      <c r="S862" s="16">
        <v>575</v>
      </c>
      <c r="T862" s="16">
        <v>622</v>
      </c>
      <c r="V862" s="16">
        <v>560</v>
      </c>
      <c r="W862" s="16">
        <v>582</v>
      </c>
      <c r="X862" s="16">
        <v>565</v>
      </c>
      <c r="Y862" s="16">
        <v>435</v>
      </c>
      <c r="Z862" s="16">
        <v>352</v>
      </c>
      <c r="AA862" s="16">
        <v>214</v>
      </c>
      <c r="AB862" s="16">
        <v>212</v>
      </c>
      <c r="AD862" s="16">
        <v>987</v>
      </c>
      <c r="AE862" s="16">
        <v>617</v>
      </c>
      <c r="AF862" s="16">
        <v>529</v>
      </c>
      <c r="AG862" s="16">
        <v>105</v>
      </c>
      <c r="AH862" s="16">
        <v>433</v>
      </c>
      <c r="AI862" s="16">
        <v>247</v>
      </c>
      <c r="AJ862" s="16">
        <v>4</v>
      </c>
      <c r="AL862" s="16">
        <v>567</v>
      </c>
      <c r="AM862" s="16">
        <v>660</v>
      </c>
      <c r="AN862" s="16">
        <v>184</v>
      </c>
      <c r="AP862" s="16">
        <v>229</v>
      </c>
      <c r="AQ862" s="16">
        <v>174</v>
      </c>
      <c r="AR862" s="16">
        <v>41</v>
      </c>
      <c r="AS862" s="16">
        <v>473</v>
      </c>
      <c r="AT862" s="16">
        <v>66</v>
      </c>
      <c r="AU862" s="16">
        <v>3</v>
      </c>
      <c r="AW862" s="16">
        <v>2553</v>
      </c>
      <c r="AX862" s="16">
        <v>332</v>
      </c>
      <c r="AZ862" s="16">
        <v>1382</v>
      </c>
      <c r="BA862" s="16">
        <v>902</v>
      </c>
      <c r="BB862" s="16">
        <v>0</v>
      </c>
      <c r="BC862" s="16">
        <v>510</v>
      </c>
      <c r="BD862" s="16">
        <v>127</v>
      </c>
      <c r="BE862" s="16">
        <v>0</v>
      </c>
      <c r="BF862" s="16">
        <v>0</v>
      </c>
      <c r="BG862" s="16">
        <v>0</v>
      </c>
    </row>
    <row r="863" spans="2:59">
      <c r="B863" s="17" t="s">
        <v>93</v>
      </c>
      <c r="C863" s="18">
        <v>0.51423288787951416</v>
      </c>
      <c r="D863" s="18">
        <v>0.55782830431623798</v>
      </c>
      <c r="E863" s="18">
        <v>0.48412343916920619</v>
      </c>
      <c r="G863" s="18">
        <v>0.43077857037751099</v>
      </c>
      <c r="H863" s="18">
        <v>0.51211160512557174</v>
      </c>
      <c r="I863" s="18">
        <v>0.51582464785413262</v>
      </c>
      <c r="J863" s="18">
        <v>0.43196225578797798</v>
      </c>
      <c r="K863" s="18">
        <v>0.51657054505099642</v>
      </c>
      <c r="L863" s="18">
        <v>0.5225531415860335</v>
      </c>
      <c r="M863" s="18">
        <v>0.63207150555077873</v>
      </c>
      <c r="N863" s="18">
        <v>0.519659491244849</v>
      </c>
      <c r="O863" s="18">
        <v>0.40468730735907782</v>
      </c>
      <c r="Q863" s="18">
        <v>0.57188405792023866</v>
      </c>
      <c r="R863" s="18">
        <v>0.4977658901945009</v>
      </c>
      <c r="S863" s="18">
        <v>0.5033553322253187</v>
      </c>
      <c r="T863" s="18">
        <v>0.43444205903044658</v>
      </c>
      <c r="V863" s="18">
        <v>0.44814689900859028</v>
      </c>
      <c r="W863" s="18">
        <v>0.55445106056121518</v>
      </c>
      <c r="X863" s="18">
        <v>0.54206309476669146</v>
      </c>
      <c r="Y863" s="18">
        <v>0.52093422850770466</v>
      </c>
      <c r="Z863" s="18">
        <v>0.50887474007018396</v>
      </c>
      <c r="AA863" s="18">
        <v>0.51128519331878219</v>
      </c>
      <c r="AB863" s="18">
        <v>0.50246212910185239</v>
      </c>
      <c r="AD863" s="18">
        <v>0.6065951017865111</v>
      </c>
      <c r="AE863" s="18">
        <v>0.49703065181649658</v>
      </c>
      <c r="AF863" s="18">
        <v>0.44624331467838141</v>
      </c>
      <c r="AG863" s="18">
        <v>0.55098165305312907</v>
      </c>
      <c r="AH863" s="18">
        <v>0.45805788738360259</v>
      </c>
      <c r="AI863" s="18">
        <v>0.41650062977548769</v>
      </c>
      <c r="AJ863" s="18">
        <v>0.52499227707464247</v>
      </c>
      <c r="AL863" s="18">
        <v>0.61102999999999996</v>
      </c>
      <c r="AM863" s="18">
        <v>0.48358000000000001</v>
      </c>
      <c r="AN863" s="18">
        <v>0.4909</v>
      </c>
      <c r="AP863" s="18">
        <v>0.52960464490939774</v>
      </c>
      <c r="AQ863" s="18">
        <v>0.45794305432437038</v>
      </c>
      <c r="AR863" s="18">
        <v>0.66209727359194237</v>
      </c>
      <c r="AS863" s="18">
        <v>0.47759376042927609</v>
      </c>
      <c r="AT863" s="18">
        <v>0.48756667040422341</v>
      </c>
      <c r="AU863" s="18">
        <v>1</v>
      </c>
      <c r="AW863" s="18">
        <v>0.52956634112275069</v>
      </c>
      <c r="AX863" s="18">
        <v>0.4176390550845766</v>
      </c>
      <c r="AZ863" s="18">
        <v>0.48415494223466088</v>
      </c>
      <c r="BA863" s="18">
        <v>0.55110899974599381</v>
      </c>
      <c r="BB863" s="18">
        <v>0</v>
      </c>
      <c r="BC863" s="18">
        <v>0.52131551295113476</v>
      </c>
      <c r="BD863" s="18">
        <v>0.55135546432484017</v>
      </c>
      <c r="BE863" s="18">
        <v>0</v>
      </c>
      <c r="BF863" s="18">
        <v>0</v>
      </c>
      <c r="BG863" s="18">
        <v>0</v>
      </c>
    </row>
    <row r="864" spans="2:59">
      <c r="B864" s="17" t="s">
        <v>94</v>
      </c>
      <c r="C864" s="18">
        <v>0.36417584814836401</v>
      </c>
      <c r="D864" s="18">
        <v>0.35046620071768131</v>
      </c>
      <c r="E864" s="18">
        <v>0.37358498673014029</v>
      </c>
      <c r="G864" s="18">
        <v>0.43274885780128858</v>
      </c>
      <c r="H864" s="18">
        <v>0.35473295972997659</v>
      </c>
      <c r="I864" s="18">
        <v>0.36066278802091323</v>
      </c>
      <c r="J864" s="18">
        <v>0.44972522244657342</v>
      </c>
      <c r="K864" s="18">
        <v>0.36275434675827628</v>
      </c>
      <c r="L864" s="18">
        <v>0.32714124486036289</v>
      </c>
      <c r="M864" s="18">
        <v>0.29436790282737929</v>
      </c>
      <c r="N864" s="18">
        <v>0.37528184021646732</v>
      </c>
      <c r="O864" s="18">
        <v>0.41854254510581218</v>
      </c>
      <c r="Q864" s="18">
        <v>0.3441144004552224</v>
      </c>
      <c r="R864" s="18">
        <v>0.35752903474543568</v>
      </c>
      <c r="S864" s="18">
        <v>0.37049206159321352</v>
      </c>
      <c r="T864" s="18">
        <v>0.40478294495693268</v>
      </c>
      <c r="V864" s="18">
        <v>0.34406997534830858</v>
      </c>
      <c r="W864" s="18">
        <v>0.34144121177935161</v>
      </c>
      <c r="X864" s="18">
        <v>0.35457044251127051</v>
      </c>
      <c r="Y864" s="18">
        <v>0.37892304694126661</v>
      </c>
      <c r="Z864" s="18">
        <v>0.39967688433796689</v>
      </c>
      <c r="AA864" s="18">
        <v>0.3929155876798085</v>
      </c>
      <c r="AB864" s="18">
        <v>0.38700793192354688</v>
      </c>
      <c r="AD864" s="18">
        <v>0.31418082615256498</v>
      </c>
      <c r="AE864" s="18">
        <v>0.37959849469636148</v>
      </c>
      <c r="AF864" s="18">
        <v>0.40536419678353303</v>
      </c>
      <c r="AG864" s="18">
        <v>0.3152844024952578</v>
      </c>
      <c r="AH864" s="18">
        <v>0.38929040041952129</v>
      </c>
      <c r="AI864" s="18">
        <v>0.41595419355151608</v>
      </c>
      <c r="AJ864" s="18">
        <v>0.2358772217288925</v>
      </c>
      <c r="AL864" s="18">
        <v>0.29204999999999998</v>
      </c>
      <c r="AM864" s="18">
        <v>0.38607000000000002</v>
      </c>
      <c r="AN864" s="18">
        <v>0.38716</v>
      </c>
      <c r="AP864" s="18">
        <v>0.37873344577969797</v>
      </c>
      <c r="AQ864" s="18">
        <v>0.38927749670663309</v>
      </c>
      <c r="AR864" s="18">
        <v>0.26283877352837459</v>
      </c>
      <c r="AS864" s="18">
        <v>0.42764288832312702</v>
      </c>
      <c r="AT864" s="18">
        <v>0.44009613112778267</v>
      </c>
      <c r="AU864" s="18">
        <v>0</v>
      </c>
      <c r="AW864" s="18">
        <v>0.35991888426523949</v>
      </c>
      <c r="AX864" s="18">
        <v>0.3972165879225939</v>
      </c>
      <c r="AZ864" s="18">
        <v>0.36241983931452121</v>
      </c>
      <c r="BA864" s="18">
        <v>0.34825633505607329</v>
      </c>
      <c r="BB864" s="18">
        <v>0</v>
      </c>
      <c r="BC864" s="18">
        <v>0.39410256484970929</v>
      </c>
      <c r="BD864" s="18">
        <v>0.37608682092512902</v>
      </c>
      <c r="BE864" s="18">
        <v>0</v>
      </c>
      <c r="BF864" s="18">
        <v>0</v>
      </c>
      <c r="BG864" s="18">
        <v>0</v>
      </c>
    </row>
    <row r="865" spans="2:59">
      <c r="B865" s="17" t="s">
        <v>119</v>
      </c>
      <c r="C865" s="18">
        <v>0.1215912639721218</v>
      </c>
      <c r="D865" s="18">
        <v>9.1705494966081019E-2</v>
      </c>
      <c r="E865" s="18">
        <v>0.14229157410065349</v>
      </c>
      <c r="G865" s="18">
        <v>0.13647257182120029</v>
      </c>
      <c r="H865" s="18">
        <v>0.13315543514445161</v>
      </c>
      <c r="I865" s="18">
        <v>0.12351256412495409</v>
      </c>
      <c r="J865" s="18">
        <v>0.1183125217654486</v>
      </c>
      <c r="K865" s="18">
        <v>0.1206751081907274</v>
      </c>
      <c r="L865" s="18">
        <v>0.15030561355360361</v>
      </c>
      <c r="M865" s="18">
        <v>7.3560591621842045E-2</v>
      </c>
      <c r="N865" s="18">
        <v>0.1050586685386837</v>
      </c>
      <c r="O865" s="18">
        <v>0.1767701475351097</v>
      </c>
      <c r="Q865" s="18">
        <v>8.4001541624538864E-2</v>
      </c>
      <c r="R865" s="18">
        <v>0.14470507506006339</v>
      </c>
      <c r="S865" s="18">
        <v>0.12615260618146781</v>
      </c>
      <c r="T865" s="18">
        <v>0.16077499601262049</v>
      </c>
      <c r="V865" s="18">
        <v>0.20778312564310131</v>
      </c>
      <c r="W865" s="18">
        <v>0.1041077276594332</v>
      </c>
      <c r="X865" s="18">
        <v>0.1033664627220381</v>
      </c>
      <c r="Y865" s="18">
        <v>0.10014272455102879</v>
      </c>
      <c r="Z865" s="18">
        <v>9.1448375591849221E-2</v>
      </c>
      <c r="AA865" s="18">
        <v>9.5799219001409378E-2</v>
      </c>
      <c r="AB865" s="18">
        <v>0.1105299389746007</v>
      </c>
      <c r="AD865" s="18">
        <v>7.9224072060923773E-2</v>
      </c>
      <c r="AE865" s="18">
        <v>0.1233708534871419</v>
      </c>
      <c r="AF865" s="18">
        <v>0.1483924885380857</v>
      </c>
      <c r="AG865" s="18">
        <v>0.1337339444516131</v>
      </c>
      <c r="AH865" s="18">
        <v>0.15265171219687601</v>
      </c>
      <c r="AI865" s="18">
        <v>0.1675451766729964</v>
      </c>
      <c r="AJ865" s="18">
        <v>0.23913050119646509</v>
      </c>
      <c r="AL865" s="18">
        <v>9.6930000000000002E-2</v>
      </c>
      <c r="AM865" s="18">
        <v>0.13034999999999999</v>
      </c>
      <c r="AN865" s="18">
        <v>0.12194000000000001</v>
      </c>
      <c r="AP865" s="18">
        <v>9.1661909310904427E-2</v>
      </c>
      <c r="AQ865" s="18">
        <v>0.1527794489689967</v>
      </c>
      <c r="AR865" s="18">
        <v>7.5063952879682996E-2</v>
      </c>
      <c r="AS865" s="18">
        <v>9.47633512475968E-2</v>
      </c>
      <c r="AT865" s="18">
        <v>7.2337198467994121E-2</v>
      </c>
      <c r="AU865" s="18">
        <v>0</v>
      </c>
      <c r="AW865" s="18">
        <v>0.1105147746120097</v>
      </c>
      <c r="AX865" s="18">
        <v>0.18514435699282961</v>
      </c>
      <c r="AZ865" s="18">
        <v>0.15342521845081791</v>
      </c>
      <c r="BA865" s="18">
        <v>0.10063466519793279</v>
      </c>
      <c r="BB865" s="18">
        <v>0</v>
      </c>
      <c r="BC865" s="18">
        <v>8.4581922199156001E-2</v>
      </c>
      <c r="BD865" s="18">
        <v>7.2557714750030769E-2</v>
      </c>
      <c r="BE865" s="18">
        <v>0</v>
      </c>
      <c r="BF865" s="18">
        <v>0</v>
      </c>
      <c r="BG865" s="18">
        <v>0</v>
      </c>
    </row>
    <row r="867" spans="2:59" ht="116.1">
      <c r="B867" s="14" t="s">
        <v>327</v>
      </c>
    </row>
    <row r="868" spans="2:59" ht="43.5">
      <c r="B868" s="15" t="s">
        <v>291</v>
      </c>
    </row>
    <row r="869" spans="2:59">
      <c r="B869" s="11" t="s">
        <v>105</v>
      </c>
      <c r="C869" s="16">
        <v>2912</v>
      </c>
      <c r="D869" s="16">
        <v>1152</v>
      </c>
      <c r="E869" s="16">
        <v>1751</v>
      </c>
      <c r="G869" s="16">
        <v>147</v>
      </c>
      <c r="H869" s="16">
        <v>412</v>
      </c>
      <c r="I869" s="16">
        <v>288</v>
      </c>
      <c r="J869" s="16">
        <v>254</v>
      </c>
      <c r="K869" s="16">
        <v>311</v>
      </c>
      <c r="L869" s="16">
        <v>305</v>
      </c>
      <c r="M869" s="16">
        <v>483</v>
      </c>
      <c r="N869" s="16">
        <v>411</v>
      </c>
      <c r="O869" s="16">
        <v>301</v>
      </c>
      <c r="Q869" s="16">
        <v>1084</v>
      </c>
      <c r="R869" s="16">
        <v>610</v>
      </c>
      <c r="S869" s="16">
        <v>570</v>
      </c>
      <c r="T869" s="16">
        <v>624</v>
      </c>
      <c r="V869" s="16">
        <v>478</v>
      </c>
      <c r="W869" s="16">
        <v>611</v>
      </c>
      <c r="X869" s="16">
        <v>555</v>
      </c>
      <c r="Y869" s="16">
        <v>474</v>
      </c>
      <c r="Z869" s="16">
        <v>368</v>
      </c>
      <c r="AA869" s="16">
        <v>216</v>
      </c>
      <c r="AB869" s="16">
        <v>210</v>
      </c>
      <c r="AD869" s="16">
        <v>980</v>
      </c>
      <c r="AE869" s="16">
        <v>615</v>
      </c>
      <c r="AF869" s="16">
        <v>527</v>
      </c>
      <c r="AG869" s="16">
        <v>106</v>
      </c>
      <c r="AH869" s="16">
        <v>432</v>
      </c>
      <c r="AI869" s="16">
        <v>248</v>
      </c>
      <c r="AJ869" s="16">
        <v>4</v>
      </c>
      <c r="AL869" s="16">
        <v>547</v>
      </c>
      <c r="AM869" s="16">
        <v>640</v>
      </c>
      <c r="AN869" s="16">
        <v>180</v>
      </c>
      <c r="AP869" s="16">
        <v>232</v>
      </c>
      <c r="AQ869" s="16">
        <v>183</v>
      </c>
      <c r="AR869" s="16">
        <v>41</v>
      </c>
      <c r="AS869" s="16">
        <v>497</v>
      </c>
      <c r="AT869" s="16">
        <v>67</v>
      </c>
      <c r="AU869" s="16">
        <v>3</v>
      </c>
      <c r="AW869" s="16">
        <v>2547</v>
      </c>
      <c r="AX869" s="16">
        <v>330</v>
      </c>
      <c r="AZ869" s="16">
        <v>1326</v>
      </c>
      <c r="BA869" s="16">
        <v>930</v>
      </c>
      <c r="BB869" s="16">
        <v>0</v>
      </c>
      <c r="BC869" s="16">
        <v>527</v>
      </c>
      <c r="BD869" s="16">
        <v>129</v>
      </c>
      <c r="BE869" s="16">
        <v>0</v>
      </c>
      <c r="BF869" s="16">
        <v>0</v>
      </c>
      <c r="BG869" s="16">
        <v>0</v>
      </c>
    </row>
    <row r="870" spans="2:59">
      <c r="B870" s="12" t="s">
        <v>106</v>
      </c>
      <c r="C870" s="16">
        <v>2920</v>
      </c>
      <c r="D870" s="16">
        <v>1186</v>
      </c>
      <c r="E870" s="16">
        <v>1731</v>
      </c>
      <c r="G870" s="16">
        <v>136</v>
      </c>
      <c r="H870" s="16">
        <v>405</v>
      </c>
      <c r="I870" s="16">
        <v>290</v>
      </c>
      <c r="J870" s="16">
        <v>248</v>
      </c>
      <c r="K870" s="16">
        <v>312</v>
      </c>
      <c r="L870" s="16">
        <v>316</v>
      </c>
      <c r="M870" s="16">
        <v>484</v>
      </c>
      <c r="N870" s="16">
        <v>449</v>
      </c>
      <c r="O870" s="16">
        <v>279</v>
      </c>
      <c r="Q870" s="16">
        <v>1091</v>
      </c>
      <c r="R870" s="16">
        <v>607</v>
      </c>
      <c r="S870" s="16">
        <v>575</v>
      </c>
      <c r="T870" s="16">
        <v>622</v>
      </c>
      <c r="V870" s="16">
        <v>560</v>
      </c>
      <c r="W870" s="16">
        <v>582</v>
      </c>
      <c r="X870" s="16">
        <v>565</v>
      </c>
      <c r="Y870" s="16">
        <v>435</v>
      </c>
      <c r="Z870" s="16">
        <v>352</v>
      </c>
      <c r="AA870" s="16">
        <v>214</v>
      </c>
      <c r="AB870" s="16">
        <v>212</v>
      </c>
      <c r="AD870" s="16">
        <v>987</v>
      </c>
      <c r="AE870" s="16">
        <v>617</v>
      </c>
      <c r="AF870" s="16">
        <v>529</v>
      </c>
      <c r="AG870" s="16">
        <v>105</v>
      </c>
      <c r="AH870" s="16">
        <v>433</v>
      </c>
      <c r="AI870" s="16">
        <v>247</v>
      </c>
      <c r="AJ870" s="16">
        <v>4</v>
      </c>
      <c r="AL870" s="16">
        <v>567</v>
      </c>
      <c r="AM870" s="16">
        <v>660</v>
      </c>
      <c r="AN870" s="16">
        <v>184</v>
      </c>
      <c r="AP870" s="16">
        <v>229</v>
      </c>
      <c r="AQ870" s="16">
        <v>174</v>
      </c>
      <c r="AR870" s="16">
        <v>41</v>
      </c>
      <c r="AS870" s="16">
        <v>473</v>
      </c>
      <c r="AT870" s="16">
        <v>66</v>
      </c>
      <c r="AU870" s="16">
        <v>3</v>
      </c>
      <c r="AW870" s="16">
        <v>2553</v>
      </c>
      <c r="AX870" s="16">
        <v>332</v>
      </c>
      <c r="AZ870" s="16">
        <v>1382</v>
      </c>
      <c r="BA870" s="16">
        <v>902</v>
      </c>
      <c r="BB870" s="16">
        <v>0</v>
      </c>
      <c r="BC870" s="16">
        <v>510</v>
      </c>
      <c r="BD870" s="16">
        <v>127</v>
      </c>
      <c r="BE870" s="16">
        <v>0</v>
      </c>
      <c r="BF870" s="16">
        <v>0</v>
      </c>
      <c r="BG870" s="16">
        <v>0</v>
      </c>
    </row>
    <row r="871" spans="2:59">
      <c r="B871" s="17" t="s">
        <v>93</v>
      </c>
      <c r="C871" s="18">
        <v>0.33025045979182233</v>
      </c>
      <c r="D871" s="18">
        <v>0.3881764965305598</v>
      </c>
      <c r="E871" s="18">
        <v>0.29105049660384841</v>
      </c>
      <c r="G871" s="18">
        <v>0.31792472401998478</v>
      </c>
      <c r="H871" s="18">
        <v>0.33034713488477763</v>
      </c>
      <c r="I871" s="18">
        <v>0.29275190869592072</v>
      </c>
      <c r="J871" s="18">
        <v>0.28682450452321873</v>
      </c>
      <c r="K871" s="18">
        <v>0.33224807611043011</v>
      </c>
      <c r="L871" s="18">
        <v>0.32003263401765758</v>
      </c>
      <c r="M871" s="18">
        <v>0.47179459423596942</v>
      </c>
      <c r="N871" s="18">
        <v>0.29910120823159952</v>
      </c>
      <c r="O871" s="18">
        <v>0.22798373145567891</v>
      </c>
      <c r="Q871" s="18">
        <v>0.38150010262674222</v>
      </c>
      <c r="R871" s="18">
        <v>0.30253911273598039</v>
      </c>
      <c r="S871" s="18">
        <v>0.30733913301699911</v>
      </c>
      <c r="T871" s="18">
        <v>0.28482744326022003</v>
      </c>
      <c r="V871" s="18">
        <v>0.28019908488633971</v>
      </c>
      <c r="W871" s="18">
        <v>0.35808773735470018</v>
      </c>
      <c r="X871" s="18">
        <v>0.30749509900679928</v>
      </c>
      <c r="Y871" s="18">
        <v>0.30481946393525639</v>
      </c>
      <c r="Z871" s="18">
        <v>0.35355631322973591</v>
      </c>
      <c r="AA871" s="18">
        <v>0.37312234363309732</v>
      </c>
      <c r="AB871" s="18">
        <v>0.41685216803937059</v>
      </c>
      <c r="AD871" s="18">
        <v>0.46188730179009041</v>
      </c>
      <c r="AE871" s="18">
        <v>0.29081155688903487</v>
      </c>
      <c r="AF871" s="18">
        <v>0.25292684687094441</v>
      </c>
      <c r="AG871" s="18">
        <v>0.31947284242188712</v>
      </c>
      <c r="AH871" s="18">
        <v>0.26281838139948172</v>
      </c>
      <c r="AI871" s="18">
        <v>0.1928891557410882</v>
      </c>
      <c r="AJ871" s="18">
        <v>0.22518511969004371</v>
      </c>
      <c r="AL871" s="18">
        <v>0.40177000000000002</v>
      </c>
      <c r="AM871" s="18">
        <v>0.29058</v>
      </c>
      <c r="AN871" s="18">
        <v>0.25063999999999997</v>
      </c>
      <c r="AP871" s="18">
        <v>0.40564508765319851</v>
      </c>
      <c r="AQ871" s="18">
        <v>0.35785824528848009</v>
      </c>
      <c r="AR871" s="18">
        <v>0.46493276301876008</v>
      </c>
      <c r="AS871" s="18">
        <v>0.33490727031351591</v>
      </c>
      <c r="AT871" s="18">
        <v>0.34712051895762808</v>
      </c>
      <c r="AU871" s="18">
        <v>0.65769464412543044</v>
      </c>
      <c r="AW871" s="18">
        <v>0.34331239964388921</v>
      </c>
      <c r="AX871" s="18">
        <v>0.24623362753669781</v>
      </c>
      <c r="AZ871" s="18">
        <v>0.27547666887911698</v>
      </c>
      <c r="BA871" s="18">
        <v>0.38122330122667247</v>
      </c>
      <c r="BB871" s="18">
        <v>0</v>
      </c>
      <c r="BC871" s="18">
        <v>0.37051828088065603</v>
      </c>
      <c r="BD871" s="18">
        <v>0.40276346483474929</v>
      </c>
      <c r="BE871" s="18">
        <v>0</v>
      </c>
      <c r="BF871" s="18">
        <v>0</v>
      </c>
      <c r="BG871" s="18">
        <v>0</v>
      </c>
    </row>
    <row r="872" spans="2:59">
      <c r="B872" s="17" t="s">
        <v>94</v>
      </c>
      <c r="C872" s="18">
        <v>0.53314234149340756</v>
      </c>
      <c r="D872" s="18">
        <v>0.49511012873308308</v>
      </c>
      <c r="E872" s="18">
        <v>0.55863303778288742</v>
      </c>
      <c r="G872" s="18">
        <v>0.50440560137762203</v>
      </c>
      <c r="H872" s="18">
        <v>0.52462063288070182</v>
      </c>
      <c r="I872" s="18">
        <v>0.57258274726592606</v>
      </c>
      <c r="J872" s="18">
        <v>0.5943478409182259</v>
      </c>
      <c r="K872" s="18">
        <v>0.51720429212351948</v>
      </c>
      <c r="L872" s="18">
        <v>0.54811393399881836</v>
      </c>
      <c r="M872" s="18">
        <v>0.42778020968868408</v>
      </c>
      <c r="N872" s="18">
        <v>0.53760472145079963</v>
      </c>
      <c r="O872" s="18">
        <v>0.64032621561038128</v>
      </c>
      <c r="Q872" s="18">
        <v>0.51447311839517695</v>
      </c>
      <c r="R872" s="18">
        <v>0.54750860314663541</v>
      </c>
      <c r="S872" s="18">
        <v>0.56206367300658044</v>
      </c>
      <c r="T872" s="18">
        <v>0.53384283537483623</v>
      </c>
      <c r="V872" s="18">
        <v>0.52374394402015267</v>
      </c>
      <c r="W872" s="18">
        <v>0.51154689712196877</v>
      </c>
      <c r="X872" s="18">
        <v>0.57539438122142339</v>
      </c>
      <c r="Y872" s="18">
        <v>0.5446470000429674</v>
      </c>
      <c r="Z872" s="18">
        <v>0.54439207539291534</v>
      </c>
      <c r="AA872" s="18">
        <v>0.5339601870120575</v>
      </c>
      <c r="AB872" s="18">
        <v>0.46159845925330112</v>
      </c>
      <c r="AD872" s="18">
        <v>0.44747061589883502</v>
      </c>
      <c r="AE872" s="18">
        <v>0.54471552377532817</v>
      </c>
      <c r="AF872" s="18">
        <v>0.58844372003290513</v>
      </c>
      <c r="AG872" s="18">
        <v>0.56675364831648289</v>
      </c>
      <c r="AH872" s="18">
        <v>0.56581464578929985</v>
      </c>
      <c r="AI872" s="18">
        <v>0.65648814375215014</v>
      </c>
      <c r="AJ872" s="18">
        <v>0.5356843791134912</v>
      </c>
      <c r="AL872" s="18">
        <v>0.48452000000000001</v>
      </c>
      <c r="AM872" s="18">
        <v>0.56496999999999997</v>
      </c>
      <c r="AN872" s="18">
        <v>0.59843999999999997</v>
      </c>
      <c r="AP872" s="18">
        <v>0.48548281154460959</v>
      </c>
      <c r="AQ872" s="18">
        <v>0.46202376299359538</v>
      </c>
      <c r="AR872" s="18">
        <v>0.48143474903357442</v>
      </c>
      <c r="AS872" s="18">
        <v>0.56388685869558208</v>
      </c>
      <c r="AT872" s="18">
        <v>0.55976188920327308</v>
      </c>
      <c r="AU872" s="18">
        <v>0.34230535587456951</v>
      </c>
      <c r="AW872" s="18">
        <v>0.52907345475403189</v>
      </c>
      <c r="AX872" s="18">
        <v>0.56695018314098067</v>
      </c>
      <c r="AZ872" s="18">
        <v>0.55936689309471876</v>
      </c>
      <c r="BA872" s="18">
        <v>0.49076129334483182</v>
      </c>
      <c r="BB872" s="18">
        <v>0</v>
      </c>
      <c r="BC872" s="18">
        <v>0.53862927345509781</v>
      </c>
      <c r="BD872" s="18">
        <v>0.52662329968438604</v>
      </c>
      <c r="BE872" s="18">
        <v>0</v>
      </c>
      <c r="BF872" s="18">
        <v>0</v>
      </c>
      <c r="BG872" s="18">
        <v>0</v>
      </c>
    </row>
    <row r="873" spans="2:59">
      <c r="B873" s="17" t="s">
        <v>119</v>
      </c>
      <c r="C873" s="18">
        <v>0.13660719871477009</v>
      </c>
      <c r="D873" s="18">
        <v>0.1167133747363575</v>
      </c>
      <c r="E873" s="18">
        <v>0.15031646561326409</v>
      </c>
      <c r="G873" s="18">
        <v>0.17766967460239311</v>
      </c>
      <c r="H873" s="18">
        <v>0.14503223223452069</v>
      </c>
      <c r="I873" s="18">
        <v>0.13466534403815311</v>
      </c>
      <c r="J873" s="18">
        <v>0.1188276545585553</v>
      </c>
      <c r="K873" s="18">
        <v>0.15054763176605049</v>
      </c>
      <c r="L873" s="18">
        <v>0.13185343198352389</v>
      </c>
      <c r="M873" s="18">
        <v>0.1004251960753465</v>
      </c>
      <c r="N873" s="18">
        <v>0.1632940703176009</v>
      </c>
      <c r="O873" s="18">
        <v>0.13169005293393971</v>
      </c>
      <c r="Q873" s="18">
        <v>0.10402677897808089</v>
      </c>
      <c r="R873" s="18">
        <v>0.14995228411738429</v>
      </c>
      <c r="S873" s="18">
        <v>0.13059719397642031</v>
      </c>
      <c r="T873" s="18">
        <v>0.18132972136494371</v>
      </c>
      <c r="V873" s="18">
        <v>0.19605697109350781</v>
      </c>
      <c r="W873" s="18">
        <v>0.13036536552333081</v>
      </c>
      <c r="X873" s="18">
        <v>0.11711051977177719</v>
      </c>
      <c r="Y873" s="18">
        <v>0.15053353602177619</v>
      </c>
      <c r="Z873" s="18">
        <v>0.1020516113773489</v>
      </c>
      <c r="AA873" s="18">
        <v>9.2917469354845184E-2</v>
      </c>
      <c r="AB873" s="18">
        <v>0.1215493727073282</v>
      </c>
      <c r="AD873" s="18">
        <v>9.0642082311074637E-2</v>
      </c>
      <c r="AE873" s="18">
        <v>0.16447291933563679</v>
      </c>
      <c r="AF873" s="18">
        <v>0.15862943309615071</v>
      </c>
      <c r="AG873" s="18">
        <v>0.11377350926162989</v>
      </c>
      <c r="AH873" s="18">
        <v>0.17136697281121829</v>
      </c>
      <c r="AI873" s="18">
        <v>0.15062270050676191</v>
      </c>
      <c r="AJ873" s="18">
        <v>0.23913050119646509</v>
      </c>
      <c r="AL873" s="18">
        <v>0.1137</v>
      </c>
      <c r="AM873" s="18">
        <v>0.14445</v>
      </c>
      <c r="AN873" s="18">
        <v>0.15090999999999999</v>
      </c>
      <c r="AP873" s="18">
        <v>0.10887210080219201</v>
      </c>
      <c r="AQ873" s="18">
        <v>0.18011799171792461</v>
      </c>
      <c r="AR873" s="18">
        <v>5.3632487947665508E-2</v>
      </c>
      <c r="AS873" s="18">
        <v>0.101205870990902</v>
      </c>
      <c r="AT873" s="18">
        <v>9.3117591839098998E-2</v>
      </c>
      <c r="AU873" s="18">
        <v>0</v>
      </c>
      <c r="AW873" s="18">
        <v>0.12761414560207879</v>
      </c>
      <c r="AX873" s="18">
        <v>0.18681618932232161</v>
      </c>
      <c r="AZ873" s="18">
        <v>0.16515643802616409</v>
      </c>
      <c r="BA873" s="18">
        <v>0.1280154054284956</v>
      </c>
      <c r="BB873" s="18">
        <v>0</v>
      </c>
      <c r="BC873" s="18">
        <v>9.0852445664246217E-2</v>
      </c>
      <c r="BD873" s="18">
        <v>7.0613235480864608E-2</v>
      </c>
      <c r="BE873" s="18">
        <v>0</v>
      </c>
      <c r="BF873" s="18">
        <v>0</v>
      </c>
      <c r="BG873" s="18">
        <v>0</v>
      </c>
    </row>
    <row r="875" spans="2:59" ht="43.5">
      <c r="B875" s="14" t="s">
        <v>328</v>
      </c>
    </row>
    <row r="876" spans="2:59" ht="43.5">
      <c r="B876" s="15" t="s">
        <v>329</v>
      </c>
    </row>
    <row r="877" spans="2:59">
      <c r="B877" s="11" t="s">
        <v>105</v>
      </c>
      <c r="C877" s="16">
        <v>2256</v>
      </c>
      <c r="D877" s="16">
        <v>866</v>
      </c>
      <c r="E877" s="16">
        <v>1387</v>
      </c>
      <c r="G877" s="16">
        <v>120</v>
      </c>
      <c r="H877" s="16">
        <v>325</v>
      </c>
      <c r="I877" s="16">
        <v>236</v>
      </c>
      <c r="J877" s="16">
        <v>202</v>
      </c>
      <c r="K877" s="16">
        <v>232</v>
      </c>
      <c r="L877" s="16">
        <v>231</v>
      </c>
      <c r="M877" s="16">
        <v>337</v>
      </c>
      <c r="N877" s="16">
        <v>325</v>
      </c>
      <c r="O877" s="16">
        <v>248</v>
      </c>
      <c r="Q877" s="16">
        <v>887</v>
      </c>
      <c r="R877" s="16">
        <v>419</v>
      </c>
      <c r="S877" s="16">
        <v>424</v>
      </c>
      <c r="T877" s="16">
        <v>505</v>
      </c>
      <c r="V877" s="16">
        <v>478</v>
      </c>
      <c r="W877" s="16">
        <v>607</v>
      </c>
      <c r="X877" s="16">
        <v>548</v>
      </c>
      <c r="Y877" s="16">
        <v>400</v>
      </c>
      <c r="Z877" s="16">
        <v>97</v>
      </c>
      <c r="AA877" s="16">
        <v>59</v>
      </c>
      <c r="AB877" s="16">
        <v>67</v>
      </c>
      <c r="AD877" s="16">
        <v>734</v>
      </c>
      <c r="AE877" s="16">
        <v>481</v>
      </c>
      <c r="AF877" s="16">
        <v>415</v>
      </c>
      <c r="AG877" s="16">
        <v>79</v>
      </c>
      <c r="AH877" s="16">
        <v>339</v>
      </c>
      <c r="AI877" s="16">
        <v>204</v>
      </c>
      <c r="AJ877" s="16">
        <v>4</v>
      </c>
      <c r="AL877" s="16">
        <v>547</v>
      </c>
      <c r="AM877" s="16">
        <v>640</v>
      </c>
      <c r="AN877" s="16">
        <v>180</v>
      </c>
      <c r="AP877" s="16">
        <v>10</v>
      </c>
      <c r="AQ877" s="16">
        <v>171</v>
      </c>
      <c r="AR877" s="16">
        <v>9</v>
      </c>
      <c r="AS877" s="16">
        <v>176</v>
      </c>
      <c r="AT877" s="16">
        <v>22</v>
      </c>
      <c r="AU877" s="16">
        <v>1</v>
      </c>
      <c r="AW877" s="16">
        <v>1967</v>
      </c>
      <c r="AX877" s="16">
        <v>256</v>
      </c>
      <c r="AZ877" s="16">
        <v>1326</v>
      </c>
      <c r="BA877" s="16">
        <v>930</v>
      </c>
      <c r="BB877" s="16">
        <v>0</v>
      </c>
      <c r="BC877" s="16">
        <v>0</v>
      </c>
      <c r="BD877" s="16">
        <v>0</v>
      </c>
      <c r="BE877" s="16">
        <v>0</v>
      </c>
      <c r="BF877" s="16">
        <v>0</v>
      </c>
      <c r="BG877" s="16">
        <v>0</v>
      </c>
    </row>
    <row r="878" spans="2:59">
      <c r="B878" s="12" t="s">
        <v>106</v>
      </c>
      <c r="C878" s="16">
        <v>2283</v>
      </c>
      <c r="D878" s="16">
        <v>882</v>
      </c>
      <c r="E878" s="16">
        <v>1400</v>
      </c>
      <c r="G878" s="16">
        <v>112</v>
      </c>
      <c r="H878" s="16">
        <v>322</v>
      </c>
      <c r="I878" s="16">
        <v>239</v>
      </c>
      <c r="J878" s="16">
        <v>199</v>
      </c>
      <c r="K878" s="16">
        <v>238</v>
      </c>
      <c r="L878" s="16">
        <v>244</v>
      </c>
      <c r="M878" s="16">
        <v>340</v>
      </c>
      <c r="N878" s="16">
        <v>358</v>
      </c>
      <c r="O878" s="16">
        <v>232</v>
      </c>
      <c r="Q878" s="16">
        <v>902</v>
      </c>
      <c r="R878" s="16">
        <v>422</v>
      </c>
      <c r="S878" s="16">
        <v>432</v>
      </c>
      <c r="T878" s="16">
        <v>507</v>
      </c>
      <c r="V878" s="16">
        <v>560</v>
      </c>
      <c r="W878" s="16">
        <v>578</v>
      </c>
      <c r="X878" s="16">
        <v>558</v>
      </c>
      <c r="Y878" s="16">
        <v>367</v>
      </c>
      <c r="Z878" s="16">
        <v>94</v>
      </c>
      <c r="AA878" s="16">
        <v>58</v>
      </c>
      <c r="AB878" s="16">
        <v>67</v>
      </c>
      <c r="AD878" s="16">
        <v>745</v>
      </c>
      <c r="AE878" s="16">
        <v>486</v>
      </c>
      <c r="AF878" s="16">
        <v>421</v>
      </c>
      <c r="AG878" s="16">
        <v>79</v>
      </c>
      <c r="AH878" s="16">
        <v>343</v>
      </c>
      <c r="AI878" s="16">
        <v>205</v>
      </c>
      <c r="AJ878" s="16">
        <v>4</v>
      </c>
      <c r="AL878" s="16">
        <v>567</v>
      </c>
      <c r="AM878" s="16">
        <v>660</v>
      </c>
      <c r="AN878" s="16">
        <v>184</v>
      </c>
      <c r="AP878" s="16">
        <v>9</v>
      </c>
      <c r="AQ878" s="16">
        <v>162</v>
      </c>
      <c r="AR878" s="16">
        <v>9</v>
      </c>
      <c r="AS878" s="16">
        <v>168</v>
      </c>
      <c r="AT878" s="16">
        <v>21</v>
      </c>
      <c r="AU878" s="16">
        <v>1</v>
      </c>
      <c r="AW878" s="16">
        <v>1989</v>
      </c>
      <c r="AX878" s="16">
        <v>262</v>
      </c>
      <c r="AZ878" s="16">
        <v>1382</v>
      </c>
      <c r="BA878" s="16">
        <v>902</v>
      </c>
      <c r="BB878" s="16">
        <v>0</v>
      </c>
      <c r="BC878" s="16">
        <v>0</v>
      </c>
      <c r="BD878" s="16">
        <v>0</v>
      </c>
      <c r="BE878" s="16">
        <v>0</v>
      </c>
      <c r="BF878" s="16">
        <v>0</v>
      </c>
      <c r="BG878" s="16">
        <v>0</v>
      </c>
    </row>
    <row r="879" spans="2:59">
      <c r="B879" s="17" t="s">
        <v>330</v>
      </c>
      <c r="C879" s="18">
        <v>4.1933727049714632E-2</v>
      </c>
      <c r="D879" s="18">
        <v>5.2401716319173001E-2</v>
      </c>
      <c r="E879" s="18">
        <v>3.5387526316953299E-2</v>
      </c>
      <c r="G879" s="18">
        <v>1.5980787420767771E-2</v>
      </c>
      <c r="H879" s="18">
        <v>5.7600835337354488E-2</v>
      </c>
      <c r="I879" s="18">
        <v>5.8378136158812342E-2</v>
      </c>
      <c r="J879" s="18">
        <v>2.4131915262001289E-2</v>
      </c>
      <c r="K879" s="18">
        <v>3.3617029332192287E-2</v>
      </c>
      <c r="L879" s="18">
        <v>3.3052419796623343E-2</v>
      </c>
      <c r="M879" s="18">
        <v>7.4280293627875194E-2</v>
      </c>
      <c r="N879" s="18">
        <v>2.9472240626397011E-2</v>
      </c>
      <c r="O879" s="18">
        <v>2.0763159607436691E-2</v>
      </c>
      <c r="Q879" s="18">
        <v>4.7503858835393972E-2</v>
      </c>
      <c r="R879" s="18">
        <v>3.4842507667076673E-2</v>
      </c>
      <c r="S879" s="18">
        <v>4.5194266042466652E-2</v>
      </c>
      <c r="T879" s="18">
        <v>3.6910414799064893E-2</v>
      </c>
      <c r="V879" s="18">
        <v>2.7624798489510379E-2</v>
      </c>
      <c r="W879" s="18">
        <v>4.806123242738921E-2</v>
      </c>
      <c r="X879" s="18">
        <v>4.1963255994070782E-2</v>
      </c>
      <c r="Y879" s="18">
        <v>3.8279591246555757E-2</v>
      </c>
      <c r="Z879" s="18">
        <v>5.0820684412359443E-2</v>
      </c>
      <c r="AA879" s="18">
        <v>4.9569741873488837E-2</v>
      </c>
      <c r="AB879" s="18">
        <v>0.1091460357260487</v>
      </c>
      <c r="AD879" s="18">
        <v>5.2039731371540443E-2</v>
      </c>
      <c r="AE879" s="18">
        <v>3.4199915638226927E-2</v>
      </c>
      <c r="AF879" s="18">
        <v>4.2732645954817947E-2</v>
      </c>
      <c r="AG879" s="18">
        <v>6.3588051056966674E-2</v>
      </c>
      <c r="AH879" s="18">
        <v>4.172757884109822E-2</v>
      </c>
      <c r="AI879" s="18">
        <v>1.483352158874063E-2</v>
      </c>
      <c r="AJ879" s="18">
        <v>0</v>
      </c>
      <c r="AL879" s="18">
        <v>5.4789999999999998E-2</v>
      </c>
      <c r="AM879" s="18">
        <v>2.6780000000000002E-2</v>
      </c>
      <c r="AN879" s="18">
        <v>5.3499999999999999E-2</v>
      </c>
      <c r="AP879" s="18">
        <v>0.30323565925134732</v>
      </c>
      <c r="AQ879" s="18">
        <v>7.1527187534581246E-2</v>
      </c>
      <c r="AR879" s="18">
        <v>0</v>
      </c>
      <c r="AS879" s="18">
        <v>3.5790238300379931E-2</v>
      </c>
      <c r="AT879" s="18">
        <v>8.8162773692915961E-2</v>
      </c>
      <c r="AU879" s="18">
        <v>0</v>
      </c>
      <c r="AW879" s="18">
        <v>4.3182478430342751E-2</v>
      </c>
      <c r="AX879" s="18">
        <v>3.77727441631341E-2</v>
      </c>
      <c r="AZ879" s="18">
        <v>3.4089669566014072E-2</v>
      </c>
      <c r="BA879" s="18">
        <v>5.3955169807005002E-2</v>
      </c>
      <c r="BB879" s="18">
        <v>0</v>
      </c>
      <c r="BC879" s="18">
        <v>0</v>
      </c>
      <c r="BD879" s="18">
        <v>0</v>
      </c>
      <c r="BE879" s="18">
        <v>0</v>
      </c>
      <c r="BF879" s="18">
        <v>0</v>
      </c>
      <c r="BG879" s="18">
        <v>0</v>
      </c>
    </row>
    <row r="880" spans="2:59">
      <c r="B880" s="17" t="s">
        <v>331</v>
      </c>
      <c r="C880" s="18">
        <v>0.12074459290373631</v>
      </c>
      <c r="D880" s="18">
        <v>0.13380057919924579</v>
      </c>
      <c r="E880" s="18">
        <v>0.1126603743183428</v>
      </c>
      <c r="G880" s="18">
        <v>9.3909502512948134E-2</v>
      </c>
      <c r="H880" s="18">
        <v>0.13512853531816871</v>
      </c>
      <c r="I880" s="18">
        <v>0.1055907863649682</v>
      </c>
      <c r="J880" s="18">
        <v>0.1010328508003953</v>
      </c>
      <c r="K880" s="18">
        <v>0.1298154220344096</v>
      </c>
      <c r="L880" s="18">
        <v>9.0359762040506691E-2</v>
      </c>
      <c r="M880" s="18">
        <v>0.1768800586746169</v>
      </c>
      <c r="N880" s="18">
        <v>0.1198488193829465</v>
      </c>
      <c r="O880" s="18">
        <v>8.816059970401216E-2</v>
      </c>
      <c r="Q880" s="18">
        <v>0.14958606351415449</v>
      </c>
      <c r="R880" s="18">
        <v>9.1015732341963224E-2</v>
      </c>
      <c r="S880" s="18">
        <v>0.1186079813214089</v>
      </c>
      <c r="T880" s="18">
        <v>9.4585902857256599E-2</v>
      </c>
      <c r="V880" s="18">
        <v>0.1148286841490717</v>
      </c>
      <c r="W880" s="18">
        <v>0.1465994620544504</v>
      </c>
      <c r="X880" s="18">
        <v>0.1060234711072951</v>
      </c>
      <c r="Y880" s="18">
        <v>9.5010428833163185E-2</v>
      </c>
      <c r="Z880" s="18">
        <v>0.12838227709169711</v>
      </c>
      <c r="AA880" s="18">
        <v>7.3748672967265366E-2</v>
      </c>
      <c r="AB880" s="18">
        <v>0.2408736949158248</v>
      </c>
      <c r="AD880" s="18">
        <v>0.16396726861723829</v>
      </c>
      <c r="AE880" s="18">
        <v>0.1197059237010918</v>
      </c>
      <c r="AF880" s="18">
        <v>7.7467237571159434E-2</v>
      </c>
      <c r="AG880" s="18">
        <v>7.9657372296725065E-2</v>
      </c>
      <c r="AH880" s="18">
        <v>0.12986517186730351</v>
      </c>
      <c r="AI880" s="18">
        <v>5.8049446806633272E-2</v>
      </c>
      <c r="AJ880" s="18">
        <v>0</v>
      </c>
      <c r="AL880" s="18">
        <v>0.12095</v>
      </c>
      <c r="AM880" s="18">
        <v>0.13266</v>
      </c>
      <c r="AN880" s="18">
        <v>0.12590000000000001</v>
      </c>
      <c r="AP880" s="18">
        <v>0.2985102138432385</v>
      </c>
      <c r="AQ880" s="18">
        <v>0.1044778231219569</v>
      </c>
      <c r="AR880" s="18">
        <v>0.33093798464756358</v>
      </c>
      <c r="AS880" s="18">
        <v>0.1229211277920645</v>
      </c>
      <c r="AT880" s="18">
        <v>0.1510583818370701</v>
      </c>
      <c r="AU880" s="18">
        <v>1</v>
      </c>
      <c r="AW880" s="18">
        <v>0.1302974594338783</v>
      </c>
      <c r="AX880" s="18">
        <v>5.8747350205878048E-2</v>
      </c>
      <c r="AZ880" s="18">
        <v>0.11213936059146561</v>
      </c>
      <c r="BA880" s="18">
        <v>0.13393257729448099</v>
      </c>
      <c r="BB880" s="18">
        <v>0</v>
      </c>
      <c r="BC880" s="18">
        <v>0</v>
      </c>
      <c r="BD880" s="18">
        <v>0</v>
      </c>
      <c r="BE880" s="18">
        <v>0</v>
      </c>
      <c r="BF880" s="18">
        <v>0</v>
      </c>
      <c r="BG880" s="18">
        <v>0</v>
      </c>
    </row>
    <row r="881" spans="2:59">
      <c r="B881" s="17" t="s">
        <v>332</v>
      </c>
      <c r="C881" s="18">
        <v>0.28130443399803501</v>
      </c>
      <c r="D881" s="18">
        <v>0.30351327573598508</v>
      </c>
      <c r="E881" s="18">
        <v>0.26764197093738828</v>
      </c>
      <c r="G881" s="18">
        <v>0.28655879882724772</v>
      </c>
      <c r="H881" s="18">
        <v>0.28904518334981838</v>
      </c>
      <c r="I881" s="18">
        <v>0.26068093257781078</v>
      </c>
      <c r="J881" s="18">
        <v>0.27124066956249182</v>
      </c>
      <c r="K881" s="18">
        <v>0.31182452071132721</v>
      </c>
      <c r="L881" s="18">
        <v>0.249454152535837</v>
      </c>
      <c r="M881" s="18">
        <v>0.33488616055590997</v>
      </c>
      <c r="N881" s="18">
        <v>0.23199869908335169</v>
      </c>
      <c r="O881" s="18">
        <v>0.29766935508767811</v>
      </c>
      <c r="Q881" s="18">
        <v>0.33283953537747141</v>
      </c>
      <c r="R881" s="18">
        <v>0.25851648207965588</v>
      </c>
      <c r="S881" s="18">
        <v>0.27745708379055639</v>
      </c>
      <c r="T881" s="18">
        <v>0.2128308110838974</v>
      </c>
      <c r="V881" s="18">
        <v>0.31957883555727817</v>
      </c>
      <c r="W881" s="18">
        <v>0.32265199769241593</v>
      </c>
      <c r="X881" s="18">
        <v>0.29258966441978029</v>
      </c>
      <c r="Y881" s="18">
        <v>0.19705622633999451</v>
      </c>
      <c r="Z881" s="18">
        <v>0.2033678805768187</v>
      </c>
      <c r="AA881" s="18">
        <v>0.24321399858165221</v>
      </c>
      <c r="AB881" s="18">
        <v>0.1160006184347059</v>
      </c>
      <c r="AD881" s="18">
        <v>0.31548617216176827</v>
      </c>
      <c r="AE881" s="18">
        <v>0.24847959927101779</v>
      </c>
      <c r="AF881" s="18">
        <v>0.28160310288924151</v>
      </c>
      <c r="AG881" s="18">
        <v>0.29734091269512058</v>
      </c>
      <c r="AH881" s="18">
        <v>0.25517517414100321</v>
      </c>
      <c r="AI881" s="18">
        <v>0.27152960914533403</v>
      </c>
      <c r="AJ881" s="18">
        <v>0.29980715738459868</v>
      </c>
      <c r="AL881" s="18">
        <v>0.32085999999999998</v>
      </c>
      <c r="AM881" s="18">
        <v>0.31252000000000002</v>
      </c>
      <c r="AN881" s="18">
        <v>0.28969</v>
      </c>
      <c r="AP881" s="18">
        <v>0</v>
      </c>
      <c r="AQ881" s="18">
        <v>0.12894869695399369</v>
      </c>
      <c r="AR881" s="18">
        <v>0.21846846582817411</v>
      </c>
      <c r="AS881" s="18">
        <v>0.1853876843932265</v>
      </c>
      <c r="AT881" s="18">
        <v>0.21239344796473481</v>
      </c>
      <c r="AU881" s="18">
        <v>0</v>
      </c>
      <c r="AW881" s="18">
        <v>0.30763134283925231</v>
      </c>
      <c r="AX881" s="18">
        <v>9.8805136375666736E-2</v>
      </c>
      <c r="AZ881" s="18">
        <v>0.29760102221057688</v>
      </c>
      <c r="BA881" s="18">
        <v>0.25632903029360088</v>
      </c>
      <c r="BB881" s="18">
        <v>0</v>
      </c>
      <c r="BC881" s="18">
        <v>0</v>
      </c>
      <c r="BD881" s="18">
        <v>0</v>
      </c>
      <c r="BE881" s="18">
        <v>0</v>
      </c>
      <c r="BF881" s="18">
        <v>0</v>
      </c>
      <c r="BG881" s="18">
        <v>0</v>
      </c>
    </row>
    <row r="882" spans="2:59">
      <c r="B882" s="17" t="s">
        <v>333</v>
      </c>
      <c r="C882" s="18">
        <v>0.2063489968170284</v>
      </c>
      <c r="D882" s="18">
        <v>0.1894135558729583</v>
      </c>
      <c r="E882" s="18">
        <v>0.216528466499043</v>
      </c>
      <c r="G882" s="18">
        <v>0.1961751854818326</v>
      </c>
      <c r="H882" s="18">
        <v>0.16612827169018421</v>
      </c>
      <c r="I882" s="18">
        <v>0.2221142036890206</v>
      </c>
      <c r="J882" s="18">
        <v>0.2102601589450708</v>
      </c>
      <c r="K882" s="18">
        <v>0.21019172849694101</v>
      </c>
      <c r="L882" s="18">
        <v>0.27450914305997071</v>
      </c>
      <c r="M882" s="18">
        <v>0.16029899147892199</v>
      </c>
      <c r="N882" s="18">
        <v>0.2436737923497011</v>
      </c>
      <c r="O882" s="18">
        <v>0.1819208486074165</v>
      </c>
      <c r="Q882" s="18">
        <v>0.23100410228763779</v>
      </c>
      <c r="R882" s="18">
        <v>0.22185884562966521</v>
      </c>
      <c r="S882" s="18">
        <v>0.1876032341516802</v>
      </c>
      <c r="T882" s="18">
        <v>0.16786904076934819</v>
      </c>
      <c r="V882" s="18">
        <v>0.21662780609536861</v>
      </c>
      <c r="W882" s="18">
        <v>0.21652755126871459</v>
      </c>
      <c r="X882" s="18">
        <v>0.23898347435124179</v>
      </c>
      <c r="Y882" s="18">
        <v>0.1716952694876096</v>
      </c>
      <c r="Z882" s="18">
        <v>0.1275550479480983</v>
      </c>
      <c r="AA882" s="18">
        <v>0.1047877051163239</v>
      </c>
      <c r="AB882" s="18">
        <v>0.15046685904936219</v>
      </c>
      <c r="AD882" s="18">
        <v>0.19418920953232049</v>
      </c>
      <c r="AE882" s="18">
        <v>0.2494014289933012</v>
      </c>
      <c r="AF882" s="18">
        <v>0.196030580003622</v>
      </c>
      <c r="AG882" s="18">
        <v>0.1926717260161859</v>
      </c>
      <c r="AH882" s="18">
        <v>0.19483474677250659</v>
      </c>
      <c r="AI882" s="18">
        <v>0.19808707654732499</v>
      </c>
      <c r="AJ882" s="18">
        <v>0</v>
      </c>
      <c r="AL882" s="18">
        <v>0.23400000000000001</v>
      </c>
      <c r="AM882" s="18">
        <v>0.22792999999999999</v>
      </c>
      <c r="AN882" s="18">
        <v>0.1948</v>
      </c>
      <c r="AP882" s="18">
        <v>0.1006742392124306</v>
      </c>
      <c r="AQ882" s="18">
        <v>0.1395906593301301</v>
      </c>
      <c r="AR882" s="18">
        <v>0</v>
      </c>
      <c r="AS882" s="18">
        <v>0.12234859122864131</v>
      </c>
      <c r="AT882" s="18">
        <v>9.4064227053968635E-2</v>
      </c>
      <c r="AU882" s="18">
        <v>0</v>
      </c>
      <c r="AW882" s="18">
        <v>0.2161709712380234</v>
      </c>
      <c r="AX882" s="18">
        <v>0.14560745118211171</v>
      </c>
      <c r="AZ882" s="18">
        <v>0.21949617930223439</v>
      </c>
      <c r="BA882" s="18">
        <v>0.18620022789304111</v>
      </c>
      <c r="BB882" s="18">
        <v>0</v>
      </c>
      <c r="BC882" s="18">
        <v>0</v>
      </c>
      <c r="BD882" s="18">
        <v>0</v>
      </c>
      <c r="BE882" s="18">
        <v>0</v>
      </c>
      <c r="BF882" s="18">
        <v>0</v>
      </c>
      <c r="BG882" s="18">
        <v>0</v>
      </c>
    </row>
    <row r="883" spans="2:59">
      <c r="B883" s="17" t="s">
        <v>334</v>
      </c>
      <c r="C883" s="18">
        <v>0.3096200804412419</v>
      </c>
      <c r="D883" s="18">
        <v>0.29296656097869039</v>
      </c>
      <c r="E883" s="18">
        <v>0.32025579058533687</v>
      </c>
      <c r="G883" s="18">
        <v>0.3410174174250033</v>
      </c>
      <c r="H883" s="18">
        <v>0.30419018330133651</v>
      </c>
      <c r="I883" s="18">
        <v>0.32241939763051403</v>
      </c>
      <c r="J883" s="18">
        <v>0.34249041403994879</v>
      </c>
      <c r="K883" s="18">
        <v>0.2786034999511659</v>
      </c>
      <c r="L883" s="18">
        <v>0.31316786308976169</v>
      </c>
      <c r="M883" s="18">
        <v>0.22379572684074789</v>
      </c>
      <c r="N883" s="18">
        <v>0.33156669995643312</v>
      </c>
      <c r="O883" s="18">
        <v>0.38028218455968649</v>
      </c>
      <c r="Q883" s="18">
        <v>0.2194241382640629</v>
      </c>
      <c r="R883" s="18">
        <v>0.35476644068564722</v>
      </c>
      <c r="S883" s="18">
        <v>0.33421910031338747</v>
      </c>
      <c r="T883" s="18">
        <v>0.40621957439479672</v>
      </c>
      <c r="V883" s="18">
        <v>0.2724171232755524</v>
      </c>
      <c r="W883" s="18">
        <v>0.23618990311140101</v>
      </c>
      <c r="X883" s="18">
        <v>0.3026647341736548</v>
      </c>
      <c r="Y883" s="18">
        <v>0.44824478943400509</v>
      </c>
      <c r="Z883" s="18">
        <v>0.42790466741212468</v>
      </c>
      <c r="AA883" s="18">
        <v>0.44579365388520947</v>
      </c>
      <c r="AB883" s="18">
        <v>0.26665429468690188</v>
      </c>
      <c r="AD883" s="18">
        <v>0.24077222195552439</v>
      </c>
      <c r="AE883" s="18">
        <v>0.31017568830885511</v>
      </c>
      <c r="AF883" s="18">
        <v>0.34286315758207231</v>
      </c>
      <c r="AG883" s="18">
        <v>0.34155769330206209</v>
      </c>
      <c r="AH883" s="18">
        <v>0.33426883917555339</v>
      </c>
      <c r="AI883" s="18">
        <v>0.4379145844140323</v>
      </c>
      <c r="AJ883" s="18">
        <v>0.2358772217288925</v>
      </c>
      <c r="AL883" s="18">
        <v>0.24385999999999999</v>
      </c>
      <c r="AM883" s="18">
        <v>0.26574999999999999</v>
      </c>
      <c r="AN883" s="18">
        <v>0.31346000000000002</v>
      </c>
      <c r="AP883" s="18">
        <v>0.29757988769298371</v>
      </c>
      <c r="AQ883" s="18">
        <v>0.45799551971206282</v>
      </c>
      <c r="AR883" s="18">
        <v>0.34245187681035211</v>
      </c>
      <c r="AS883" s="18">
        <v>0.47999208392436832</v>
      </c>
      <c r="AT883" s="18">
        <v>0.30992801165453859</v>
      </c>
      <c r="AU883" s="18">
        <v>0</v>
      </c>
      <c r="AW883" s="18">
        <v>0.27128541851294719</v>
      </c>
      <c r="AX883" s="18">
        <v>0.5820088727856344</v>
      </c>
      <c r="AZ883" s="18">
        <v>0.29658328718819182</v>
      </c>
      <c r="BA883" s="18">
        <v>0.32959967189067069</v>
      </c>
      <c r="BB883" s="18">
        <v>0</v>
      </c>
      <c r="BC883" s="18">
        <v>0</v>
      </c>
      <c r="BD883" s="18">
        <v>0</v>
      </c>
      <c r="BE883" s="18">
        <v>0</v>
      </c>
      <c r="BF883" s="18">
        <v>0</v>
      </c>
      <c r="BG883" s="18">
        <v>0</v>
      </c>
    </row>
    <row r="884" spans="2:59">
      <c r="B884" s="17" t="s">
        <v>119</v>
      </c>
      <c r="C884" s="18">
        <v>4.0048168790243893E-2</v>
      </c>
      <c r="D884" s="18">
        <v>2.7904311893947351E-2</v>
      </c>
      <c r="E884" s="18">
        <v>4.7525871342935511E-2</v>
      </c>
      <c r="G884" s="18">
        <v>6.6358308332200466E-2</v>
      </c>
      <c r="H884" s="18">
        <v>4.7906991003137687E-2</v>
      </c>
      <c r="I884" s="18">
        <v>3.0816543578873971E-2</v>
      </c>
      <c r="J884" s="18">
        <v>5.0843991390091957E-2</v>
      </c>
      <c r="K884" s="18">
        <v>3.594779947396403E-2</v>
      </c>
      <c r="L884" s="18">
        <v>3.9456659477300413E-2</v>
      </c>
      <c r="M884" s="18">
        <v>2.9858768821927988E-2</v>
      </c>
      <c r="N884" s="18">
        <v>4.3439748601170718E-2</v>
      </c>
      <c r="O884" s="18">
        <v>3.1203852433770121E-2</v>
      </c>
      <c r="Q884" s="18">
        <v>1.9642301721279329E-2</v>
      </c>
      <c r="R884" s="18">
        <v>3.8999991595991983E-2</v>
      </c>
      <c r="S884" s="18">
        <v>3.6918334380500163E-2</v>
      </c>
      <c r="T884" s="18">
        <v>8.1584256095636187E-2</v>
      </c>
      <c r="V884" s="18">
        <v>4.8922752433218773E-2</v>
      </c>
      <c r="W884" s="18">
        <v>2.996985344562892E-2</v>
      </c>
      <c r="X884" s="18">
        <v>1.7775399953957199E-2</v>
      </c>
      <c r="Y884" s="18">
        <v>4.9713694658671793E-2</v>
      </c>
      <c r="Z884" s="18">
        <v>6.1969442558901633E-2</v>
      </c>
      <c r="AA884" s="18">
        <v>8.2886227576060151E-2</v>
      </c>
      <c r="AB884" s="18">
        <v>0.1168584971871565</v>
      </c>
      <c r="AD884" s="18">
        <v>3.354539636160804E-2</v>
      </c>
      <c r="AE884" s="18">
        <v>3.8037444087507047E-2</v>
      </c>
      <c r="AF884" s="18">
        <v>5.930327599908683E-2</v>
      </c>
      <c r="AG884" s="18">
        <v>2.518424463293932E-2</v>
      </c>
      <c r="AH884" s="18">
        <v>4.4128489202535003E-2</v>
      </c>
      <c r="AI884" s="18">
        <v>1.9585761497935089E-2</v>
      </c>
      <c r="AJ884" s="18">
        <v>0.46431562088650868</v>
      </c>
      <c r="AL884" s="18">
        <v>2.554E-2</v>
      </c>
      <c r="AM884" s="18">
        <v>3.4360000000000002E-2</v>
      </c>
      <c r="AN884" s="18">
        <v>2.264E-2</v>
      </c>
      <c r="AP884" s="18">
        <v>0</v>
      </c>
      <c r="AQ884" s="18">
        <v>9.7460113347275473E-2</v>
      </c>
      <c r="AR884" s="18">
        <v>0.1081416727139103</v>
      </c>
      <c r="AS884" s="18">
        <v>5.3560274361319431E-2</v>
      </c>
      <c r="AT884" s="18">
        <v>0.14439315779677181</v>
      </c>
      <c r="AU884" s="18">
        <v>0</v>
      </c>
      <c r="AW884" s="18">
        <v>3.1432329545556012E-2</v>
      </c>
      <c r="AX884" s="18">
        <v>7.7058445287574912E-2</v>
      </c>
      <c r="AZ884" s="18">
        <v>4.0090481141517018E-2</v>
      </c>
      <c r="BA884" s="18">
        <v>3.9983322821201289E-2</v>
      </c>
      <c r="BB884" s="18">
        <v>0</v>
      </c>
      <c r="BC884" s="18">
        <v>0</v>
      </c>
      <c r="BD884" s="18">
        <v>0</v>
      </c>
      <c r="BE884" s="18">
        <v>0</v>
      </c>
      <c r="BF884" s="18">
        <v>0</v>
      </c>
      <c r="BG884" s="18">
        <v>0</v>
      </c>
    </row>
    <row r="886" spans="2:59" ht="72.599999999999994">
      <c r="B886" s="14" t="s">
        <v>335</v>
      </c>
    </row>
    <row r="887" spans="2:59" ht="43.5">
      <c r="B887" s="15" t="s">
        <v>291</v>
      </c>
    </row>
    <row r="888" spans="2:59">
      <c r="B888" s="11" t="s">
        <v>105</v>
      </c>
      <c r="C888" s="16">
        <v>2912</v>
      </c>
      <c r="D888" s="16">
        <v>1152</v>
      </c>
      <c r="E888" s="16">
        <v>1751</v>
      </c>
      <c r="G888" s="16">
        <v>147</v>
      </c>
      <c r="H888" s="16">
        <v>412</v>
      </c>
      <c r="I888" s="16">
        <v>288</v>
      </c>
      <c r="J888" s="16">
        <v>254</v>
      </c>
      <c r="K888" s="16">
        <v>311</v>
      </c>
      <c r="L888" s="16">
        <v>305</v>
      </c>
      <c r="M888" s="16">
        <v>483</v>
      </c>
      <c r="N888" s="16">
        <v>411</v>
      </c>
      <c r="O888" s="16">
        <v>301</v>
      </c>
      <c r="Q888" s="16">
        <v>1084</v>
      </c>
      <c r="R888" s="16">
        <v>610</v>
      </c>
      <c r="S888" s="16">
        <v>570</v>
      </c>
      <c r="T888" s="16">
        <v>624</v>
      </c>
      <c r="V888" s="16">
        <v>478</v>
      </c>
      <c r="W888" s="16">
        <v>611</v>
      </c>
      <c r="X888" s="16">
        <v>555</v>
      </c>
      <c r="Y888" s="16">
        <v>474</v>
      </c>
      <c r="Z888" s="16">
        <v>368</v>
      </c>
      <c r="AA888" s="16">
        <v>216</v>
      </c>
      <c r="AB888" s="16">
        <v>210</v>
      </c>
      <c r="AD888" s="16">
        <v>980</v>
      </c>
      <c r="AE888" s="16">
        <v>615</v>
      </c>
      <c r="AF888" s="16">
        <v>527</v>
      </c>
      <c r="AG888" s="16">
        <v>106</v>
      </c>
      <c r="AH888" s="16">
        <v>432</v>
      </c>
      <c r="AI888" s="16">
        <v>248</v>
      </c>
      <c r="AJ888" s="16">
        <v>4</v>
      </c>
      <c r="AL888" s="16">
        <v>547</v>
      </c>
      <c r="AM888" s="16">
        <v>640</v>
      </c>
      <c r="AN888" s="16">
        <v>180</v>
      </c>
      <c r="AP888" s="16">
        <v>232</v>
      </c>
      <c r="AQ888" s="16">
        <v>183</v>
      </c>
      <c r="AR888" s="16">
        <v>41</v>
      </c>
      <c r="AS888" s="16">
        <v>497</v>
      </c>
      <c r="AT888" s="16">
        <v>67</v>
      </c>
      <c r="AU888" s="16">
        <v>3</v>
      </c>
      <c r="AW888" s="16">
        <v>2547</v>
      </c>
      <c r="AX888" s="16">
        <v>330</v>
      </c>
      <c r="AZ888" s="16">
        <v>1326</v>
      </c>
      <c r="BA888" s="16">
        <v>930</v>
      </c>
      <c r="BB888" s="16">
        <v>0</v>
      </c>
      <c r="BC888" s="16">
        <v>527</v>
      </c>
      <c r="BD888" s="16">
        <v>129</v>
      </c>
      <c r="BE888" s="16">
        <v>0</v>
      </c>
      <c r="BF888" s="16">
        <v>0</v>
      </c>
      <c r="BG888" s="16">
        <v>0</v>
      </c>
    </row>
    <row r="889" spans="2:59">
      <c r="B889" s="12" t="s">
        <v>106</v>
      </c>
      <c r="C889" s="16">
        <v>2920</v>
      </c>
      <c r="D889" s="16">
        <v>1186</v>
      </c>
      <c r="E889" s="16">
        <v>1731</v>
      </c>
      <c r="G889" s="16">
        <v>136</v>
      </c>
      <c r="H889" s="16">
        <v>405</v>
      </c>
      <c r="I889" s="16">
        <v>290</v>
      </c>
      <c r="J889" s="16">
        <v>248</v>
      </c>
      <c r="K889" s="16">
        <v>312</v>
      </c>
      <c r="L889" s="16">
        <v>316</v>
      </c>
      <c r="M889" s="16">
        <v>484</v>
      </c>
      <c r="N889" s="16">
        <v>449</v>
      </c>
      <c r="O889" s="16">
        <v>279</v>
      </c>
      <c r="Q889" s="16">
        <v>1091</v>
      </c>
      <c r="R889" s="16">
        <v>607</v>
      </c>
      <c r="S889" s="16">
        <v>575</v>
      </c>
      <c r="T889" s="16">
        <v>622</v>
      </c>
      <c r="V889" s="16">
        <v>560</v>
      </c>
      <c r="W889" s="16">
        <v>582</v>
      </c>
      <c r="X889" s="16">
        <v>565</v>
      </c>
      <c r="Y889" s="16">
        <v>435</v>
      </c>
      <c r="Z889" s="16">
        <v>352</v>
      </c>
      <c r="AA889" s="16">
        <v>214</v>
      </c>
      <c r="AB889" s="16">
        <v>212</v>
      </c>
      <c r="AD889" s="16">
        <v>987</v>
      </c>
      <c r="AE889" s="16">
        <v>617</v>
      </c>
      <c r="AF889" s="16">
        <v>529</v>
      </c>
      <c r="AG889" s="16">
        <v>105</v>
      </c>
      <c r="AH889" s="16">
        <v>433</v>
      </c>
      <c r="AI889" s="16">
        <v>247</v>
      </c>
      <c r="AJ889" s="16">
        <v>4</v>
      </c>
      <c r="AL889" s="16">
        <v>567</v>
      </c>
      <c r="AM889" s="16">
        <v>660</v>
      </c>
      <c r="AN889" s="16">
        <v>184</v>
      </c>
      <c r="AP889" s="16">
        <v>229</v>
      </c>
      <c r="AQ889" s="16">
        <v>174</v>
      </c>
      <c r="AR889" s="16">
        <v>41</v>
      </c>
      <c r="AS889" s="16">
        <v>473</v>
      </c>
      <c r="AT889" s="16">
        <v>66</v>
      </c>
      <c r="AU889" s="16">
        <v>3</v>
      </c>
      <c r="AW889" s="16">
        <v>2553</v>
      </c>
      <c r="AX889" s="16">
        <v>332</v>
      </c>
      <c r="AZ889" s="16">
        <v>1382</v>
      </c>
      <c r="BA889" s="16">
        <v>902</v>
      </c>
      <c r="BB889" s="16">
        <v>0</v>
      </c>
      <c r="BC889" s="16">
        <v>510</v>
      </c>
      <c r="BD889" s="16">
        <v>127</v>
      </c>
      <c r="BE889" s="16">
        <v>0</v>
      </c>
      <c r="BF889" s="16">
        <v>0</v>
      </c>
      <c r="BG889" s="16">
        <v>0</v>
      </c>
    </row>
    <row r="890" spans="2:59">
      <c r="B890" s="17" t="s">
        <v>330</v>
      </c>
      <c r="C890" s="18">
        <v>3.5269691225243358E-2</v>
      </c>
      <c r="D890" s="18">
        <v>4.0063510684459493E-2</v>
      </c>
      <c r="E890" s="18">
        <v>3.2055805254512827E-2</v>
      </c>
      <c r="G890" s="18">
        <v>2.7088881787682359E-2</v>
      </c>
      <c r="H890" s="18">
        <v>3.7681490068325503E-2</v>
      </c>
      <c r="I890" s="18">
        <v>1.3525196115418961E-2</v>
      </c>
      <c r="J890" s="18">
        <v>3.16142455189653E-2</v>
      </c>
      <c r="K890" s="18">
        <v>3.9448266565900322E-2</v>
      </c>
      <c r="L890" s="18">
        <v>2.629957035798609E-2</v>
      </c>
      <c r="M890" s="18">
        <v>6.9239471096622734E-2</v>
      </c>
      <c r="N890" s="18">
        <v>3.2381027051140827E-2</v>
      </c>
      <c r="O890" s="18">
        <v>1.2905295417840461E-2</v>
      </c>
      <c r="Q890" s="18">
        <v>3.5998951197139903E-2</v>
      </c>
      <c r="R890" s="18">
        <v>2.764004721951737E-2</v>
      </c>
      <c r="S890" s="18">
        <v>3.1181911778736759E-2</v>
      </c>
      <c r="T890" s="18">
        <v>4.4894953456741112E-2</v>
      </c>
      <c r="V890" s="18">
        <v>1.948066409152012E-2</v>
      </c>
      <c r="W890" s="18">
        <v>2.6474608830993712E-2</v>
      </c>
      <c r="X890" s="18">
        <v>2.4607466721347018E-2</v>
      </c>
      <c r="Y890" s="18">
        <v>3.1862661774893573E-2</v>
      </c>
      <c r="Z890" s="18">
        <v>4.9897327805567972E-2</v>
      </c>
      <c r="AA890" s="18">
        <v>5.4701478301269792E-2</v>
      </c>
      <c r="AB890" s="18">
        <v>9.254080601567706E-2</v>
      </c>
      <c r="AD890" s="18">
        <v>4.7441582523673198E-2</v>
      </c>
      <c r="AE890" s="18">
        <v>3.4898755226769378E-2</v>
      </c>
      <c r="AF890" s="18">
        <v>2.3986307365831839E-2</v>
      </c>
      <c r="AG890" s="18">
        <v>3.03003640973428E-2</v>
      </c>
      <c r="AH890" s="18">
        <v>2.7373314229202261E-2</v>
      </c>
      <c r="AI890" s="18">
        <v>2.445249037410166E-2</v>
      </c>
      <c r="AJ890" s="18">
        <v>0.2358772217288925</v>
      </c>
      <c r="AL890" s="18">
        <v>4.2939999999999999E-2</v>
      </c>
      <c r="AM890" s="18">
        <v>1.221E-2</v>
      </c>
      <c r="AN890" s="18">
        <v>4.3069999999999997E-2</v>
      </c>
      <c r="AP890" s="18">
        <v>8.5559064254961167E-2</v>
      </c>
      <c r="AQ890" s="18">
        <v>7.9682750913091335E-2</v>
      </c>
      <c r="AR890" s="18">
        <v>7.6751684989197294E-2</v>
      </c>
      <c r="AS890" s="18">
        <v>2.673527610060087E-2</v>
      </c>
      <c r="AT890" s="18">
        <v>8.8430649410277076E-2</v>
      </c>
      <c r="AU890" s="18">
        <v>0.34230535587456951</v>
      </c>
      <c r="AW890" s="18">
        <v>3.6353556278743898E-2</v>
      </c>
      <c r="AX890" s="18">
        <v>3.0682833462121271E-2</v>
      </c>
      <c r="AZ890" s="18">
        <v>2.0880414834891559E-2</v>
      </c>
      <c r="BA890" s="18">
        <v>3.9502311055584861E-2</v>
      </c>
      <c r="BB890" s="18">
        <v>0</v>
      </c>
      <c r="BC890" s="18">
        <v>5.4207801262174581E-2</v>
      </c>
      <c r="BD890" s="18">
        <v>8.5852396761025684E-2</v>
      </c>
      <c r="BE890" s="18">
        <v>0</v>
      </c>
      <c r="BF890" s="18">
        <v>0</v>
      </c>
      <c r="BG890" s="18">
        <v>0</v>
      </c>
    </row>
    <row r="891" spans="2:59">
      <c r="B891" s="17" t="s">
        <v>331</v>
      </c>
      <c r="C891" s="18">
        <v>0.1349025391104916</v>
      </c>
      <c r="D891" s="18">
        <v>0.15659695139629959</v>
      </c>
      <c r="E891" s="18">
        <v>0.1199697459273207</v>
      </c>
      <c r="G891" s="18">
        <v>0.1093648459457086</v>
      </c>
      <c r="H891" s="18">
        <v>0.13067415555015241</v>
      </c>
      <c r="I891" s="18">
        <v>0.12454656833051091</v>
      </c>
      <c r="J891" s="18">
        <v>9.2770377708126642E-2</v>
      </c>
      <c r="K891" s="18">
        <v>0.14916477276302581</v>
      </c>
      <c r="L891" s="18">
        <v>0.12947915440901339</v>
      </c>
      <c r="M891" s="18">
        <v>0.18327659217500919</v>
      </c>
      <c r="N891" s="18">
        <v>0.1339974431388013</v>
      </c>
      <c r="O891" s="18">
        <v>0.10957606134743279</v>
      </c>
      <c r="Q891" s="18">
        <v>0.1422745200247747</v>
      </c>
      <c r="R891" s="18">
        <v>0.1096527054027573</v>
      </c>
      <c r="S891" s="18">
        <v>0.14907245786450579</v>
      </c>
      <c r="T891" s="18">
        <v>0.13389938302236529</v>
      </c>
      <c r="V891" s="18">
        <v>6.6183896173870743E-2</v>
      </c>
      <c r="W891" s="18">
        <v>0.1068405858777827</v>
      </c>
      <c r="X891" s="18">
        <v>0.1005464426522729</v>
      </c>
      <c r="Y891" s="18">
        <v>0.17157462085398389</v>
      </c>
      <c r="Z891" s="18">
        <v>0.17119587808787509</v>
      </c>
      <c r="AA891" s="18">
        <v>0.21300164776723579</v>
      </c>
      <c r="AB891" s="18">
        <v>0.27055602304141352</v>
      </c>
      <c r="AD891" s="18">
        <v>0.17143154574276059</v>
      </c>
      <c r="AE891" s="18">
        <v>0.1175653392522516</v>
      </c>
      <c r="AF891" s="18">
        <v>0.12833308886055231</v>
      </c>
      <c r="AG891" s="18">
        <v>0.11246615403884321</v>
      </c>
      <c r="AH891" s="18">
        <v>0.116892188390245</v>
      </c>
      <c r="AI891" s="18">
        <v>8.9592497079489478E-2</v>
      </c>
      <c r="AJ891" s="18">
        <v>0</v>
      </c>
      <c r="AL891" s="18">
        <v>9.6920000000000006E-2</v>
      </c>
      <c r="AM891" s="18">
        <v>0.11824999999999999</v>
      </c>
      <c r="AN891" s="18">
        <v>4.7940000000000003E-2</v>
      </c>
      <c r="AP891" s="18">
        <v>0.24396667135063899</v>
      </c>
      <c r="AQ891" s="18">
        <v>0.1369885977850071</v>
      </c>
      <c r="AR891" s="18">
        <v>0.25208291123778759</v>
      </c>
      <c r="AS891" s="18">
        <v>0.22042877396725241</v>
      </c>
      <c r="AT891" s="18">
        <v>0.31911787522367352</v>
      </c>
      <c r="AU891" s="18">
        <v>0</v>
      </c>
      <c r="AW891" s="18">
        <v>0.14443834741464201</v>
      </c>
      <c r="AX891" s="18">
        <v>7.586685453523169E-2</v>
      </c>
      <c r="AZ891" s="18">
        <v>8.081806794555188E-2</v>
      </c>
      <c r="BA891" s="18">
        <v>0.14123397758051839</v>
      </c>
      <c r="BB891" s="18">
        <v>0</v>
      </c>
      <c r="BC891" s="18">
        <v>0.2526672769567897</v>
      </c>
      <c r="BD891" s="18">
        <v>0.20543066680097821</v>
      </c>
      <c r="BE891" s="18">
        <v>0</v>
      </c>
      <c r="BF891" s="18">
        <v>0</v>
      </c>
      <c r="BG891" s="18">
        <v>0</v>
      </c>
    </row>
    <row r="892" spans="2:59">
      <c r="B892" s="17" t="s">
        <v>332</v>
      </c>
      <c r="C892" s="18">
        <v>0.22451947404438369</v>
      </c>
      <c r="D892" s="18">
        <v>0.25526941105635359</v>
      </c>
      <c r="E892" s="18">
        <v>0.20338180504314349</v>
      </c>
      <c r="G892" s="18">
        <v>0.23212997055640619</v>
      </c>
      <c r="H892" s="18">
        <v>0.19342122617689519</v>
      </c>
      <c r="I892" s="18">
        <v>0.2114628504159784</v>
      </c>
      <c r="J892" s="18">
        <v>0.2019895633057299</v>
      </c>
      <c r="K892" s="18">
        <v>0.24477492516954069</v>
      </c>
      <c r="L892" s="18">
        <v>0.2382425554072875</v>
      </c>
      <c r="M892" s="18">
        <v>0.28437837753686979</v>
      </c>
      <c r="N892" s="18">
        <v>0.2101812205286851</v>
      </c>
      <c r="O892" s="18">
        <v>0.18071665147164201</v>
      </c>
      <c r="Q892" s="18">
        <v>0.23137332837984981</v>
      </c>
      <c r="R892" s="18">
        <v>0.24293580252295771</v>
      </c>
      <c r="S892" s="18">
        <v>0.22986077771962249</v>
      </c>
      <c r="T892" s="18">
        <v>0.1926603516052936</v>
      </c>
      <c r="V892" s="18">
        <v>0.19315902094151269</v>
      </c>
      <c r="W892" s="18">
        <v>0.20535192474220801</v>
      </c>
      <c r="X892" s="18">
        <v>0.20504801952158719</v>
      </c>
      <c r="Y892" s="18">
        <v>0.2277070011330998</v>
      </c>
      <c r="Z892" s="18">
        <v>0.29298403217753788</v>
      </c>
      <c r="AA892" s="18">
        <v>0.25973794515786242</v>
      </c>
      <c r="AB892" s="18">
        <v>0.25596375140319733</v>
      </c>
      <c r="AD892" s="18">
        <v>0.25873218499783968</v>
      </c>
      <c r="AE892" s="18">
        <v>0.22186234241565031</v>
      </c>
      <c r="AF892" s="18">
        <v>0.19646796233166511</v>
      </c>
      <c r="AG892" s="18">
        <v>0.2158793990797428</v>
      </c>
      <c r="AH892" s="18">
        <v>0.22454201420233719</v>
      </c>
      <c r="AI892" s="18">
        <v>0.16180604858950251</v>
      </c>
      <c r="AJ892" s="18">
        <v>0</v>
      </c>
      <c r="AL892" s="18">
        <v>0.19606000000000001</v>
      </c>
      <c r="AM892" s="18">
        <v>0.20954999999999999</v>
      </c>
      <c r="AN892" s="18">
        <v>0.23061999999999999</v>
      </c>
      <c r="AP892" s="18">
        <v>0.29741643472161378</v>
      </c>
      <c r="AQ892" s="18">
        <v>0.20012306582636391</v>
      </c>
      <c r="AR892" s="18">
        <v>0.29806154157027198</v>
      </c>
      <c r="AS892" s="18">
        <v>0.28244489294576153</v>
      </c>
      <c r="AT892" s="18">
        <v>0.22375384416324229</v>
      </c>
      <c r="AU892" s="18">
        <v>0.65769464412543044</v>
      </c>
      <c r="AW892" s="18">
        <v>0.2343513551691111</v>
      </c>
      <c r="AX892" s="18">
        <v>0.1521833339067668</v>
      </c>
      <c r="AZ892" s="18">
        <v>0.18706865776004861</v>
      </c>
      <c r="BA892" s="18">
        <v>0.24460829730928069</v>
      </c>
      <c r="BB892" s="18">
        <v>0</v>
      </c>
      <c r="BC892" s="18">
        <v>0.26720786844822469</v>
      </c>
      <c r="BD892" s="18">
        <v>0.31815814953698612</v>
      </c>
      <c r="BE892" s="18">
        <v>0</v>
      </c>
      <c r="BF892" s="18">
        <v>0</v>
      </c>
      <c r="BG892" s="18">
        <v>0</v>
      </c>
    </row>
    <row r="893" spans="2:59">
      <c r="B893" s="17" t="s">
        <v>333</v>
      </c>
      <c r="C893" s="18">
        <v>0.1573405279589063</v>
      </c>
      <c r="D893" s="18">
        <v>0.17997678822016769</v>
      </c>
      <c r="E893" s="18">
        <v>0.141984173584768</v>
      </c>
      <c r="G893" s="18">
        <v>0.15146388587771209</v>
      </c>
      <c r="H893" s="18">
        <v>0.1955852190209553</v>
      </c>
      <c r="I893" s="18">
        <v>0.17096266790801509</v>
      </c>
      <c r="J893" s="18">
        <v>0.1440342655612358</v>
      </c>
      <c r="K893" s="18">
        <v>0.1647457165477117</v>
      </c>
      <c r="L893" s="18">
        <v>0.1111896591408376</v>
      </c>
      <c r="M893" s="18">
        <v>0.16712052982910999</v>
      </c>
      <c r="N893" s="18">
        <v>0.1380707760351311</v>
      </c>
      <c r="O893" s="18">
        <v>0.16036809996319781</v>
      </c>
      <c r="Q893" s="18">
        <v>0.2010486906568732</v>
      </c>
      <c r="R893" s="18">
        <v>0.1594555001503879</v>
      </c>
      <c r="S893" s="18">
        <v>0.10978529960315279</v>
      </c>
      <c r="T893" s="18">
        <v>0.1270727135908937</v>
      </c>
      <c r="V893" s="18">
        <v>0.13525159635090181</v>
      </c>
      <c r="W893" s="18">
        <v>0.17715189606476031</v>
      </c>
      <c r="X893" s="18">
        <v>0.16350351389507811</v>
      </c>
      <c r="Y893" s="18">
        <v>0.1657466396211435</v>
      </c>
      <c r="Z893" s="18">
        <v>0.17898016084936549</v>
      </c>
      <c r="AA893" s="18">
        <v>0.167190348130169</v>
      </c>
      <c r="AB893" s="18">
        <v>8.1877768227422959E-2</v>
      </c>
      <c r="AD893" s="18">
        <v>0.17683029224274649</v>
      </c>
      <c r="AE893" s="18">
        <v>0.1686944878614024</v>
      </c>
      <c r="AF893" s="18">
        <v>0.1199428202869781</v>
      </c>
      <c r="AG893" s="18">
        <v>0.1651522155082969</v>
      </c>
      <c r="AH893" s="18">
        <v>0.15880248646845971</v>
      </c>
      <c r="AI893" s="18">
        <v>0.12786551660143569</v>
      </c>
      <c r="AJ893" s="18">
        <v>0</v>
      </c>
      <c r="AL893" s="18">
        <v>0.18933</v>
      </c>
      <c r="AM893" s="18">
        <v>0.14122999999999999</v>
      </c>
      <c r="AN893" s="18">
        <v>0.12816</v>
      </c>
      <c r="AP893" s="18">
        <v>0.1394334721569816</v>
      </c>
      <c r="AQ893" s="18">
        <v>0.12609866048820731</v>
      </c>
      <c r="AR893" s="18">
        <v>0.14090920104900559</v>
      </c>
      <c r="AS893" s="18">
        <v>0.1632048391271726</v>
      </c>
      <c r="AT893" s="18">
        <v>0.13242443908118789</v>
      </c>
      <c r="AU893" s="18">
        <v>0</v>
      </c>
      <c r="AW893" s="18">
        <v>0.16626829737944671</v>
      </c>
      <c r="AX893" s="18">
        <v>9.6757617840159946E-2</v>
      </c>
      <c r="AZ893" s="18">
        <v>0.15035926579572109</v>
      </c>
      <c r="BA893" s="18">
        <v>0.1761441237108029</v>
      </c>
      <c r="BB893" s="18">
        <v>0</v>
      </c>
      <c r="BC893" s="18">
        <v>0.14833995472311159</v>
      </c>
      <c r="BD893" s="18">
        <v>0.1358978456715523</v>
      </c>
      <c r="BE893" s="18">
        <v>0</v>
      </c>
      <c r="BF893" s="18">
        <v>0</v>
      </c>
      <c r="BG893" s="18">
        <v>0</v>
      </c>
    </row>
    <row r="894" spans="2:59">
      <c r="B894" s="17" t="s">
        <v>334</v>
      </c>
      <c r="C894" s="18">
        <v>0.1722089660053282</v>
      </c>
      <c r="D894" s="18">
        <v>0.17702897880018989</v>
      </c>
      <c r="E894" s="18">
        <v>0.1683201267182029</v>
      </c>
      <c r="G894" s="18">
        <v>0.1047780513006954</v>
      </c>
      <c r="H894" s="18">
        <v>0.15650932480752569</v>
      </c>
      <c r="I894" s="18">
        <v>0.13569582336318409</v>
      </c>
      <c r="J894" s="18">
        <v>0.22106747926087431</v>
      </c>
      <c r="K894" s="18">
        <v>0.15641211836406299</v>
      </c>
      <c r="L894" s="18">
        <v>0.19550438157502709</v>
      </c>
      <c r="M894" s="18">
        <v>0.14841914096423131</v>
      </c>
      <c r="N894" s="18">
        <v>0.19361605655421341</v>
      </c>
      <c r="O894" s="18">
        <v>0.2205349152046992</v>
      </c>
      <c r="Q894" s="18">
        <v>0.17884861697919899</v>
      </c>
      <c r="R894" s="18">
        <v>0.18502624046640159</v>
      </c>
      <c r="S894" s="18">
        <v>0.16004402658942229</v>
      </c>
      <c r="T894" s="18">
        <v>0.15796651929254041</v>
      </c>
      <c r="V894" s="18">
        <v>0.19061994256738499</v>
      </c>
      <c r="W894" s="18">
        <v>0.16594030743526941</v>
      </c>
      <c r="X894" s="18">
        <v>0.18852761032902779</v>
      </c>
      <c r="Y894" s="18">
        <v>0.16941346029915741</v>
      </c>
      <c r="Z894" s="18">
        <v>0.13670390624468789</v>
      </c>
      <c r="AA894" s="18">
        <v>0.17075510657008641</v>
      </c>
      <c r="AB894" s="18">
        <v>0.16351720740654249</v>
      </c>
      <c r="AD894" s="18">
        <v>0.16457023742637339</v>
      </c>
      <c r="AE894" s="18">
        <v>0.17886270002564289</v>
      </c>
      <c r="AF894" s="18">
        <v>0.1539942777321146</v>
      </c>
      <c r="AG894" s="18">
        <v>0.21034592487360421</v>
      </c>
      <c r="AH894" s="18">
        <v>0.1729055749953535</v>
      </c>
      <c r="AI894" s="18">
        <v>0.2104592394520057</v>
      </c>
      <c r="AJ894" s="18">
        <v>0</v>
      </c>
      <c r="AL894" s="18">
        <v>0.20855000000000001</v>
      </c>
      <c r="AM894" s="18">
        <v>0.16436000000000001</v>
      </c>
      <c r="AN894" s="18">
        <v>0.2099</v>
      </c>
      <c r="AP894" s="18">
        <v>0.12507188496099</v>
      </c>
      <c r="AQ894" s="18">
        <v>0.24813170392478659</v>
      </c>
      <c r="AR894" s="18">
        <v>0.1529291630412353</v>
      </c>
      <c r="AS894" s="18">
        <v>0.1507980202926259</v>
      </c>
      <c r="AT894" s="18">
        <v>0.13276116411711861</v>
      </c>
      <c r="AU894" s="18">
        <v>0</v>
      </c>
      <c r="AW894" s="18">
        <v>0.15841807606315719</v>
      </c>
      <c r="AX894" s="18">
        <v>0.2747190456225746</v>
      </c>
      <c r="AZ894" s="18">
        <v>0.1849661611997212</v>
      </c>
      <c r="BA894" s="18">
        <v>0.18277492508322199</v>
      </c>
      <c r="BB894" s="18">
        <v>0</v>
      </c>
      <c r="BC894" s="18">
        <v>0.1248288518223088</v>
      </c>
      <c r="BD894" s="18">
        <v>0.1487031354554727</v>
      </c>
      <c r="BE894" s="18">
        <v>0</v>
      </c>
      <c r="BF894" s="18">
        <v>0</v>
      </c>
      <c r="BG894" s="18">
        <v>0</v>
      </c>
    </row>
    <row r="895" spans="2:59">
      <c r="B895" s="17" t="s">
        <v>119</v>
      </c>
      <c r="C895" s="18">
        <v>0.2757588016556467</v>
      </c>
      <c r="D895" s="18">
        <v>0.19106435984253001</v>
      </c>
      <c r="E895" s="18">
        <v>0.33428834347205211</v>
      </c>
      <c r="G895" s="18">
        <v>0.37517436453179531</v>
      </c>
      <c r="H895" s="18">
        <v>0.28612858437614602</v>
      </c>
      <c r="I895" s="18">
        <v>0.34380689386689239</v>
      </c>
      <c r="J895" s="18">
        <v>0.30852406864506798</v>
      </c>
      <c r="K895" s="18">
        <v>0.2454542005897585</v>
      </c>
      <c r="L895" s="18">
        <v>0.2992846791098483</v>
      </c>
      <c r="M895" s="18">
        <v>0.14756588839815679</v>
      </c>
      <c r="N895" s="18">
        <v>0.29175347669202828</v>
      </c>
      <c r="O895" s="18">
        <v>0.31589897659518751</v>
      </c>
      <c r="Q895" s="18">
        <v>0.21045589276216331</v>
      </c>
      <c r="R895" s="18">
        <v>0.27528970423797833</v>
      </c>
      <c r="S895" s="18">
        <v>0.32005552644455959</v>
      </c>
      <c r="T895" s="18">
        <v>0.34350607903216579</v>
      </c>
      <c r="V895" s="18">
        <v>0.39530487987480972</v>
      </c>
      <c r="W895" s="18">
        <v>0.31824067704898568</v>
      </c>
      <c r="X895" s="18">
        <v>0.31776694688068691</v>
      </c>
      <c r="Y895" s="18">
        <v>0.23369561631772179</v>
      </c>
      <c r="Z895" s="18">
        <v>0.17023869483496579</v>
      </c>
      <c r="AA895" s="18">
        <v>0.13461347407337651</v>
      </c>
      <c r="AB895" s="18">
        <v>0.13554444390574669</v>
      </c>
      <c r="AD895" s="18">
        <v>0.18099415706660671</v>
      </c>
      <c r="AE895" s="18">
        <v>0.27811637521828342</v>
      </c>
      <c r="AF895" s="18">
        <v>0.37727554342285807</v>
      </c>
      <c r="AG895" s="18">
        <v>0.26585594240217009</v>
      </c>
      <c r="AH895" s="18">
        <v>0.29948442171440232</v>
      </c>
      <c r="AI895" s="18">
        <v>0.38582420790346528</v>
      </c>
      <c r="AJ895" s="18">
        <v>0.76412277827110753</v>
      </c>
      <c r="AL895" s="18">
        <v>0.26621</v>
      </c>
      <c r="AM895" s="18">
        <v>0.35441</v>
      </c>
      <c r="AN895" s="18">
        <v>0.34032000000000001</v>
      </c>
      <c r="AP895" s="18">
        <v>0.1085524725548145</v>
      </c>
      <c r="AQ895" s="18">
        <v>0.20897522106254379</v>
      </c>
      <c r="AR895" s="18">
        <v>7.9265498112502233E-2</v>
      </c>
      <c r="AS895" s="18">
        <v>0.15638819756658681</v>
      </c>
      <c r="AT895" s="18">
        <v>0.10351202800450079</v>
      </c>
      <c r="AU895" s="18">
        <v>0</v>
      </c>
      <c r="AW895" s="18">
        <v>0.26017036769489887</v>
      </c>
      <c r="AX895" s="18">
        <v>0.36979031463314582</v>
      </c>
      <c r="AZ895" s="18">
        <v>0.37590743246406561</v>
      </c>
      <c r="BA895" s="18">
        <v>0.21573636526059101</v>
      </c>
      <c r="BB895" s="18">
        <v>0</v>
      </c>
      <c r="BC895" s="18">
        <v>0.1527482467873906</v>
      </c>
      <c r="BD895" s="18">
        <v>0.105957805773985</v>
      </c>
      <c r="BE895" s="18">
        <v>0</v>
      </c>
      <c r="BF895" s="18">
        <v>0</v>
      </c>
      <c r="BG895" s="18">
        <v>0</v>
      </c>
    </row>
    <row r="897" spans="2:59" ht="101.45">
      <c r="B897" s="14" t="s">
        <v>336</v>
      </c>
    </row>
    <row r="898" spans="2:59">
      <c r="B898" s="15" t="s">
        <v>20</v>
      </c>
    </row>
    <row r="899" spans="2:59">
      <c r="B899" s="11" t="s">
        <v>105</v>
      </c>
      <c r="C899" s="16">
        <v>2912</v>
      </c>
      <c r="D899" s="16">
        <v>1152</v>
      </c>
      <c r="E899" s="16">
        <v>1751</v>
      </c>
      <c r="G899" s="16">
        <v>147</v>
      </c>
      <c r="H899" s="16">
        <v>412</v>
      </c>
      <c r="I899" s="16">
        <v>288</v>
      </c>
      <c r="J899" s="16">
        <v>254</v>
      </c>
      <c r="K899" s="16">
        <v>311</v>
      </c>
      <c r="L899" s="16">
        <v>305</v>
      </c>
      <c r="M899" s="16">
        <v>483</v>
      </c>
      <c r="N899" s="16">
        <v>411</v>
      </c>
      <c r="O899" s="16">
        <v>301</v>
      </c>
      <c r="Q899" s="16">
        <v>1084</v>
      </c>
      <c r="R899" s="16">
        <v>610</v>
      </c>
      <c r="S899" s="16">
        <v>570</v>
      </c>
      <c r="T899" s="16">
        <v>624</v>
      </c>
      <c r="V899" s="16">
        <v>478</v>
      </c>
      <c r="W899" s="16">
        <v>611</v>
      </c>
      <c r="X899" s="16">
        <v>555</v>
      </c>
      <c r="Y899" s="16">
        <v>474</v>
      </c>
      <c r="Z899" s="16">
        <v>368</v>
      </c>
      <c r="AA899" s="16">
        <v>216</v>
      </c>
      <c r="AB899" s="16">
        <v>210</v>
      </c>
      <c r="AD899" s="16">
        <v>980</v>
      </c>
      <c r="AE899" s="16">
        <v>615</v>
      </c>
      <c r="AF899" s="16">
        <v>527</v>
      </c>
      <c r="AG899" s="16">
        <v>106</v>
      </c>
      <c r="AH899" s="16">
        <v>432</v>
      </c>
      <c r="AI899" s="16">
        <v>248</v>
      </c>
      <c r="AJ899" s="16">
        <v>4</v>
      </c>
      <c r="AL899" s="16">
        <v>547</v>
      </c>
      <c r="AM899" s="16">
        <v>640</v>
      </c>
      <c r="AN899" s="16">
        <v>180</v>
      </c>
      <c r="AP899" s="16">
        <v>232</v>
      </c>
      <c r="AQ899" s="16">
        <v>183</v>
      </c>
      <c r="AR899" s="16">
        <v>41</v>
      </c>
      <c r="AS899" s="16">
        <v>497</v>
      </c>
      <c r="AT899" s="16">
        <v>67</v>
      </c>
      <c r="AU899" s="16">
        <v>3</v>
      </c>
      <c r="AW899" s="16">
        <v>2547</v>
      </c>
      <c r="AX899" s="16">
        <v>330</v>
      </c>
      <c r="AZ899" s="16">
        <v>1326</v>
      </c>
      <c r="BA899" s="16">
        <v>930</v>
      </c>
      <c r="BB899" s="16">
        <v>0</v>
      </c>
      <c r="BC899" s="16">
        <v>527</v>
      </c>
      <c r="BD899" s="16">
        <v>129</v>
      </c>
      <c r="BE899" s="16">
        <v>0</v>
      </c>
      <c r="BF899" s="16">
        <v>0</v>
      </c>
      <c r="BG899" s="16">
        <v>0</v>
      </c>
    </row>
    <row r="900" spans="2:59">
      <c r="B900" s="12" t="s">
        <v>106</v>
      </c>
      <c r="C900" s="16">
        <v>2920</v>
      </c>
      <c r="D900" s="16">
        <v>1186</v>
      </c>
      <c r="E900" s="16">
        <v>1731</v>
      </c>
      <c r="G900" s="16">
        <v>136</v>
      </c>
      <c r="H900" s="16">
        <v>405</v>
      </c>
      <c r="I900" s="16">
        <v>290</v>
      </c>
      <c r="J900" s="16">
        <v>248</v>
      </c>
      <c r="K900" s="16">
        <v>312</v>
      </c>
      <c r="L900" s="16">
        <v>316</v>
      </c>
      <c r="M900" s="16">
        <v>484</v>
      </c>
      <c r="N900" s="16">
        <v>449</v>
      </c>
      <c r="O900" s="16">
        <v>279</v>
      </c>
      <c r="Q900" s="16">
        <v>1091</v>
      </c>
      <c r="R900" s="16">
        <v>607</v>
      </c>
      <c r="S900" s="16">
        <v>575</v>
      </c>
      <c r="T900" s="16">
        <v>622</v>
      </c>
      <c r="V900" s="16">
        <v>560</v>
      </c>
      <c r="W900" s="16">
        <v>582</v>
      </c>
      <c r="X900" s="16">
        <v>565</v>
      </c>
      <c r="Y900" s="16">
        <v>435</v>
      </c>
      <c r="Z900" s="16">
        <v>352</v>
      </c>
      <c r="AA900" s="16">
        <v>214</v>
      </c>
      <c r="AB900" s="16">
        <v>212</v>
      </c>
      <c r="AD900" s="16">
        <v>987</v>
      </c>
      <c r="AE900" s="16">
        <v>617</v>
      </c>
      <c r="AF900" s="16">
        <v>529</v>
      </c>
      <c r="AG900" s="16">
        <v>105</v>
      </c>
      <c r="AH900" s="16">
        <v>433</v>
      </c>
      <c r="AI900" s="16">
        <v>247</v>
      </c>
      <c r="AJ900" s="16">
        <v>4</v>
      </c>
      <c r="AL900" s="16">
        <v>567</v>
      </c>
      <c r="AM900" s="16">
        <v>660</v>
      </c>
      <c r="AN900" s="16">
        <v>184</v>
      </c>
      <c r="AP900" s="16">
        <v>229</v>
      </c>
      <c r="AQ900" s="16">
        <v>174</v>
      </c>
      <c r="AR900" s="16">
        <v>41</v>
      </c>
      <c r="AS900" s="16">
        <v>473</v>
      </c>
      <c r="AT900" s="16">
        <v>66</v>
      </c>
      <c r="AU900" s="16">
        <v>3</v>
      </c>
      <c r="AW900" s="16">
        <v>2553</v>
      </c>
      <c r="AX900" s="16">
        <v>332</v>
      </c>
      <c r="AZ900" s="16">
        <v>1382</v>
      </c>
      <c r="BA900" s="16">
        <v>902</v>
      </c>
      <c r="BB900" s="16">
        <v>0</v>
      </c>
      <c r="BC900" s="16">
        <v>510</v>
      </c>
      <c r="BD900" s="16">
        <v>127</v>
      </c>
      <c r="BE900" s="16">
        <v>0</v>
      </c>
      <c r="BF900" s="16">
        <v>0</v>
      </c>
      <c r="BG900" s="16">
        <v>0</v>
      </c>
    </row>
    <row r="901" spans="2:59">
      <c r="B901" s="17" t="s">
        <v>337</v>
      </c>
      <c r="C901" s="18">
        <v>9.949910548498378E-2</v>
      </c>
      <c r="D901" s="18">
        <v>0.10768811528173509</v>
      </c>
      <c r="E901" s="18">
        <v>9.3912880620065184E-2</v>
      </c>
      <c r="G901" s="18">
        <v>8.459838607508785E-2</v>
      </c>
      <c r="H901" s="18">
        <v>0.12276332228433499</v>
      </c>
      <c r="I901" s="18">
        <v>0.1214735211750012</v>
      </c>
      <c r="J901" s="18">
        <v>6.6204586756864678E-2</v>
      </c>
      <c r="K901" s="18">
        <v>7.0939007192541162E-2</v>
      </c>
      <c r="L901" s="18">
        <v>8.4232712080373348E-2</v>
      </c>
      <c r="M901" s="18">
        <v>0.14405405054475179</v>
      </c>
      <c r="N901" s="18">
        <v>9.2517616622309243E-2</v>
      </c>
      <c r="O901" s="18">
        <v>6.3063629933724399E-2</v>
      </c>
      <c r="Q901" s="18">
        <v>0.10023979234732409</v>
      </c>
      <c r="R901" s="18">
        <v>7.8867615555126058E-2</v>
      </c>
      <c r="S901" s="18">
        <v>8.4342518934703015E-2</v>
      </c>
      <c r="T901" s="18">
        <v>0.1345433658430466</v>
      </c>
      <c r="V901" s="18">
        <v>8.9127056401854129E-2</v>
      </c>
      <c r="W901" s="18">
        <v>0.103540965825539</v>
      </c>
      <c r="X901" s="18">
        <v>9.4804140464833889E-2</v>
      </c>
      <c r="Y901" s="18">
        <v>9.1064636746396144E-2</v>
      </c>
      <c r="Z901" s="18">
        <v>0.10245442402944489</v>
      </c>
      <c r="AA901" s="18">
        <v>0.109086874409347</v>
      </c>
      <c r="AB901" s="18">
        <v>0.13100829697967609</v>
      </c>
      <c r="AD901" s="18">
        <v>0.1240057816855664</v>
      </c>
      <c r="AE901" s="18">
        <v>7.8762661746463222E-2</v>
      </c>
      <c r="AF901" s="18">
        <v>9.1361157191118134E-2</v>
      </c>
      <c r="AG901" s="18">
        <v>9.6961192078616171E-2</v>
      </c>
      <c r="AH901" s="18">
        <v>9.8178878574300174E-2</v>
      </c>
      <c r="AI901" s="18">
        <v>7.5811546607287422E-2</v>
      </c>
      <c r="AJ901" s="18">
        <v>0</v>
      </c>
      <c r="AL901" s="18">
        <v>0.12391000000000001</v>
      </c>
      <c r="AM901" s="18">
        <v>8.4419999999999995E-2</v>
      </c>
      <c r="AN901" s="18">
        <v>9.8949999999999996E-2</v>
      </c>
      <c r="AP901" s="18">
        <v>9.7126963245515077E-2</v>
      </c>
      <c r="AQ901" s="18">
        <v>9.3325967429519471E-2</v>
      </c>
      <c r="AR901" s="18">
        <v>0.1029936609184994</v>
      </c>
      <c r="AS901" s="18">
        <v>0.1146042885034539</v>
      </c>
      <c r="AT901" s="18">
        <v>0.1442703085977238</v>
      </c>
      <c r="AU901" s="18">
        <v>0</v>
      </c>
      <c r="AW901" s="18">
        <v>0.1020363680891101</v>
      </c>
      <c r="AX901" s="18">
        <v>8.2388311199957334E-2</v>
      </c>
      <c r="AZ901" s="18">
        <v>9.0634094985615005E-2</v>
      </c>
      <c r="BA901" s="18">
        <v>0.10262800486036321</v>
      </c>
      <c r="BB901" s="18">
        <v>0</v>
      </c>
      <c r="BC901" s="18">
        <v>0.1100606818144742</v>
      </c>
      <c r="BD901" s="18">
        <v>0.1314081517947405</v>
      </c>
      <c r="BE901" s="18">
        <v>0</v>
      </c>
      <c r="BF901" s="18">
        <v>0</v>
      </c>
      <c r="BG901" s="18">
        <v>0</v>
      </c>
    </row>
    <row r="902" spans="2:59">
      <c r="B902" s="17" t="s">
        <v>338</v>
      </c>
      <c r="C902" s="18">
        <v>0.2415359142445242</v>
      </c>
      <c r="D902" s="18">
        <v>0.2599348993706096</v>
      </c>
      <c r="E902" s="18">
        <v>0.2290774894710598</v>
      </c>
      <c r="G902" s="18">
        <v>0.26222667717996923</v>
      </c>
      <c r="H902" s="18">
        <v>0.26248546413977819</v>
      </c>
      <c r="I902" s="18">
        <v>0.26595809955625987</v>
      </c>
      <c r="J902" s="18">
        <v>0.22633442786009611</v>
      </c>
      <c r="K902" s="18">
        <v>0.27366041327760021</v>
      </c>
      <c r="L902" s="18">
        <v>0.2193716951183059</v>
      </c>
      <c r="M902" s="18">
        <v>0.2342947181051879</v>
      </c>
      <c r="N902" s="18">
        <v>0.2140050383097844</v>
      </c>
      <c r="O902" s="18">
        <v>0.23510491073869871</v>
      </c>
      <c r="Q902" s="18">
        <v>0.25975904888009482</v>
      </c>
      <c r="R902" s="18">
        <v>0.2214444637018354</v>
      </c>
      <c r="S902" s="18">
        <v>0.27472131287341361</v>
      </c>
      <c r="T902" s="18">
        <v>0.19790483368074849</v>
      </c>
      <c r="V902" s="18">
        <v>0.22305843244157411</v>
      </c>
      <c r="W902" s="18">
        <v>0.26172983248265408</v>
      </c>
      <c r="X902" s="18">
        <v>0.2271843574072569</v>
      </c>
      <c r="Y902" s="18">
        <v>0.2284413330870283</v>
      </c>
      <c r="Z902" s="18">
        <v>0.24947288236177331</v>
      </c>
      <c r="AA902" s="18">
        <v>0.27419239272097973</v>
      </c>
      <c r="AB902" s="18">
        <v>0.2539363370226787</v>
      </c>
      <c r="AD902" s="18">
        <v>0.269321045689424</v>
      </c>
      <c r="AE902" s="18">
        <v>0.2512769153110494</v>
      </c>
      <c r="AF902" s="18">
        <v>0.21596119462601121</v>
      </c>
      <c r="AG902" s="18">
        <v>0.23701283541580959</v>
      </c>
      <c r="AH902" s="18">
        <v>0.22292257953239289</v>
      </c>
      <c r="AI902" s="18">
        <v>0.19939231815002581</v>
      </c>
      <c r="AJ902" s="18">
        <v>0</v>
      </c>
      <c r="AL902" s="18">
        <v>0.23819000000000001</v>
      </c>
      <c r="AM902" s="18">
        <v>0.25009999999999999</v>
      </c>
      <c r="AN902" s="18">
        <v>0.26563999999999999</v>
      </c>
      <c r="AP902" s="18">
        <v>0.26067320212090389</v>
      </c>
      <c r="AQ902" s="18">
        <v>0.193061874316453</v>
      </c>
      <c r="AR902" s="18">
        <v>0.32089540439622471</v>
      </c>
      <c r="AS902" s="18">
        <v>0.27645537944174581</v>
      </c>
      <c r="AT902" s="18">
        <v>0.22402082819667279</v>
      </c>
      <c r="AU902" s="18">
        <v>0.65769464412543044</v>
      </c>
      <c r="AW902" s="18">
        <v>0.25422201232319619</v>
      </c>
      <c r="AX902" s="18">
        <v>0.15655978711935481</v>
      </c>
      <c r="AZ902" s="18">
        <v>0.22726162325593599</v>
      </c>
      <c r="BA902" s="18">
        <v>0.26391867985197581</v>
      </c>
      <c r="BB902" s="18">
        <v>0</v>
      </c>
      <c r="BC902" s="18">
        <v>0.2424026999693932</v>
      </c>
      <c r="BD902" s="18">
        <v>0.23443187276868371</v>
      </c>
      <c r="BE902" s="18">
        <v>0</v>
      </c>
      <c r="BF902" s="18">
        <v>0</v>
      </c>
      <c r="BG902" s="18">
        <v>0</v>
      </c>
    </row>
    <row r="903" spans="2:59">
      <c r="B903" s="17" t="s">
        <v>339</v>
      </c>
      <c r="C903" s="18">
        <v>0.23692626355471649</v>
      </c>
      <c r="D903" s="18">
        <v>0.24561625150691499</v>
      </c>
      <c r="E903" s="18">
        <v>0.2314367895987291</v>
      </c>
      <c r="G903" s="18">
        <v>0.23133034997987359</v>
      </c>
      <c r="H903" s="18">
        <v>0.24439217301560659</v>
      </c>
      <c r="I903" s="18">
        <v>0.1977861013700348</v>
      </c>
      <c r="J903" s="18">
        <v>0.25756251686446408</v>
      </c>
      <c r="K903" s="18">
        <v>0.25210092947658691</v>
      </c>
      <c r="L903" s="18">
        <v>0.24427373338267769</v>
      </c>
      <c r="M903" s="18">
        <v>0.22673756825020419</v>
      </c>
      <c r="N903" s="18">
        <v>0.23587303213780331</v>
      </c>
      <c r="O903" s="18">
        <v>0.24521854909091301</v>
      </c>
      <c r="Q903" s="18">
        <v>0.21552188587338519</v>
      </c>
      <c r="R903" s="18">
        <v>0.24617502359341961</v>
      </c>
      <c r="S903" s="18">
        <v>0.25765836146653159</v>
      </c>
      <c r="T903" s="18">
        <v>0.2433214199753308</v>
      </c>
      <c r="V903" s="18">
        <v>0.2439579693940741</v>
      </c>
      <c r="W903" s="18">
        <v>0.23297273188735959</v>
      </c>
      <c r="X903" s="18">
        <v>0.245520847093571</v>
      </c>
      <c r="Y903" s="18">
        <v>0.23627524201601</v>
      </c>
      <c r="Z903" s="18">
        <v>0.21379709893718199</v>
      </c>
      <c r="AA903" s="18">
        <v>0.25858995377385657</v>
      </c>
      <c r="AB903" s="18">
        <v>0.22426798942518311</v>
      </c>
      <c r="AD903" s="18">
        <v>0.2171203697041906</v>
      </c>
      <c r="AE903" s="18">
        <v>0.2541594408322802</v>
      </c>
      <c r="AF903" s="18">
        <v>0.25236161110060878</v>
      </c>
      <c r="AG903" s="18">
        <v>0.22576449652552399</v>
      </c>
      <c r="AH903" s="18">
        <v>0.2388797101999956</v>
      </c>
      <c r="AI903" s="18">
        <v>0.24507023412859161</v>
      </c>
      <c r="AJ903" s="18">
        <v>0</v>
      </c>
      <c r="AL903" s="18">
        <v>0.21623999999999999</v>
      </c>
      <c r="AM903" s="18">
        <v>0.26694000000000001</v>
      </c>
      <c r="AN903" s="18">
        <v>0.24082000000000001</v>
      </c>
      <c r="AP903" s="18">
        <v>0.23029651475975829</v>
      </c>
      <c r="AQ903" s="18">
        <v>0.27309665522615773</v>
      </c>
      <c r="AR903" s="18">
        <v>0.32464018782284132</v>
      </c>
      <c r="AS903" s="18">
        <v>0.1969675930245644</v>
      </c>
      <c r="AT903" s="18">
        <v>0.3125893595187838</v>
      </c>
      <c r="AU903" s="18">
        <v>0</v>
      </c>
      <c r="AW903" s="18">
        <v>0.23542382046929691</v>
      </c>
      <c r="AX903" s="18">
        <v>0.2301077523982753</v>
      </c>
      <c r="AZ903" s="18">
        <v>0.2492540052214936</v>
      </c>
      <c r="BA903" s="18">
        <v>0.23016422080685581</v>
      </c>
      <c r="BB903" s="18">
        <v>0</v>
      </c>
      <c r="BC903" s="18">
        <v>0.21626306679821869</v>
      </c>
      <c r="BD903" s="18">
        <v>0.23382445738772539</v>
      </c>
      <c r="BE903" s="18">
        <v>0</v>
      </c>
      <c r="BF903" s="18">
        <v>0</v>
      </c>
      <c r="BG903" s="18">
        <v>0</v>
      </c>
    </row>
    <row r="904" spans="2:59">
      <c r="B904" s="17" t="s">
        <v>340</v>
      </c>
      <c r="C904" s="18">
        <v>0.16757180917464751</v>
      </c>
      <c r="D904" s="18">
        <v>0.17581070436219701</v>
      </c>
      <c r="E904" s="18">
        <v>0.1622563095028324</v>
      </c>
      <c r="G904" s="18">
        <v>0.1455136104457411</v>
      </c>
      <c r="H904" s="18">
        <v>0.14108539398016379</v>
      </c>
      <c r="I904" s="18">
        <v>0.1821827638329431</v>
      </c>
      <c r="J904" s="18">
        <v>0.15799196893485939</v>
      </c>
      <c r="K904" s="18">
        <v>0.16017336967456691</v>
      </c>
      <c r="L904" s="18">
        <v>0.1679083804048199</v>
      </c>
      <c r="M904" s="18">
        <v>0.17577652575803751</v>
      </c>
      <c r="N904" s="18">
        <v>0.18738783396561889</v>
      </c>
      <c r="O904" s="18">
        <v>0.17191980942676449</v>
      </c>
      <c r="Q904" s="18">
        <v>0.19178138343520579</v>
      </c>
      <c r="R904" s="18">
        <v>0.17172055669895869</v>
      </c>
      <c r="S904" s="18">
        <v>0.14950493127203421</v>
      </c>
      <c r="T904" s="18">
        <v>0.14116980862120029</v>
      </c>
      <c r="V904" s="18">
        <v>0.15219396041107189</v>
      </c>
      <c r="W904" s="18">
        <v>0.1686512760408696</v>
      </c>
      <c r="X904" s="18">
        <v>0.16875325569996191</v>
      </c>
      <c r="Y904" s="18">
        <v>0.166626513443251</v>
      </c>
      <c r="Z904" s="18">
        <v>0.19911800216445391</v>
      </c>
      <c r="AA904" s="18">
        <v>0.1066856450066699</v>
      </c>
      <c r="AB904" s="18">
        <v>0.21287128454194471</v>
      </c>
      <c r="AD904" s="18">
        <v>0.1602068894930776</v>
      </c>
      <c r="AE904" s="18">
        <v>0.1795514208508972</v>
      </c>
      <c r="AF904" s="18">
        <v>0.17359905522891839</v>
      </c>
      <c r="AG904" s="18">
        <v>0.1139501014373526</v>
      </c>
      <c r="AH904" s="18">
        <v>0.17280605557309711</v>
      </c>
      <c r="AI904" s="18">
        <v>0.16680434469350461</v>
      </c>
      <c r="AJ904" s="18">
        <v>0.22518511969004371</v>
      </c>
      <c r="AL904" s="18">
        <v>0.16744000000000001</v>
      </c>
      <c r="AM904" s="18">
        <v>0.18481</v>
      </c>
      <c r="AN904" s="18">
        <v>0.12207999999999999</v>
      </c>
      <c r="AP904" s="18">
        <v>0.18500524601964499</v>
      </c>
      <c r="AQ904" s="18">
        <v>0.17104902898998289</v>
      </c>
      <c r="AR904" s="18">
        <v>7.4146937877081556E-2</v>
      </c>
      <c r="AS904" s="18">
        <v>0.16883544701955239</v>
      </c>
      <c r="AT904" s="18">
        <v>0.1206274538377262</v>
      </c>
      <c r="AU904" s="18">
        <v>0.34230535587456951</v>
      </c>
      <c r="AW904" s="18">
        <v>0.1811424252751912</v>
      </c>
      <c r="AX904" s="18">
        <v>7.1721783480181031E-2</v>
      </c>
      <c r="AZ904" s="18">
        <v>0.16211463465731271</v>
      </c>
      <c r="BA904" s="18">
        <v>0.1661496221060357</v>
      </c>
      <c r="BB904" s="18">
        <v>0</v>
      </c>
      <c r="BC904" s="18">
        <v>0.17674673855275139</v>
      </c>
      <c r="BD904" s="18">
        <v>0.20028755195026671</v>
      </c>
      <c r="BE904" s="18">
        <v>0</v>
      </c>
      <c r="BF904" s="18">
        <v>0</v>
      </c>
      <c r="BG904" s="18">
        <v>0</v>
      </c>
    </row>
    <row r="905" spans="2:59">
      <c r="B905" s="17" t="s">
        <v>341</v>
      </c>
      <c r="C905" s="18">
        <v>0.19335643353465001</v>
      </c>
      <c r="D905" s="18">
        <v>0.1709600491720949</v>
      </c>
      <c r="E905" s="18">
        <v>0.20779323851552889</v>
      </c>
      <c r="G905" s="18">
        <v>0.21984965732151471</v>
      </c>
      <c r="H905" s="18">
        <v>0.1543616300395465</v>
      </c>
      <c r="I905" s="18">
        <v>0.1791543226706733</v>
      </c>
      <c r="J905" s="18">
        <v>0.22159091656028451</v>
      </c>
      <c r="K905" s="18">
        <v>0.1875301871440245</v>
      </c>
      <c r="L905" s="18">
        <v>0.20175545503151071</v>
      </c>
      <c r="M905" s="18">
        <v>0.18177326006580191</v>
      </c>
      <c r="N905" s="18">
        <v>0.19290908694213249</v>
      </c>
      <c r="O905" s="18">
        <v>0.24446281762818689</v>
      </c>
      <c r="Q905" s="18">
        <v>0.18871754920207179</v>
      </c>
      <c r="R905" s="18">
        <v>0.2182312288253172</v>
      </c>
      <c r="S905" s="18">
        <v>0.17301019065791881</v>
      </c>
      <c r="T905" s="18">
        <v>0.19706090272431681</v>
      </c>
      <c r="V905" s="18">
        <v>0.18467904483267791</v>
      </c>
      <c r="W905" s="18">
        <v>0.1671074477062798</v>
      </c>
      <c r="X905" s="18">
        <v>0.21649292970372799</v>
      </c>
      <c r="Y905" s="18">
        <v>0.20734506001889949</v>
      </c>
      <c r="Z905" s="18">
        <v>0.2086221975799418</v>
      </c>
      <c r="AA905" s="18">
        <v>0.21871223822033459</v>
      </c>
      <c r="AB905" s="18">
        <v>0.1470850220839591</v>
      </c>
      <c r="AD905" s="18">
        <v>0.1882469048278495</v>
      </c>
      <c r="AE905" s="18">
        <v>0.1793001810686522</v>
      </c>
      <c r="AF905" s="18">
        <v>0.20677445408449199</v>
      </c>
      <c r="AG905" s="18">
        <v>0.21680401452994541</v>
      </c>
      <c r="AH905" s="18">
        <v>0.1887370072571222</v>
      </c>
      <c r="AI905" s="18">
        <v>0.2127907921220237</v>
      </c>
      <c r="AJ905" s="18">
        <v>0.5356843791134912</v>
      </c>
      <c r="AL905" s="18">
        <v>0.20177999999999999</v>
      </c>
      <c r="AM905" s="18">
        <v>0.15354000000000001</v>
      </c>
      <c r="AN905" s="18">
        <v>0.21723999999999999</v>
      </c>
      <c r="AP905" s="18">
        <v>0.18953291691674401</v>
      </c>
      <c r="AQ905" s="18">
        <v>0.1976165246060119</v>
      </c>
      <c r="AR905" s="18">
        <v>0.1702308802445954</v>
      </c>
      <c r="AS905" s="18">
        <v>0.21737478110611341</v>
      </c>
      <c r="AT905" s="18">
        <v>0.16409293382183879</v>
      </c>
      <c r="AU905" s="18">
        <v>0</v>
      </c>
      <c r="AW905" s="18">
        <v>0.18062215637144499</v>
      </c>
      <c r="AX905" s="18">
        <v>0.30042114260739849</v>
      </c>
      <c r="AZ905" s="18">
        <v>0.1868070127065288</v>
      </c>
      <c r="BA905" s="18">
        <v>0.18710605196484989</v>
      </c>
      <c r="BB905" s="18">
        <v>0</v>
      </c>
      <c r="BC905" s="18">
        <v>0.22642781590665459</v>
      </c>
      <c r="BD905" s="18">
        <v>0.17604001992273319</v>
      </c>
      <c r="BE905" s="18">
        <v>0</v>
      </c>
      <c r="BF905" s="18">
        <v>0</v>
      </c>
      <c r="BG905" s="18">
        <v>0</v>
      </c>
    </row>
    <row r="906" spans="2:59">
      <c r="B906" s="17" t="s">
        <v>119</v>
      </c>
      <c r="C906" s="18">
        <v>6.1110474006478101E-2</v>
      </c>
      <c r="D906" s="18">
        <v>3.9989980306448639E-2</v>
      </c>
      <c r="E906" s="18">
        <v>7.5523292291784741E-2</v>
      </c>
      <c r="G906" s="18">
        <v>5.6481318997813557E-2</v>
      </c>
      <c r="H906" s="18">
        <v>7.4912016540569878E-2</v>
      </c>
      <c r="I906" s="18">
        <v>5.3445191395087473E-2</v>
      </c>
      <c r="J906" s="18">
        <v>7.0315583023431272E-2</v>
      </c>
      <c r="K906" s="18">
        <v>5.5596093234680559E-2</v>
      </c>
      <c r="L906" s="18">
        <v>8.2458023982312542E-2</v>
      </c>
      <c r="M906" s="18">
        <v>3.7363877276016803E-2</v>
      </c>
      <c r="N906" s="18">
        <v>7.7307392022351692E-2</v>
      </c>
      <c r="O906" s="18">
        <v>4.0230283181712137E-2</v>
      </c>
      <c r="Q906" s="18">
        <v>4.3980340261918202E-2</v>
      </c>
      <c r="R906" s="18">
        <v>6.356111162534317E-2</v>
      </c>
      <c r="S906" s="18">
        <v>6.076268479539873E-2</v>
      </c>
      <c r="T906" s="18">
        <v>8.5999669155357006E-2</v>
      </c>
      <c r="V906" s="18">
        <v>0.10698353651874799</v>
      </c>
      <c r="W906" s="18">
        <v>6.5997746057297788E-2</v>
      </c>
      <c r="X906" s="18">
        <v>4.7244469630648121E-2</v>
      </c>
      <c r="Y906" s="18">
        <v>7.0247214688415036E-2</v>
      </c>
      <c r="Z906" s="18">
        <v>2.6535394927204251E-2</v>
      </c>
      <c r="AA906" s="18">
        <v>3.2732895868812083E-2</v>
      </c>
      <c r="AB906" s="18">
        <v>3.0831069946558199E-2</v>
      </c>
      <c r="AD906" s="18">
        <v>4.1099008599891879E-2</v>
      </c>
      <c r="AE906" s="18">
        <v>5.6949380190657768E-2</v>
      </c>
      <c r="AF906" s="18">
        <v>5.9942527768851533E-2</v>
      </c>
      <c r="AG906" s="18">
        <v>0.1095073600127523</v>
      </c>
      <c r="AH906" s="18">
        <v>7.8475768863091891E-2</v>
      </c>
      <c r="AI906" s="18">
        <v>0.100130764298567</v>
      </c>
      <c r="AJ906" s="18">
        <v>0.23913050119646509</v>
      </c>
      <c r="AL906" s="18">
        <v>5.2440000000000001E-2</v>
      </c>
      <c r="AM906" s="18">
        <v>6.019E-2</v>
      </c>
      <c r="AN906" s="18">
        <v>5.527E-2</v>
      </c>
      <c r="AP906" s="18">
        <v>3.7365156937433711E-2</v>
      </c>
      <c r="AQ906" s="18">
        <v>7.1849949431875101E-2</v>
      </c>
      <c r="AR906" s="18">
        <v>7.0929287407576602E-3</v>
      </c>
      <c r="AS906" s="18">
        <v>2.576251090457014E-2</v>
      </c>
      <c r="AT906" s="18">
        <v>3.4399116027254852E-2</v>
      </c>
      <c r="AU906" s="18">
        <v>0</v>
      </c>
      <c r="AW906" s="18">
        <v>4.6553217471760562E-2</v>
      </c>
      <c r="AX906" s="18">
        <v>0.158801223194833</v>
      </c>
      <c r="AZ906" s="18">
        <v>8.3928629173113736E-2</v>
      </c>
      <c r="BA906" s="18">
        <v>5.0033420409919531E-2</v>
      </c>
      <c r="BB906" s="18">
        <v>0</v>
      </c>
      <c r="BC906" s="18">
        <v>2.8098996958507809E-2</v>
      </c>
      <c r="BD906" s="18">
        <v>2.4007946175850389E-2</v>
      </c>
      <c r="BE906" s="18">
        <v>0</v>
      </c>
      <c r="BF906" s="18">
        <v>0</v>
      </c>
      <c r="BG906" s="18">
        <v>0</v>
      </c>
    </row>
    <row r="908" spans="2:59" ht="72.599999999999994">
      <c r="B908" s="14" t="s">
        <v>342</v>
      </c>
    </row>
    <row r="909" spans="2:59">
      <c r="B909" s="15" t="s">
        <v>20</v>
      </c>
    </row>
    <row r="910" spans="2:59">
      <c r="B910" s="11" t="s">
        <v>105</v>
      </c>
      <c r="C910" s="16">
        <v>4021</v>
      </c>
      <c r="D910" s="16">
        <v>1673</v>
      </c>
      <c r="E910" s="16">
        <v>2333</v>
      </c>
      <c r="G910" s="16">
        <v>205</v>
      </c>
      <c r="H910" s="16">
        <v>556</v>
      </c>
      <c r="I910" s="16">
        <v>395</v>
      </c>
      <c r="J910" s="16">
        <v>359</v>
      </c>
      <c r="K910" s="16">
        <v>435</v>
      </c>
      <c r="L910" s="16">
        <v>408</v>
      </c>
      <c r="M910" s="16">
        <v>651</v>
      </c>
      <c r="N910" s="16">
        <v>588</v>
      </c>
      <c r="O910" s="16">
        <v>424</v>
      </c>
      <c r="Q910" s="16">
        <v>1335</v>
      </c>
      <c r="R910" s="16">
        <v>799</v>
      </c>
      <c r="S910" s="16">
        <v>887</v>
      </c>
      <c r="T910" s="16">
        <v>955</v>
      </c>
      <c r="V910" s="16">
        <v>499</v>
      </c>
      <c r="W910" s="16">
        <v>617</v>
      </c>
      <c r="X910" s="16">
        <v>572</v>
      </c>
      <c r="Y910" s="16">
        <v>607</v>
      </c>
      <c r="Z910" s="16">
        <v>586</v>
      </c>
      <c r="AA910" s="16">
        <v>563</v>
      </c>
      <c r="AB910" s="16">
        <v>577</v>
      </c>
      <c r="AD910" s="16">
        <v>1339</v>
      </c>
      <c r="AE910" s="16">
        <v>800</v>
      </c>
      <c r="AF910" s="16">
        <v>767</v>
      </c>
      <c r="AG910" s="16">
        <v>160</v>
      </c>
      <c r="AH910" s="16">
        <v>609</v>
      </c>
      <c r="AI910" s="16">
        <v>341</v>
      </c>
      <c r="AJ910" s="16">
        <v>5</v>
      </c>
      <c r="AL910" s="16">
        <v>547</v>
      </c>
      <c r="AM910" s="16">
        <v>640</v>
      </c>
      <c r="AN910" s="16">
        <v>180</v>
      </c>
      <c r="AP910" s="16">
        <v>436</v>
      </c>
      <c r="AQ910" s="16">
        <v>418</v>
      </c>
      <c r="AR910" s="16">
        <v>128</v>
      </c>
      <c r="AS910" s="16">
        <v>889</v>
      </c>
      <c r="AT910" s="16">
        <v>140</v>
      </c>
      <c r="AU910" s="16">
        <v>21</v>
      </c>
      <c r="AW910" s="16">
        <v>3485</v>
      </c>
      <c r="AX910" s="16">
        <v>492</v>
      </c>
      <c r="AZ910" s="16">
        <v>1326</v>
      </c>
      <c r="BA910" s="16">
        <v>930</v>
      </c>
      <c r="BB910" s="16">
        <v>647</v>
      </c>
      <c r="BC910" s="16">
        <v>527</v>
      </c>
      <c r="BD910" s="16">
        <v>129</v>
      </c>
      <c r="BE910" s="16">
        <v>133</v>
      </c>
      <c r="BF910" s="16">
        <v>207</v>
      </c>
      <c r="BG910" s="16">
        <v>95</v>
      </c>
    </row>
    <row r="911" spans="2:59">
      <c r="B911" s="12" t="s">
        <v>106</v>
      </c>
      <c r="C911" s="16">
        <v>4021</v>
      </c>
      <c r="D911" s="16">
        <v>1744</v>
      </c>
      <c r="E911" s="16">
        <v>2272</v>
      </c>
      <c r="G911" s="16">
        <v>189</v>
      </c>
      <c r="H911" s="16">
        <v>543</v>
      </c>
      <c r="I911" s="16">
        <v>398</v>
      </c>
      <c r="J911" s="16">
        <v>350</v>
      </c>
      <c r="K911" s="16">
        <v>438</v>
      </c>
      <c r="L911" s="16">
        <v>422</v>
      </c>
      <c r="M911" s="16">
        <v>652</v>
      </c>
      <c r="N911" s="16">
        <v>639</v>
      </c>
      <c r="O911" s="16">
        <v>390</v>
      </c>
      <c r="Q911" s="16">
        <v>1341</v>
      </c>
      <c r="R911" s="16">
        <v>796</v>
      </c>
      <c r="S911" s="16">
        <v>896</v>
      </c>
      <c r="T911" s="16">
        <v>943</v>
      </c>
      <c r="V911" s="16">
        <v>584</v>
      </c>
      <c r="W911" s="16">
        <v>587</v>
      </c>
      <c r="X911" s="16">
        <v>583</v>
      </c>
      <c r="Y911" s="16">
        <v>558</v>
      </c>
      <c r="Z911" s="16">
        <v>563</v>
      </c>
      <c r="AA911" s="16">
        <v>563</v>
      </c>
      <c r="AB911" s="16">
        <v>583</v>
      </c>
      <c r="AD911" s="16">
        <v>1343</v>
      </c>
      <c r="AE911" s="16">
        <v>804</v>
      </c>
      <c r="AF911" s="16">
        <v>765</v>
      </c>
      <c r="AG911" s="16">
        <v>157</v>
      </c>
      <c r="AH911" s="16">
        <v>609</v>
      </c>
      <c r="AI911" s="16">
        <v>338</v>
      </c>
      <c r="AJ911" s="16">
        <v>5</v>
      </c>
      <c r="AL911" s="16">
        <v>567</v>
      </c>
      <c r="AM911" s="16">
        <v>660</v>
      </c>
      <c r="AN911" s="16">
        <v>184</v>
      </c>
      <c r="AP911" s="16">
        <v>433</v>
      </c>
      <c r="AQ911" s="16">
        <v>406</v>
      </c>
      <c r="AR911" s="16">
        <v>131</v>
      </c>
      <c r="AS911" s="16">
        <v>857</v>
      </c>
      <c r="AT911" s="16">
        <v>139</v>
      </c>
      <c r="AU911" s="16">
        <v>21</v>
      </c>
      <c r="AW911" s="16">
        <v>3486</v>
      </c>
      <c r="AX911" s="16">
        <v>490</v>
      </c>
      <c r="AZ911" s="16">
        <v>1382</v>
      </c>
      <c r="BA911" s="16">
        <v>902</v>
      </c>
      <c r="BB911" s="16">
        <v>650</v>
      </c>
      <c r="BC911" s="16">
        <v>510</v>
      </c>
      <c r="BD911" s="16">
        <v>127</v>
      </c>
      <c r="BE911" s="16">
        <v>130</v>
      </c>
      <c r="BF911" s="16">
        <v>199</v>
      </c>
      <c r="BG911" s="16">
        <v>95</v>
      </c>
    </row>
    <row r="912" spans="2:59">
      <c r="B912" s="17" t="s">
        <v>337</v>
      </c>
      <c r="C912" s="18">
        <v>0.21474575695507911</v>
      </c>
      <c r="D912" s="18">
        <v>0.2169334971026603</v>
      </c>
      <c r="E912" s="18">
        <v>0.21265433247787199</v>
      </c>
      <c r="G912" s="18">
        <v>0.200539822425747</v>
      </c>
      <c r="H912" s="18">
        <v>0.18186680742376229</v>
      </c>
      <c r="I912" s="18">
        <v>0.2433654577868915</v>
      </c>
      <c r="J912" s="18">
        <v>0.2206993812637783</v>
      </c>
      <c r="K912" s="18">
        <v>0.21303359220786691</v>
      </c>
      <c r="L912" s="18">
        <v>0.2221973063268898</v>
      </c>
      <c r="M912" s="18">
        <v>0.19519632406528031</v>
      </c>
      <c r="N912" s="18">
        <v>0.23679723209347731</v>
      </c>
      <c r="O912" s="18">
        <v>0.2232700998718222</v>
      </c>
      <c r="Q912" s="18">
        <v>0.20518520114171421</v>
      </c>
      <c r="R912" s="18">
        <v>0.20237289379557971</v>
      </c>
      <c r="S912" s="18">
        <v>0.1983502338206963</v>
      </c>
      <c r="T912" s="18">
        <v>0.24585307734019041</v>
      </c>
      <c r="V912" s="18">
        <v>0.21292171420075179</v>
      </c>
      <c r="W912" s="18">
        <v>0.19277994977957419</v>
      </c>
      <c r="X912" s="18">
        <v>0.19504783627833819</v>
      </c>
      <c r="Y912" s="18">
        <v>0.22768758195634331</v>
      </c>
      <c r="Z912" s="18">
        <v>0.20665148378787551</v>
      </c>
      <c r="AA912" s="18">
        <v>0.2434906747886055</v>
      </c>
      <c r="AB912" s="18">
        <v>0.2260363040150869</v>
      </c>
      <c r="AD912" s="18">
        <v>0.18757486432101589</v>
      </c>
      <c r="AE912" s="18">
        <v>0.2309422661808169</v>
      </c>
      <c r="AF912" s="18">
        <v>0.22329917396244961</v>
      </c>
      <c r="AG912" s="18">
        <v>0.28766866751193287</v>
      </c>
      <c r="AH912" s="18">
        <v>0.21651633764312561</v>
      </c>
      <c r="AI912" s="18">
        <v>0.22819206822999041</v>
      </c>
      <c r="AJ912" s="18">
        <v>0.18709804329547289</v>
      </c>
      <c r="AL912" s="18">
        <v>0.21246999999999999</v>
      </c>
      <c r="AM912" s="18">
        <v>0.17582999999999999</v>
      </c>
      <c r="AN912" s="18">
        <v>0.22539000000000001</v>
      </c>
      <c r="AP912" s="18">
        <v>0.1939899862735788</v>
      </c>
      <c r="AQ912" s="18">
        <v>0.23257910321207331</v>
      </c>
      <c r="AR912" s="18">
        <v>0.19960589822446059</v>
      </c>
      <c r="AS912" s="18">
        <v>0.24458531424856211</v>
      </c>
      <c r="AT912" s="18">
        <v>0.26949118835684949</v>
      </c>
      <c r="AU912" s="18">
        <v>0.24806675220408489</v>
      </c>
      <c r="AW912" s="18">
        <v>0.1879052780705017</v>
      </c>
      <c r="AX912" s="18">
        <v>0.40453100127070918</v>
      </c>
      <c r="AZ912" s="18">
        <v>0.20088430689524811</v>
      </c>
      <c r="BA912" s="18">
        <v>0.19585061132501391</v>
      </c>
      <c r="BB912" s="18">
        <v>0.24624430087541679</v>
      </c>
      <c r="BC912" s="18">
        <v>0.2153146001544429</v>
      </c>
      <c r="BD912" s="18">
        <v>0.13323156662541569</v>
      </c>
      <c r="BE912" s="18">
        <v>0.1967000183429109</v>
      </c>
      <c r="BF912" s="18">
        <v>0.28777631435839462</v>
      </c>
      <c r="BG912" s="18">
        <v>0.36400259767091447</v>
      </c>
    </row>
    <row r="913" spans="2:59">
      <c r="B913" s="17" t="s">
        <v>338</v>
      </c>
      <c r="C913" s="18">
        <v>0.31369313996400289</v>
      </c>
      <c r="D913" s="18">
        <v>0.30031197724446701</v>
      </c>
      <c r="E913" s="18">
        <v>0.3237008398049892</v>
      </c>
      <c r="G913" s="18">
        <v>0.38222263349570179</v>
      </c>
      <c r="H913" s="18">
        <v>0.29955109000442648</v>
      </c>
      <c r="I913" s="18">
        <v>0.32627073758321462</v>
      </c>
      <c r="J913" s="18">
        <v>0.29327216421307828</v>
      </c>
      <c r="K913" s="18">
        <v>0.28216526570309258</v>
      </c>
      <c r="L913" s="18">
        <v>0.33342125464407901</v>
      </c>
      <c r="M913" s="18">
        <v>0.29310669434717318</v>
      </c>
      <c r="N913" s="18">
        <v>0.3068249928437739</v>
      </c>
      <c r="O913" s="18">
        <v>0.36539460046200911</v>
      </c>
      <c r="Q913" s="18">
        <v>0.28967169263119819</v>
      </c>
      <c r="R913" s="18">
        <v>0.31424144704715978</v>
      </c>
      <c r="S913" s="18">
        <v>0.35554603165490989</v>
      </c>
      <c r="T913" s="18">
        <v>0.31145315935852103</v>
      </c>
      <c r="V913" s="18">
        <v>0.33854322810730653</v>
      </c>
      <c r="W913" s="18">
        <v>0.31205134022133252</v>
      </c>
      <c r="X913" s="18">
        <v>0.31838124269769369</v>
      </c>
      <c r="Y913" s="18">
        <v>0.29555992528212538</v>
      </c>
      <c r="Z913" s="18">
        <v>0.31079115763065712</v>
      </c>
      <c r="AA913" s="18">
        <v>0.31504631318782111</v>
      </c>
      <c r="AB913" s="18">
        <v>0.30462302428665139</v>
      </c>
      <c r="AD913" s="18">
        <v>0.29751607334032398</v>
      </c>
      <c r="AE913" s="18">
        <v>0.32758305907566981</v>
      </c>
      <c r="AF913" s="18">
        <v>0.31129078833889823</v>
      </c>
      <c r="AG913" s="18">
        <v>0.29100623746336413</v>
      </c>
      <c r="AH913" s="18">
        <v>0.31376170826369959</v>
      </c>
      <c r="AI913" s="18">
        <v>0.36546746843092792</v>
      </c>
      <c r="AJ913" s="18">
        <v>0</v>
      </c>
      <c r="AL913" s="18">
        <v>0.30359999999999998</v>
      </c>
      <c r="AM913" s="18">
        <v>0.35077999999999998</v>
      </c>
      <c r="AN913" s="18">
        <v>0.31114000000000003</v>
      </c>
      <c r="AP913" s="18">
        <v>0.30318560068932832</v>
      </c>
      <c r="AQ913" s="18">
        <v>0.27730714129726541</v>
      </c>
      <c r="AR913" s="18">
        <v>0.42246004720634711</v>
      </c>
      <c r="AS913" s="18">
        <v>0.3156685128768203</v>
      </c>
      <c r="AT913" s="18">
        <v>0.29365628462940407</v>
      </c>
      <c r="AU913" s="18">
        <v>0.29496261593890388</v>
      </c>
      <c r="AW913" s="18">
        <v>0.31770892992488431</v>
      </c>
      <c r="AX913" s="18">
        <v>0.28810783330662271</v>
      </c>
      <c r="AZ913" s="18">
        <v>0.3338663028424691</v>
      </c>
      <c r="BA913" s="18">
        <v>0.27497912398271462</v>
      </c>
      <c r="BB913" s="18">
        <v>0.34980588227739989</v>
      </c>
      <c r="BC913" s="18">
        <v>0.29564975480627781</v>
      </c>
      <c r="BD913" s="18">
        <v>0.35012270867387668</v>
      </c>
      <c r="BE913" s="18">
        <v>0.29866007927646798</v>
      </c>
      <c r="BF913" s="18">
        <v>0.29835191875983441</v>
      </c>
      <c r="BG913" s="18">
        <v>0.28847843844269799</v>
      </c>
    </row>
    <row r="914" spans="2:59">
      <c r="B914" s="17" t="s">
        <v>339</v>
      </c>
      <c r="C914" s="18">
        <v>0.24222207741088531</v>
      </c>
      <c r="D914" s="18">
        <v>0.24534338825799229</v>
      </c>
      <c r="E914" s="18">
        <v>0.2402369208729504</v>
      </c>
      <c r="G914" s="18">
        <v>0.19729511901507921</v>
      </c>
      <c r="H914" s="18">
        <v>0.27128302116021408</v>
      </c>
      <c r="I914" s="18">
        <v>0.20511512803762541</v>
      </c>
      <c r="J914" s="18">
        <v>0.25490469623267648</v>
      </c>
      <c r="K914" s="18">
        <v>0.25322444938932059</v>
      </c>
      <c r="L914" s="18">
        <v>0.2348969351987108</v>
      </c>
      <c r="M914" s="18">
        <v>0.25723925195743008</v>
      </c>
      <c r="N914" s="18">
        <v>0.23832044862596291</v>
      </c>
      <c r="O914" s="18">
        <v>0.2268755800264072</v>
      </c>
      <c r="Q914" s="18">
        <v>0.2402663795357077</v>
      </c>
      <c r="R914" s="18">
        <v>0.24580841933835501</v>
      </c>
      <c r="S914" s="18">
        <v>0.2338284614402944</v>
      </c>
      <c r="T914" s="18">
        <v>0.25311597316923251</v>
      </c>
      <c r="V914" s="18">
        <v>0.2238743026090676</v>
      </c>
      <c r="W914" s="18">
        <v>0.24552290066482779</v>
      </c>
      <c r="X914" s="18">
        <v>0.24728899162368029</v>
      </c>
      <c r="Y914" s="18">
        <v>0.22349296090049081</v>
      </c>
      <c r="Z914" s="18">
        <v>0.26536713388102168</v>
      </c>
      <c r="AA914" s="18">
        <v>0.23246919242303499</v>
      </c>
      <c r="AB914" s="18">
        <v>0.25720253955483879</v>
      </c>
      <c r="AD914" s="18">
        <v>0.26297141882486508</v>
      </c>
      <c r="AE914" s="18">
        <v>0.22106256386876949</v>
      </c>
      <c r="AF914" s="18">
        <v>0.23549700800044421</v>
      </c>
      <c r="AG914" s="18">
        <v>0.1692669039359945</v>
      </c>
      <c r="AH914" s="18">
        <v>0.26317258530643223</v>
      </c>
      <c r="AI914" s="18">
        <v>0.21887011749508109</v>
      </c>
      <c r="AJ914" s="18">
        <v>0.41642438835741491</v>
      </c>
      <c r="AL914" s="18">
        <v>0.22919</v>
      </c>
      <c r="AM914" s="18">
        <v>0.24259</v>
      </c>
      <c r="AN914" s="18">
        <v>0.21296999999999999</v>
      </c>
      <c r="AP914" s="18">
        <v>0.23661137801882751</v>
      </c>
      <c r="AQ914" s="18">
        <v>0.2882276916197507</v>
      </c>
      <c r="AR914" s="18">
        <v>0.1950925262340083</v>
      </c>
      <c r="AS914" s="18">
        <v>0.22795818044401669</v>
      </c>
      <c r="AT914" s="18">
        <v>0.30149960147480792</v>
      </c>
      <c r="AU914" s="18">
        <v>0.27450235735025308</v>
      </c>
      <c r="AW914" s="18">
        <v>0.25141786825734802</v>
      </c>
      <c r="AX914" s="18">
        <v>0.16655008493420731</v>
      </c>
      <c r="AZ914" s="18">
        <v>0.2328853340354603</v>
      </c>
      <c r="BA914" s="18">
        <v>0.26527356003231212</v>
      </c>
      <c r="BB914" s="18">
        <v>0.2051406045504707</v>
      </c>
      <c r="BC914" s="18">
        <v>0.25366052363919628</v>
      </c>
      <c r="BD914" s="18">
        <v>0.28865793718062588</v>
      </c>
      <c r="BE914" s="18">
        <v>0.28449707229931542</v>
      </c>
      <c r="BF914" s="18">
        <v>0.2377441022797189</v>
      </c>
      <c r="BG914" s="18">
        <v>0.19102095245405221</v>
      </c>
    </row>
    <row r="915" spans="2:59">
      <c r="B915" s="17" t="s">
        <v>340</v>
      </c>
      <c r="C915" s="18">
        <v>0.14191823407890011</v>
      </c>
      <c r="D915" s="18">
        <v>0.14529472525098941</v>
      </c>
      <c r="E915" s="18">
        <v>0.13952026738109261</v>
      </c>
      <c r="G915" s="18">
        <v>0.1686475257873391</v>
      </c>
      <c r="H915" s="18">
        <v>0.15981703450191531</v>
      </c>
      <c r="I915" s="18">
        <v>0.11596172580334289</v>
      </c>
      <c r="J915" s="18">
        <v>0.13418310787062321</v>
      </c>
      <c r="K915" s="18">
        <v>0.17737571937948979</v>
      </c>
      <c r="L915" s="18">
        <v>0.1124184516573303</v>
      </c>
      <c r="M915" s="18">
        <v>0.13271692322588319</v>
      </c>
      <c r="N915" s="18">
        <v>0.15293913854103169</v>
      </c>
      <c r="O915" s="18">
        <v>0.1268990701021962</v>
      </c>
      <c r="Q915" s="18">
        <v>0.1685914385417113</v>
      </c>
      <c r="R915" s="18">
        <v>0.1545721187014551</v>
      </c>
      <c r="S915" s="18">
        <v>0.13439016029646189</v>
      </c>
      <c r="T915" s="18">
        <v>0.10222201255349821</v>
      </c>
      <c r="V915" s="18">
        <v>0.1215179283739951</v>
      </c>
      <c r="W915" s="18">
        <v>0.15436439204379071</v>
      </c>
      <c r="X915" s="18">
        <v>0.1411079303221823</v>
      </c>
      <c r="Y915" s="18">
        <v>0.16830049340673481</v>
      </c>
      <c r="Z915" s="18">
        <v>0.13873975112074721</v>
      </c>
      <c r="AA915" s="18">
        <v>0.13113599051316879</v>
      </c>
      <c r="AB915" s="18">
        <v>0.13886717353516259</v>
      </c>
      <c r="AD915" s="18">
        <v>0.1438718790907178</v>
      </c>
      <c r="AE915" s="18">
        <v>0.14539729285017849</v>
      </c>
      <c r="AF915" s="18">
        <v>0.14200886240241531</v>
      </c>
      <c r="AG915" s="18">
        <v>0.16164283159875681</v>
      </c>
      <c r="AH915" s="18">
        <v>0.13503969592897019</v>
      </c>
      <c r="AI915" s="18">
        <v>0.1309951482234645</v>
      </c>
      <c r="AJ915" s="18">
        <v>0</v>
      </c>
      <c r="AL915" s="18">
        <v>0.1426</v>
      </c>
      <c r="AM915" s="18">
        <v>0.14953</v>
      </c>
      <c r="AN915" s="18">
        <v>0.15712999999999999</v>
      </c>
      <c r="AP915" s="18">
        <v>0.17958437055616511</v>
      </c>
      <c r="AQ915" s="18">
        <v>0.1095940651902727</v>
      </c>
      <c r="AR915" s="18">
        <v>0.1120972414253755</v>
      </c>
      <c r="AS915" s="18">
        <v>0.13734272646011469</v>
      </c>
      <c r="AT915" s="18">
        <v>9.5146011500529565E-2</v>
      </c>
      <c r="AU915" s="18">
        <v>0.18246827450675779</v>
      </c>
      <c r="AW915" s="18">
        <v>0.15473793746353351</v>
      </c>
      <c r="AX915" s="18">
        <v>5.9323368797044702E-2</v>
      </c>
      <c r="AZ915" s="18">
        <v>0.1377493468530982</v>
      </c>
      <c r="BA915" s="18">
        <v>0.16064165994060231</v>
      </c>
      <c r="BB915" s="18">
        <v>0.13841244640175321</v>
      </c>
      <c r="BC915" s="18">
        <v>0.14952506610256619</v>
      </c>
      <c r="BD915" s="18">
        <v>0.17374115661178829</v>
      </c>
      <c r="BE915" s="18">
        <v>0.13850111635905571</v>
      </c>
      <c r="BF915" s="18">
        <v>8.4809741481890785E-2</v>
      </c>
      <c r="BG915" s="18">
        <v>0.1053506516967767</v>
      </c>
    </row>
    <row r="916" spans="2:59">
      <c r="B916" s="17" t="s">
        <v>341</v>
      </c>
      <c r="C916" s="18">
        <v>6.1089219969712762E-2</v>
      </c>
      <c r="D916" s="18">
        <v>6.9559232629516562E-2</v>
      </c>
      <c r="E916" s="18">
        <v>5.4722007561791443E-2</v>
      </c>
      <c r="G916" s="18">
        <v>3.4697081760643927E-2</v>
      </c>
      <c r="H916" s="18">
        <v>5.4408291459904459E-2</v>
      </c>
      <c r="I916" s="18">
        <v>7.3920812957785367E-2</v>
      </c>
      <c r="J916" s="18">
        <v>6.7278681679456373E-2</v>
      </c>
      <c r="K916" s="18">
        <v>4.4221389907500019E-2</v>
      </c>
      <c r="L916" s="18">
        <v>6.4536264365601795E-2</v>
      </c>
      <c r="M916" s="18">
        <v>9.6652287474248783E-2</v>
      </c>
      <c r="N916" s="18">
        <v>5.1016591974921553E-2</v>
      </c>
      <c r="O916" s="18">
        <v>3.6795165617340551E-2</v>
      </c>
      <c r="Q916" s="18">
        <v>8.0684436721021296E-2</v>
      </c>
      <c r="R916" s="18">
        <v>5.9619552380634627E-2</v>
      </c>
      <c r="S916" s="18">
        <v>5.0998695633134153E-2</v>
      </c>
      <c r="T916" s="18">
        <v>4.4810595088895483E-2</v>
      </c>
      <c r="V916" s="18">
        <v>5.6576774593697983E-2</v>
      </c>
      <c r="W916" s="18">
        <v>7.5925182816994966E-2</v>
      </c>
      <c r="X916" s="18">
        <v>7.835969438426775E-2</v>
      </c>
      <c r="Y916" s="18">
        <v>5.1143706374237687E-2</v>
      </c>
      <c r="Z916" s="18">
        <v>5.9423809639470429E-2</v>
      </c>
      <c r="AA916" s="18">
        <v>5.822710643702423E-2</v>
      </c>
      <c r="AB916" s="18">
        <v>4.7302157642442E-2</v>
      </c>
      <c r="AD916" s="18">
        <v>8.3030911085241868E-2</v>
      </c>
      <c r="AE916" s="18">
        <v>4.6659084701893228E-2</v>
      </c>
      <c r="AF916" s="18">
        <v>6.2104515253617001E-2</v>
      </c>
      <c r="AG916" s="18">
        <v>6.5889612236136708E-2</v>
      </c>
      <c r="AH916" s="18">
        <v>4.4400515129634187E-2</v>
      </c>
      <c r="AI916" s="18">
        <v>3.4639902020302787E-2</v>
      </c>
      <c r="AJ916" s="18">
        <v>0</v>
      </c>
      <c r="AL916" s="18">
        <v>8.4519999999999998E-2</v>
      </c>
      <c r="AM916" s="18">
        <v>6.0630000000000003E-2</v>
      </c>
      <c r="AN916" s="18">
        <v>7.3870000000000005E-2</v>
      </c>
      <c r="AP916" s="18">
        <v>7.0103544454721625E-2</v>
      </c>
      <c r="AQ916" s="18">
        <v>4.0026385253761627E-2</v>
      </c>
      <c r="AR916" s="18">
        <v>6.1596427317184628E-2</v>
      </c>
      <c r="AS916" s="18">
        <v>5.177144060799934E-2</v>
      </c>
      <c r="AT916" s="18">
        <v>3.2110585586817411E-2</v>
      </c>
      <c r="AU916" s="18">
        <v>0</v>
      </c>
      <c r="AW916" s="18">
        <v>6.4677296319398989E-2</v>
      </c>
      <c r="AX916" s="18">
        <v>4.1114628317295308E-2</v>
      </c>
      <c r="AZ916" s="18">
        <v>6.2078494785979349E-2</v>
      </c>
      <c r="BA916" s="18">
        <v>7.543381614743036E-2</v>
      </c>
      <c r="BB916" s="18">
        <v>4.2994839852071212E-2</v>
      </c>
      <c r="BC916" s="18">
        <v>6.4018689806404391E-2</v>
      </c>
      <c r="BD916" s="18">
        <v>4.7688603430748197E-2</v>
      </c>
      <c r="BE916" s="18">
        <v>7.4336335297845127E-2</v>
      </c>
      <c r="BF916" s="18">
        <v>5.3387718345854762E-2</v>
      </c>
      <c r="BG916" s="18">
        <v>3.1664867482095509E-2</v>
      </c>
    </row>
    <row r="917" spans="2:59">
      <c r="B917" s="17" t="s">
        <v>119</v>
      </c>
      <c r="C917" s="18">
        <v>2.633157162141983E-2</v>
      </c>
      <c r="D917" s="18">
        <v>2.2557179514374411E-2</v>
      </c>
      <c r="E917" s="18">
        <v>2.9165631901304351E-2</v>
      </c>
      <c r="G917" s="18">
        <v>1.6597817515488771E-2</v>
      </c>
      <c r="H917" s="18">
        <v>3.3073755449777552E-2</v>
      </c>
      <c r="I917" s="18">
        <v>3.5366137831140197E-2</v>
      </c>
      <c r="J917" s="18">
        <v>2.96619687403873E-2</v>
      </c>
      <c r="K917" s="18">
        <v>2.9979583412730128E-2</v>
      </c>
      <c r="L917" s="18">
        <v>3.2529787807388209E-2</v>
      </c>
      <c r="M917" s="18">
        <v>2.5088518929984371E-2</v>
      </c>
      <c r="N917" s="18">
        <v>1.410159592083261E-2</v>
      </c>
      <c r="O917" s="18">
        <v>2.076548392022487E-2</v>
      </c>
      <c r="Q917" s="18">
        <v>1.5600851428647349E-2</v>
      </c>
      <c r="R917" s="18">
        <v>2.3385568736815781E-2</v>
      </c>
      <c r="S917" s="18">
        <v>2.6886417154503409E-2</v>
      </c>
      <c r="T917" s="18">
        <v>4.2545182489662658E-2</v>
      </c>
      <c r="V917" s="18">
        <v>4.6566052115181153E-2</v>
      </c>
      <c r="W917" s="18">
        <v>1.935623447347987E-2</v>
      </c>
      <c r="X917" s="18">
        <v>1.9814304693837621E-2</v>
      </c>
      <c r="Y917" s="18">
        <v>3.3815332080067963E-2</v>
      </c>
      <c r="Z917" s="18">
        <v>1.9026663940228099E-2</v>
      </c>
      <c r="AA917" s="18">
        <v>1.9630722650345139E-2</v>
      </c>
      <c r="AB917" s="18">
        <v>2.596880096581837E-2</v>
      </c>
      <c r="AD917" s="18">
        <v>2.503485333783538E-2</v>
      </c>
      <c r="AE917" s="18">
        <v>2.835573332267214E-2</v>
      </c>
      <c r="AF917" s="18">
        <v>2.5799652042175769E-2</v>
      </c>
      <c r="AG917" s="18">
        <v>2.4525747253814859E-2</v>
      </c>
      <c r="AH917" s="18">
        <v>2.7109157728138121E-2</v>
      </c>
      <c r="AI917" s="18">
        <v>2.1835295600233451E-2</v>
      </c>
      <c r="AJ917" s="18">
        <v>0.39647756834711217</v>
      </c>
      <c r="AL917" s="18">
        <v>2.7619999999999999E-2</v>
      </c>
      <c r="AM917" s="18">
        <v>2.0639999999999999E-2</v>
      </c>
      <c r="AN917" s="18">
        <v>1.949E-2</v>
      </c>
      <c r="AP917" s="18">
        <v>1.6525120007378869E-2</v>
      </c>
      <c r="AQ917" s="18">
        <v>5.2265613426876217E-2</v>
      </c>
      <c r="AR917" s="18">
        <v>9.147859592623965E-3</v>
      </c>
      <c r="AS917" s="18">
        <v>2.2673825362486889E-2</v>
      </c>
      <c r="AT917" s="18">
        <v>8.0963284515914863E-3</v>
      </c>
      <c r="AU917" s="18">
        <v>0</v>
      </c>
      <c r="AW917" s="18">
        <v>2.3552689964333538E-2</v>
      </c>
      <c r="AX917" s="18">
        <v>4.0373083374120662E-2</v>
      </c>
      <c r="AZ917" s="18">
        <v>3.2536214587744923E-2</v>
      </c>
      <c r="BA917" s="18">
        <v>2.782122857192678E-2</v>
      </c>
      <c r="BB917" s="18">
        <v>1.740192604288807E-2</v>
      </c>
      <c r="BC917" s="18">
        <v>2.183136549111251E-2</v>
      </c>
      <c r="BD917" s="18">
        <v>6.5580274775450418E-3</v>
      </c>
      <c r="BE917" s="18">
        <v>7.3053784244049907E-3</v>
      </c>
      <c r="BF917" s="18">
        <v>3.7930204774306572E-2</v>
      </c>
      <c r="BG917" s="18">
        <v>1.9482492253462911E-2</v>
      </c>
    </row>
    <row r="919" spans="2:59" ht="72.599999999999994">
      <c r="B919" s="14" t="s">
        <v>343</v>
      </c>
    </row>
    <row r="920" spans="2:59">
      <c r="B920" s="15" t="s">
        <v>20</v>
      </c>
    </row>
    <row r="921" spans="2:59">
      <c r="B921" s="11" t="s">
        <v>105</v>
      </c>
      <c r="C921" s="16">
        <v>4021</v>
      </c>
      <c r="D921" s="16">
        <v>1673</v>
      </c>
      <c r="E921" s="16">
        <v>2333</v>
      </c>
      <c r="G921" s="16">
        <v>205</v>
      </c>
      <c r="H921" s="16">
        <v>556</v>
      </c>
      <c r="I921" s="16">
        <v>395</v>
      </c>
      <c r="J921" s="16">
        <v>359</v>
      </c>
      <c r="K921" s="16">
        <v>435</v>
      </c>
      <c r="L921" s="16">
        <v>408</v>
      </c>
      <c r="M921" s="16">
        <v>651</v>
      </c>
      <c r="N921" s="16">
        <v>588</v>
      </c>
      <c r="O921" s="16">
        <v>424</v>
      </c>
      <c r="Q921" s="16">
        <v>1335</v>
      </c>
      <c r="R921" s="16">
        <v>799</v>
      </c>
      <c r="S921" s="16">
        <v>887</v>
      </c>
      <c r="T921" s="16">
        <v>955</v>
      </c>
      <c r="V921" s="16">
        <v>499</v>
      </c>
      <c r="W921" s="16">
        <v>617</v>
      </c>
      <c r="X921" s="16">
        <v>572</v>
      </c>
      <c r="Y921" s="16">
        <v>607</v>
      </c>
      <c r="Z921" s="16">
        <v>586</v>
      </c>
      <c r="AA921" s="16">
        <v>563</v>
      </c>
      <c r="AB921" s="16">
        <v>577</v>
      </c>
      <c r="AD921" s="16">
        <v>1339</v>
      </c>
      <c r="AE921" s="16">
        <v>800</v>
      </c>
      <c r="AF921" s="16">
        <v>767</v>
      </c>
      <c r="AG921" s="16">
        <v>160</v>
      </c>
      <c r="AH921" s="16">
        <v>609</v>
      </c>
      <c r="AI921" s="16">
        <v>341</v>
      </c>
      <c r="AJ921" s="16">
        <v>5</v>
      </c>
      <c r="AL921" s="16">
        <v>547</v>
      </c>
      <c r="AM921" s="16">
        <v>640</v>
      </c>
      <c r="AN921" s="16">
        <v>180</v>
      </c>
      <c r="AP921" s="16">
        <v>436</v>
      </c>
      <c r="AQ921" s="16">
        <v>418</v>
      </c>
      <c r="AR921" s="16">
        <v>128</v>
      </c>
      <c r="AS921" s="16">
        <v>889</v>
      </c>
      <c r="AT921" s="16">
        <v>140</v>
      </c>
      <c r="AU921" s="16">
        <v>21</v>
      </c>
      <c r="AW921" s="16">
        <v>3485</v>
      </c>
      <c r="AX921" s="16">
        <v>492</v>
      </c>
      <c r="AZ921" s="16">
        <v>1326</v>
      </c>
      <c r="BA921" s="16">
        <v>930</v>
      </c>
      <c r="BB921" s="16">
        <v>647</v>
      </c>
      <c r="BC921" s="16">
        <v>527</v>
      </c>
      <c r="BD921" s="16">
        <v>129</v>
      </c>
      <c r="BE921" s="16">
        <v>133</v>
      </c>
      <c r="BF921" s="16">
        <v>207</v>
      </c>
      <c r="BG921" s="16">
        <v>95</v>
      </c>
    </row>
    <row r="922" spans="2:59">
      <c r="B922" s="12" t="s">
        <v>106</v>
      </c>
      <c r="C922" s="16">
        <v>4021</v>
      </c>
      <c r="D922" s="16">
        <v>1744</v>
      </c>
      <c r="E922" s="16">
        <v>2272</v>
      </c>
      <c r="G922" s="16">
        <v>189</v>
      </c>
      <c r="H922" s="16">
        <v>543</v>
      </c>
      <c r="I922" s="16">
        <v>398</v>
      </c>
      <c r="J922" s="16">
        <v>350</v>
      </c>
      <c r="K922" s="16">
        <v>438</v>
      </c>
      <c r="L922" s="16">
        <v>422</v>
      </c>
      <c r="M922" s="16">
        <v>652</v>
      </c>
      <c r="N922" s="16">
        <v>639</v>
      </c>
      <c r="O922" s="16">
        <v>390</v>
      </c>
      <c r="Q922" s="16">
        <v>1341</v>
      </c>
      <c r="R922" s="16">
        <v>796</v>
      </c>
      <c r="S922" s="16">
        <v>896</v>
      </c>
      <c r="T922" s="16">
        <v>943</v>
      </c>
      <c r="V922" s="16">
        <v>584</v>
      </c>
      <c r="W922" s="16">
        <v>587</v>
      </c>
      <c r="X922" s="16">
        <v>583</v>
      </c>
      <c r="Y922" s="16">
        <v>558</v>
      </c>
      <c r="Z922" s="16">
        <v>563</v>
      </c>
      <c r="AA922" s="16">
        <v>563</v>
      </c>
      <c r="AB922" s="16">
        <v>583</v>
      </c>
      <c r="AD922" s="16">
        <v>1343</v>
      </c>
      <c r="AE922" s="16">
        <v>804</v>
      </c>
      <c r="AF922" s="16">
        <v>765</v>
      </c>
      <c r="AG922" s="16">
        <v>157</v>
      </c>
      <c r="AH922" s="16">
        <v>609</v>
      </c>
      <c r="AI922" s="16">
        <v>338</v>
      </c>
      <c r="AJ922" s="16">
        <v>5</v>
      </c>
      <c r="AL922" s="16">
        <v>567</v>
      </c>
      <c r="AM922" s="16">
        <v>660</v>
      </c>
      <c r="AN922" s="16">
        <v>184</v>
      </c>
      <c r="AP922" s="16">
        <v>433</v>
      </c>
      <c r="AQ922" s="16">
        <v>406</v>
      </c>
      <c r="AR922" s="16">
        <v>131</v>
      </c>
      <c r="AS922" s="16">
        <v>857</v>
      </c>
      <c r="AT922" s="16">
        <v>139</v>
      </c>
      <c r="AU922" s="16">
        <v>21</v>
      </c>
      <c r="AW922" s="16">
        <v>3486</v>
      </c>
      <c r="AX922" s="16">
        <v>490</v>
      </c>
      <c r="AZ922" s="16">
        <v>1382</v>
      </c>
      <c r="BA922" s="16">
        <v>902</v>
      </c>
      <c r="BB922" s="16">
        <v>650</v>
      </c>
      <c r="BC922" s="16">
        <v>510</v>
      </c>
      <c r="BD922" s="16">
        <v>127</v>
      </c>
      <c r="BE922" s="16">
        <v>130</v>
      </c>
      <c r="BF922" s="16">
        <v>199</v>
      </c>
      <c r="BG922" s="16">
        <v>95</v>
      </c>
    </row>
    <row r="923" spans="2:59">
      <c r="B923" s="17" t="s">
        <v>337</v>
      </c>
      <c r="C923" s="18">
        <v>0.21123294157494399</v>
      </c>
      <c r="D923" s="18">
        <v>0.20963629817551449</v>
      </c>
      <c r="E923" s="18">
        <v>0.21229222981866069</v>
      </c>
      <c r="G923" s="18">
        <v>0.167543727098416</v>
      </c>
      <c r="H923" s="18">
        <v>0.19355494842997981</v>
      </c>
      <c r="I923" s="18">
        <v>0.24509523791052351</v>
      </c>
      <c r="J923" s="18">
        <v>0.20766980477537619</v>
      </c>
      <c r="K923" s="18">
        <v>0.22307179966590329</v>
      </c>
      <c r="L923" s="18">
        <v>0.21998213225369351</v>
      </c>
      <c r="M923" s="18">
        <v>0.2041773540993283</v>
      </c>
      <c r="N923" s="18">
        <v>0.20813970435169921</v>
      </c>
      <c r="O923" s="18">
        <v>0.2197600160917384</v>
      </c>
      <c r="Q923" s="18">
        <v>0.19688159661397861</v>
      </c>
      <c r="R923" s="18">
        <v>0.20540191263632451</v>
      </c>
      <c r="S923" s="18">
        <v>0.19686467400431021</v>
      </c>
      <c r="T923" s="18">
        <v>0.24728969247982449</v>
      </c>
      <c r="V923" s="18">
        <v>0.20018673809134849</v>
      </c>
      <c r="W923" s="18">
        <v>0.188784530152902</v>
      </c>
      <c r="X923" s="18">
        <v>0.19048962182072041</v>
      </c>
      <c r="Y923" s="18">
        <v>0.21769139571201809</v>
      </c>
      <c r="Z923" s="18">
        <v>0.23160944446721141</v>
      </c>
      <c r="AA923" s="18">
        <v>0.24347781671056579</v>
      </c>
      <c r="AB923" s="18">
        <v>0.20862675408931081</v>
      </c>
      <c r="AD923" s="18">
        <v>0.18990404779688039</v>
      </c>
      <c r="AE923" s="18">
        <v>0.20059365415375291</v>
      </c>
      <c r="AF923" s="18">
        <v>0.23276314366034809</v>
      </c>
      <c r="AG923" s="18">
        <v>0.2913624294196191</v>
      </c>
      <c r="AH923" s="18">
        <v>0.19641967022988269</v>
      </c>
      <c r="AI923" s="18">
        <v>0.26242420770050578</v>
      </c>
      <c r="AJ923" s="18">
        <v>0.18709804329547289</v>
      </c>
      <c r="AL923" s="18">
        <v>0.20368</v>
      </c>
      <c r="AM923" s="18">
        <v>0.15784000000000001</v>
      </c>
      <c r="AN923" s="18">
        <v>0.19847000000000001</v>
      </c>
      <c r="AP923" s="18">
        <v>0.2061408880855666</v>
      </c>
      <c r="AQ923" s="18">
        <v>0.22919293659512499</v>
      </c>
      <c r="AR923" s="18">
        <v>0.20488726618462891</v>
      </c>
      <c r="AS923" s="18">
        <v>0.23571667944138711</v>
      </c>
      <c r="AT923" s="18">
        <v>0.28881471566444222</v>
      </c>
      <c r="AU923" s="18">
        <v>0.189122176089524</v>
      </c>
      <c r="AW923" s="18">
        <v>0.18287597968655869</v>
      </c>
      <c r="AX923" s="18">
        <v>0.41719709756017748</v>
      </c>
      <c r="AZ923" s="18">
        <v>0.18159639045368239</v>
      </c>
      <c r="BA923" s="18">
        <v>0.2094835919164249</v>
      </c>
      <c r="BB923" s="18">
        <v>0.2471128797549442</v>
      </c>
      <c r="BC923" s="18">
        <v>0.2145388873622068</v>
      </c>
      <c r="BD923" s="18">
        <v>0.15701984872797489</v>
      </c>
      <c r="BE923" s="18">
        <v>0.1560856566651998</v>
      </c>
      <c r="BF923" s="18">
        <v>0.29769903443070372</v>
      </c>
      <c r="BG923" s="18">
        <v>0.36643451779541791</v>
      </c>
    </row>
    <row r="924" spans="2:59">
      <c r="B924" s="17" t="s">
        <v>338</v>
      </c>
      <c r="C924" s="18">
        <v>0.310277984819743</v>
      </c>
      <c r="D924" s="18">
        <v>0.2941167579819271</v>
      </c>
      <c r="E924" s="18">
        <v>0.32216842164912718</v>
      </c>
      <c r="G924" s="18">
        <v>0.34862736599964828</v>
      </c>
      <c r="H924" s="18">
        <v>0.28956297923140378</v>
      </c>
      <c r="I924" s="18">
        <v>0.30323143159037708</v>
      </c>
      <c r="J924" s="18">
        <v>0.35755065734248731</v>
      </c>
      <c r="K924" s="18">
        <v>0.29898871712551878</v>
      </c>
      <c r="L924" s="18">
        <v>0.32536182852292189</v>
      </c>
      <c r="M924" s="18">
        <v>0.27256192660614659</v>
      </c>
      <c r="N924" s="18">
        <v>0.31228432364293518</v>
      </c>
      <c r="O924" s="18">
        <v>0.34142527827709429</v>
      </c>
      <c r="Q924" s="18">
        <v>0.29082223247088812</v>
      </c>
      <c r="R924" s="18">
        <v>0.3173799550326466</v>
      </c>
      <c r="S924" s="18">
        <v>0.34772110029254449</v>
      </c>
      <c r="T924" s="18">
        <v>0.29284888156264532</v>
      </c>
      <c r="V924" s="18">
        <v>0.31653864866765818</v>
      </c>
      <c r="W924" s="18">
        <v>0.32307048785117037</v>
      </c>
      <c r="X924" s="18">
        <v>0.33116047419121841</v>
      </c>
      <c r="Y924" s="18">
        <v>0.29612622514545062</v>
      </c>
      <c r="Z924" s="18">
        <v>0.29675790462371587</v>
      </c>
      <c r="AA924" s="18">
        <v>0.26116659577289159</v>
      </c>
      <c r="AB924" s="18">
        <v>0.34428572896370779</v>
      </c>
      <c r="AD924" s="18">
        <v>0.29911475293542922</v>
      </c>
      <c r="AE924" s="18">
        <v>0.34362988712698028</v>
      </c>
      <c r="AF924" s="18">
        <v>0.31491210844960621</v>
      </c>
      <c r="AG924" s="18">
        <v>0.26776640375639549</v>
      </c>
      <c r="AH924" s="18">
        <v>0.29890702175274281</v>
      </c>
      <c r="AI924" s="18">
        <v>0.30965247225573073</v>
      </c>
      <c r="AJ924" s="18">
        <v>0</v>
      </c>
      <c r="AL924" s="18">
        <v>0.30306</v>
      </c>
      <c r="AM924" s="18">
        <v>0.35965000000000003</v>
      </c>
      <c r="AN924" s="18">
        <v>0.28639999999999999</v>
      </c>
      <c r="AP924" s="18">
        <v>0.32439757627142518</v>
      </c>
      <c r="AQ924" s="18">
        <v>0.2666219493453138</v>
      </c>
      <c r="AR924" s="18">
        <v>0.31808748918329882</v>
      </c>
      <c r="AS924" s="18">
        <v>0.29721646968810361</v>
      </c>
      <c r="AT924" s="18">
        <v>0.29454943058629768</v>
      </c>
      <c r="AU924" s="18">
        <v>0.33260079574831408</v>
      </c>
      <c r="AW924" s="18">
        <v>0.31318983735521672</v>
      </c>
      <c r="AX924" s="18">
        <v>0.28708792079579493</v>
      </c>
      <c r="AZ924" s="18">
        <v>0.32956865988441553</v>
      </c>
      <c r="BA924" s="18">
        <v>0.28790320057983249</v>
      </c>
      <c r="BB924" s="18">
        <v>0.3197628630547264</v>
      </c>
      <c r="BC924" s="18">
        <v>0.29914907743640712</v>
      </c>
      <c r="BD924" s="18">
        <v>0.32112941289563762</v>
      </c>
      <c r="BE924" s="18">
        <v>0.32950572719826282</v>
      </c>
      <c r="BF924" s="18">
        <v>0.26825902882692249</v>
      </c>
      <c r="BG924" s="18">
        <v>0.29768972572313418</v>
      </c>
    </row>
    <row r="925" spans="2:59">
      <c r="B925" s="17" t="s">
        <v>339</v>
      </c>
      <c r="C925" s="18">
        <v>0.24171965627203609</v>
      </c>
      <c r="D925" s="18">
        <v>0.25008295306131562</v>
      </c>
      <c r="E925" s="18">
        <v>0.2357079995511947</v>
      </c>
      <c r="G925" s="18">
        <v>0.26541083068145271</v>
      </c>
      <c r="H925" s="18">
        <v>0.23165510932238009</v>
      </c>
      <c r="I925" s="18">
        <v>0.2465215966767238</v>
      </c>
      <c r="J925" s="18">
        <v>0.22772270454079549</v>
      </c>
      <c r="K925" s="18">
        <v>0.26104101539442259</v>
      </c>
      <c r="L925" s="18">
        <v>0.24220101334609331</v>
      </c>
      <c r="M925" s="18">
        <v>0.25117105515822469</v>
      </c>
      <c r="N925" s="18">
        <v>0.23506047274349071</v>
      </c>
      <c r="O925" s="18">
        <v>0.22480221031111289</v>
      </c>
      <c r="Q925" s="18">
        <v>0.23924961265403311</v>
      </c>
      <c r="R925" s="18">
        <v>0.2486777230272966</v>
      </c>
      <c r="S925" s="18">
        <v>0.22581356785259751</v>
      </c>
      <c r="T925" s="18">
        <v>0.26147838132439227</v>
      </c>
      <c r="V925" s="18">
        <v>0.22631672994026841</v>
      </c>
      <c r="W925" s="18">
        <v>0.26793879581904528</v>
      </c>
      <c r="X925" s="18">
        <v>0.223229599169425</v>
      </c>
      <c r="Y925" s="18">
        <v>0.24296338143301499</v>
      </c>
      <c r="Z925" s="18">
        <v>0.24515508199297881</v>
      </c>
      <c r="AA925" s="18">
        <v>0.2374646434671277</v>
      </c>
      <c r="AB925" s="18">
        <v>0.24883890364278449</v>
      </c>
      <c r="AD925" s="18">
        <v>0.24298621345234381</v>
      </c>
      <c r="AE925" s="18">
        <v>0.23523841019830879</v>
      </c>
      <c r="AF925" s="18">
        <v>0.21772542491990271</v>
      </c>
      <c r="AG925" s="18">
        <v>0.22802780789089189</v>
      </c>
      <c r="AH925" s="18">
        <v>0.28271616932378207</v>
      </c>
      <c r="AI925" s="18">
        <v>0.23631583537564921</v>
      </c>
      <c r="AJ925" s="18">
        <v>0.41642438835741491</v>
      </c>
      <c r="AL925" s="18">
        <v>0.2268</v>
      </c>
      <c r="AM925" s="18">
        <v>0.25097000000000003</v>
      </c>
      <c r="AN925" s="18">
        <v>0.27489999999999998</v>
      </c>
      <c r="AP925" s="18">
        <v>0.2339464875512253</v>
      </c>
      <c r="AQ925" s="18">
        <v>0.28193224588484422</v>
      </c>
      <c r="AR925" s="18">
        <v>0.20932846590581591</v>
      </c>
      <c r="AS925" s="18">
        <v>0.24321806455338099</v>
      </c>
      <c r="AT925" s="18">
        <v>0.200859097096557</v>
      </c>
      <c r="AU925" s="18">
        <v>0.27138040226588611</v>
      </c>
      <c r="AW925" s="18">
        <v>0.25075358568989692</v>
      </c>
      <c r="AX925" s="18">
        <v>0.17703739438867899</v>
      </c>
      <c r="AZ925" s="18">
        <v>0.2491989093110267</v>
      </c>
      <c r="BA925" s="18">
        <v>0.23702828877221491</v>
      </c>
      <c r="BB925" s="18">
        <v>0.22847335162964419</v>
      </c>
      <c r="BC925" s="18">
        <v>0.25147905704035378</v>
      </c>
      <c r="BD925" s="18">
        <v>0.24694238998849849</v>
      </c>
      <c r="BE925" s="18">
        <v>0.25398612466297421</v>
      </c>
      <c r="BF925" s="18">
        <v>0.24088033508318221</v>
      </c>
      <c r="BG925" s="18">
        <v>0.20617642421897811</v>
      </c>
    </row>
    <row r="926" spans="2:59">
      <c r="B926" s="17" t="s">
        <v>340</v>
      </c>
      <c r="C926" s="18">
        <v>0.14840785808635831</v>
      </c>
      <c r="D926" s="18">
        <v>0.14768580676003029</v>
      </c>
      <c r="E926" s="18">
        <v>0.14929513929959881</v>
      </c>
      <c r="G926" s="18">
        <v>0.12641871166316451</v>
      </c>
      <c r="H926" s="18">
        <v>0.1893251219902283</v>
      </c>
      <c r="I926" s="18">
        <v>0.1293942479316823</v>
      </c>
      <c r="J926" s="18">
        <v>0.12212676669582311</v>
      </c>
      <c r="K926" s="18">
        <v>0.13095817453862629</v>
      </c>
      <c r="L926" s="18">
        <v>0.13393098370246001</v>
      </c>
      <c r="M926" s="18">
        <v>0.15523320275113811</v>
      </c>
      <c r="N926" s="18">
        <v>0.15252365275293431</v>
      </c>
      <c r="O926" s="18">
        <v>0.16219185314524021</v>
      </c>
      <c r="Q926" s="18">
        <v>0.16389673064760729</v>
      </c>
      <c r="R926" s="18">
        <v>0.15755156768474909</v>
      </c>
      <c r="S926" s="18">
        <v>0.1606293367573145</v>
      </c>
      <c r="T926" s="18">
        <v>0.10910345110254541</v>
      </c>
      <c r="V926" s="18">
        <v>0.1363086205014119</v>
      </c>
      <c r="W926" s="18">
        <v>0.1265724965673444</v>
      </c>
      <c r="X926" s="18">
        <v>0.15666144402099211</v>
      </c>
      <c r="Y926" s="18">
        <v>0.1671305483544355</v>
      </c>
      <c r="Z926" s="18">
        <v>0.1566265571449908</v>
      </c>
      <c r="AA926" s="18">
        <v>0.16033880955895649</v>
      </c>
      <c r="AB926" s="18">
        <v>0.1368772687720268</v>
      </c>
      <c r="AD926" s="18">
        <v>0.1542120962176729</v>
      </c>
      <c r="AE926" s="18">
        <v>0.13407531269863751</v>
      </c>
      <c r="AF926" s="18">
        <v>0.15809098231839849</v>
      </c>
      <c r="AG926" s="18">
        <v>0.1472867005797375</v>
      </c>
      <c r="AH926" s="18">
        <v>0.1482120981191494</v>
      </c>
      <c r="AI926" s="18">
        <v>0.14058244026760669</v>
      </c>
      <c r="AJ926" s="18">
        <v>0</v>
      </c>
      <c r="AL926" s="18">
        <v>0.15767</v>
      </c>
      <c r="AM926" s="18">
        <v>0.14935000000000001</v>
      </c>
      <c r="AN926" s="18">
        <v>0.13938999999999999</v>
      </c>
      <c r="AP926" s="18">
        <v>0.15478305475953899</v>
      </c>
      <c r="AQ926" s="18">
        <v>0.1279992145423452</v>
      </c>
      <c r="AR926" s="18">
        <v>0.18690977393360339</v>
      </c>
      <c r="AS926" s="18">
        <v>0.1553702507843113</v>
      </c>
      <c r="AT926" s="18">
        <v>0.14990125298132731</v>
      </c>
      <c r="AU926" s="18">
        <v>0.15221694302864011</v>
      </c>
      <c r="AW926" s="18">
        <v>0.16368935149908059</v>
      </c>
      <c r="AX926" s="18">
        <v>3.8941032648667592E-2</v>
      </c>
      <c r="AZ926" s="18">
        <v>0.1422156944806823</v>
      </c>
      <c r="BA926" s="18">
        <v>0.16302694673032081</v>
      </c>
      <c r="BB926" s="18">
        <v>0.134822216512064</v>
      </c>
      <c r="BC926" s="18">
        <v>0.15352922081000581</v>
      </c>
      <c r="BD926" s="18">
        <v>0.22857679902525249</v>
      </c>
      <c r="BE926" s="18">
        <v>0.16991837939786311</v>
      </c>
      <c r="BF926" s="18">
        <v>0.13557355010862171</v>
      </c>
      <c r="BG926" s="18">
        <v>5.3043633667171831E-2</v>
      </c>
    </row>
    <row r="927" spans="2:59">
      <c r="B927" s="17" t="s">
        <v>341</v>
      </c>
      <c r="C927" s="18">
        <v>6.5279755355690597E-2</v>
      </c>
      <c r="D927" s="18">
        <v>8.2487921272871148E-2</v>
      </c>
      <c r="E927" s="18">
        <v>5.2088442187613257E-2</v>
      </c>
      <c r="G927" s="18">
        <v>6.6017655687192714E-2</v>
      </c>
      <c r="H927" s="18">
        <v>6.4827636807568728E-2</v>
      </c>
      <c r="I927" s="18">
        <v>6.576486647311397E-2</v>
      </c>
      <c r="J927" s="18">
        <v>5.5553068584135883E-2</v>
      </c>
      <c r="K927" s="18">
        <v>5.7973647178534281E-2</v>
      </c>
      <c r="L927" s="18">
        <v>5.4635337022642901E-2</v>
      </c>
      <c r="M927" s="18">
        <v>0.1027550435281739</v>
      </c>
      <c r="N927" s="18">
        <v>6.6262040470214431E-2</v>
      </c>
      <c r="O927" s="18">
        <v>2.9248358421810301E-2</v>
      </c>
      <c r="Q927" s="18">
        <v>9.2514385836203097E-2</v>
      </c>
      <c r="R927" s="18">
        <v>5.2457492190337282E-2</v>
      </c>
      <c r="S927" s="18">
        <v>5.4839860054904883E-2</v>
      </c>
      <c r="T927" s="18">
        <v>4.6937605205229438E-2</v>
      </c>
      <c r="V927" s="18">
        <v>7.722501271147944E-2</v>
      </c>
      <c r="W927" s="18">
        <v>7.9073373377803458E-2</v>
      </c>
      <c r="X927" s="18">
        <v>7.1423839248834733E-2</v>
      </c>
      <c r="Y927" s="18">
        <v>4.6521612907279547E-2</v>
      </c>
      <c r="Z927" s="18">
        <v>5.7610388237094787E-2</v>
      </c>
      <c r="AA927" s="18">
        <v>7.8566546372597024E-2</v>
      </c>
      <c r="AB927" s="18">
        <v>4.5815917039924929E-2</v>
      </c>
      <c r="AD927" s="18">
        <v>9.6156488595236261E-2</v>
      </c>
      <c r="AE927" s="18">
        <v>6.0159239126898509E-2</v>
      </c>
      <c r="AF927" s="18">
        <v>5.5305941443277301E-2</v>
      </c>
      <c r="AG927" s="18">
        <v>5.1657724652524439E-2</v>
      </c>
      <c r="AH927" s="18">
        <v>4.0719183083275892E-2</v>
      </c>
      <c r="AI927" s="18">
        <v>2.8844413728684209E-2</v>
      </c>
      <c r="AJ927" s="18">
        <v>0</v>
      </c>
      <c r="AL927" s="18">
        <v>9.2249999999999999E-2</v>
      </c>
      <c r="AM927" s="18">
        <v>6.2489999999999997E-2</v>
      </c>
      <c r="AN927" s="18">
        <v>6.4149999999999999E-2</v>
      </c>
      <c r="AP927" s="18">
        <v>6.9467515331308544E-2</v>
      </c>
      <c r="AQ927" s="18">
        <v>4.97384889465931E-2</v>
      </c>
      <c r="AR927" s="18">
        <v>7.1639145200029147E-2</v>
      </c>
      <c r="AS927" s="18">
        <v>5.6408882558475759E-2</v>
      </c>
      <c r="AT927" s="18">
        <v>3.6900359151653253E-2</v>
      </c>
      <c r="AU927" s="18">
        <v>5.4679682867635422E-2</v>
      </c>
      <c r="AW927" s="18">
        <v>7.0461900360537039E-2</v>
      </c>
      <c r="AX927" s="18">
        <v>3.2502356840721072E-2</v>
      </c>
      <c r="AZ927" s="18">
        <v>6.7629647162863821E-2</v>
      </c>
      <c r="BA927" s="18">
        <v>7.5662032068417706E-2</v>
      </c>
      <c r="BB927" s="18">
        <v>5.9004353255744858E-2</v>
      </c>
      <c r="BC927" s="18">
        <v>6.5178603276625668E-2</v>
      </c>
      <c r="BD927" s="18">
        <v>3.9773521885091388E-2</v>
      </c>
      <c r="BE927" s="18">
        <v>9.0504112075700138E-2</v>
      </c>
      <c r="BF927" s="18">
        <v>2.5575741853268379E-2</v>
      </c>
      <c r="BG927" s="18">
        <v>5.7173206341834773E-2</v>
      </c>
    </row>
    <row r="928" spans="2:59">
      <c r="B928" s="17" t="s">
        <v>119</v>
      </c>
      <c r="C928" s="18">
        <v>2.3081803891227961E-2</v>
      </c>
      <c r="D928" s="18">
        <v>1.5990262748341321E-2</v>
      </c>
      <c r="E928" s="18">
        <v>2.8447767493805391E-2</v>
      </c>
      <c r="G928" s="18">
        <v>2.598170887012571E-2</v>
      </c>
      <c r="H928" s="18">
        <v>3.107420421843941E-2</v>
      </c>
      <c r="I928" s="18">
        <v>9.9926194175794323E-3</v>
      </c>
      <c r="J928" s="18">
        <v>2.937699806138187E-2</v>
      </c>
      <c r="K928" s="18">
        <v>2.7966646096994709E-2</v>
      </c>
      <c r="L928" s="18">
        <v>2.3888705152188439E-2</v>
      </c>
      <c r="M928" s="18">
        <v>1.4101417856988209E-2</v>
      </c>
      <c r="N928" s="18">
        <v>2.5729806038726009E-2</v>
      </c>
      <c r="O928" s="18">
        <v>2.2572283753004001E-2</v>
      </c>
      <c r="Q928" s="18">
        <v>1.663544177728981E-2</v>
      </c>
      <c r="R928" s="18">
        <v>1.8531349428645809E-2</v>
      </c>
      <c r="S928" s="18">
        <v>1.413146103832843E-2</v>
      </c>
      <c r="T928" s="18">
        <v>4.2341988325363199E-2</v>
      </c>
      <c r="V928" s="18">
        <v>4.3424250087833689E-2</v>
      </c>
      <c r="W928" s="18">
        <v>1.456031623173445E-2</v>
      </c>
      <c r="X928" s="18">
        <v>2.703502154880931E-2</v>
      </c>
      <c r="Y928" s="18">
        <v>2.956683644780117E-2</v>
      </c>
      <c r="Z928" s="18">
        <v>1.224062353400847E-2</v>
      </c>
      <c r="AA928" s="18">
        <v>1.8985588117861031E-2</v>
      </c>
      <c r="AB928" s="18">
        <v>1.555542749224505E-2</v>
      </c>
      <c r="AD928" s="18">
        <v>1.762640100243754E-2</v>
      </c>
      <c r="AE928" s="18">
        <v>2.6303496695422E-2</v>
      </c>
      <c r="AF928" s="18">
        <v>2.1202399208467251E-2</v>
      </c>
      <c r="AG928" s="18">
        <v>1.3898933700831289E-2</v>
      </c>
      <c r="AH928" s="18">
        <v>3.3025857491167022E-2</v>
      </c>
      <c r="AI928" s="18">
        <v>2.2180630671823451E-2</v>
      </c>
      <c r="AJ928" s="18">
        <v>0.39647756834711217</v>
      </c>
      <c r="AL928" s="18">
        <v>1.6539999999999999E-2</v>
      </c>
      <c r="AM928" s="18">
        <v>1.9689999999999999E-2</v>
      </c>
      <c r="AN928" s="18">
        <v>3.6700000000000003E-2</v>
      </c>
      <c r="AP928" s="18">
        <v>1.126447800093546E-2</v>
      </c>
      <c r="AQ928" s="18">
        <v>4.451516468577868E-2</v>
      </c>
      <c r="AR928" s="18">
        <v>9.147859592623965E-3</v>
      </c>
      <c r="AS928" s="18">
        <v>1.206965297434129E-2</v>
      </c>
      <c r="AT928" s="18">
        <v>2.8975144519722711E-2</v>
      </c>
      <c r="AU928" s="18">
        <v>0</v>
      </c>
      <c r="AW928" s="18">
        <v>1.9029345408710169E-2</v>
      </c>
      <c r="AX928" s="18">
        <v>4.7234197765959947E-2</v>
      </c>
      <c r="AZ928" s="18">
        <v>2.9790698707329321E-2</v>
      </c>
      <c r="BA928" s="18">
        <v>2.6895939932789052E-2</v>
      </c>
      <c r="BB928" s="18">
        <v>1.0824335792876181E-2</v>
      </c>
      <c r="BC928" s="18">
        <v>1.6125154074401061E-2</v>
      </c>
      <c r="BD928" s="18">
        <v>6.5580274775450418E-3</v>
      </c>
      <c r="BE928" s="18">
        <v>0</v>
      </c>
      <c r="BF928" s="18">
        <v>3.2012309697301393E-2</v>
      </c>
      <c r="BG928" s="18">
        <v>1.9482492253462911E-2</v>
      </c>
    </row>
    <row r="930" spans="2:59" ht="72.599999999999994">
      <c r="B930" s="14" t="s">
        <v>344</v>
      </c>
    </row>
    <row r="931" spans="2:59">
      <c r="B931" s="15" t="s">
        <v>20</v>
      </c>
    </row>
    <row r="932" spans="2:59">
      <c r="B932" s="11" t="s">
        <v>105</v>
      </c>
      <c r="C932" s="16">
        <v>4021</v>
      </c>
      <c r="D932" s="16">
        <v>1673</v>
      </c>
      <c r="E932" s="16">
        <v>2333</v>
      </c>
      <c r="G932" s="16">
        <v>205</v>
      </c>
      <c r="H932" s="16">
        <v>556</v>
      </c>
      <c r="I932" s="16">
        <v>395</v>
      </c>
      <c r="J932" s="16">
        <v>359</v>
      </c>
      <c r="K932" s="16">
        <v>435</v>
      </c>
      <c r="L932" s="16">
        <v>408</v>
      </c>
      <c r="M932" s="16">
        <v>651</v>
      </c>
      <c r="N932" s="16">
        <v>588</v>
      </c>
      <c r="O932" s="16">
        <v>424</v>
      </c>
      <c r="Q932" s="16">
        <v>1335</v>
      </c>
      <c r="R932" s="16">
        <v>799</v>
      </c>
      <c r="S932" s="16">
        <v>887</v>
      </c>
      <c r="T932" s="16">
        <v>955</v>
      </c>
      <c r="V932" s="16">
        <v>499</v>
      </c>
      <c r="W932" s="16">
        <v>617</v>
      </c>
      <c r="X932" s="16">
        <v>572</v>
      </c>
      <c r="Y932" s="16">
        <v>607</v>
      </c>
      <c r="Z932" s="16">
        <v>586</v>
      </c>
      <c r="AA932" s="16">
        <v>563</v>
      </c>
      <c r="AB932" s="16">
        <v>577</v>
      </c>
      <c r="AD932" s="16">
        <v>1339</v>
      </c>
      <c r="AE932" s="16">
        <v>800</v>
      </c>
      <c r="AF932" s="16">
        <v>767</v>
      </c>
      <c r="AG932" s="16">
        <v>160</v>
      </c>
      <c r="AH932" s="16">
        <v>609</v>
      </c>
      <c r="AI932" s="16">
        <v>341</v>
      </c>
      <c r="AJ932" s="16">
        <v>5</v>
      </c>
      <c r="AL932" s="16">
        <v>547</v>
      </c>
      <c r="AM932" s="16">
        <v>640</v>
      </c>
      <c r="AN932" s="16">
        <v>180</v>
      </c>
      <c r="AP932" s="16">
        <v>436</v>
      </c>
      <c r="AQ932" s="16">
        <v>418</v>
      </c>
      <c r="AR932" s="16">
        <v>128</v>
      </c>
      <c r="AS932" s="16">
        <v>889</v>
      </c>
      <c r="AT932" s="16">
        <v>140</v>
      </c>
      <c r="AU932" s="16">
        <v>21</v>
      </c>
      <c r="AW932" s="16">
        <v>3485</v>
      </c>
      <c r="AX932" s="16">
        <v>492</v>
      </c>
      <c r="AZ932" s="16">
        <v>1326</v>
      </c>
      <c r="BA932" s="16">
        <v>930</v>
      </c>
      <c r="BB932" s="16">
        <v>647</v>
      </c>
      <c r="BC932" s="16">
        <v>527</v>
      </c>
      <c r="BD932" s="16">
        <v>129</v>
      </c>
      <c r="BE932" s="16">
        <v>133</v>
      </c>
      <c r="BF932" s="16">
        <v>207</v>
      </c>
      <c r="BG932" s="16">
        <v>95</v>
      </c>
    </row>
    <row r="933" spans="2:59">
      <c r="B933" s="12" t="s">
        <v>106</v>
      </c>
      <c r="C933" s="16">
        <v>4021</v>
      </c>
      <c r="D933" s="16">
        <v>1744</v>
      </c>
      <c r="E933" s="16">
        <v>2272</v>
      </c>
      <c r="G933" s="16">
        <v>189</v>
      </c>
      <c r="H933" s="16">
        <v>543</v>
      </c>
      <c r="I933" s="16">
        <v>398</v>
      </c>
      <c r="J933" s="16">
        <v>350</v>
      </c>
      <c r="K933" s="16">
        <v>438</v>
      </c>
      <c r="L933" s="16">
        <v>422</v>
      </c>
      <c r="M933" s="16">
        <v>652</v>
      </c>
      <c r="N933" s="16">
        <v>639</v>
      </c>
      <c r="O933" s="16">
        <v>390</v>
      </c>
      <c r="Q933" s="16">
        <v>1341</v>
      </c>
      <c r="R933" s="16">
        <v>796</v>
      </c>
      <c r="S933" s="16">
        <v>896</v>
      </c>
      <c r="T933" s="16">
        <v>943</v>
      </c>
      <c r="V933" s="16">
        <v>584</v>
      </c>
      <c r="W933" s="16">
        <v>587</v>
      </c>
      <c r="X933" s="16">
        <v>583</v>
      </c>
      <c r="Y933" s="16">
        <v>558</v>
      </c>
      <c r="Z933" s="16">
        <v>563</v>
      </c>
      <c r="AA933" s="16">
        <v>563</v>
      </c>
      <c r="AB933" s="16">
        <v>583</v>
      </c>
      <c r="AD933" s="16">
        <v>1343</v>
      </c>
      <c r="AE933" s="16">
        <v>804</v>
      </c>
      <c r="AF933" s="16">
        <v>765</v>
      </c>
      <c r="AG933" s="16">
        <v>157</v>
      </c>
      <c r="AH933" s="16">
        <v>609</v>
      </c>
      <c r="AI933" s="16">
        <v>338</v>
      </c>
      <c r="AJ933" s="16">
        <v>5</v>
      </c>
      <c r="AL933" s="16">
        <v>567</v>
      </c>
      <c r="AM933" s="16">
        <v>660</v>
      </c>
      <c r="AN933" s="16">
        <v>184</v>
      </c>
      <c r="AP933" s="16">
        <v>433</v>
      </c>
      <c r="AQ933" s="16">
        <v>406</v>
      </c>
      <c r="AR933" s="16">
        <v>131</v>
      </c>
      <c r="AS933" s="16">
        <v>857</v>
      </c>
      <c r="AT933" s="16">
        <v>139</v>
      </c>
      <c r="AU933" s="16">
        <v>21</v>
      </c>
      <c r="AW933" s="16">
        <v>3486</v>
      </c>
      <c r="AX933" s="16">
        <v>490</v>
      </c>
      <c r="AZ933" s="16">
        <v>1382</v>
      </c>
      <c r="BA933" s="16">
        <v>902</v>
      </c>
      <c r="BB933" s="16">
        <v>650</v>
      </c>
      <c r="BC933" s="16">
        <v>510</v>
      </c>
      <c r="BD933" s="16">
        <v>127</v>
      </c>
      <c r="BE933" s="16">
        <v>130</v>
      </c>
      <c r="BF933" s="16">
        <v>199</v>
      </c>
      <c r="BG933" s="16">
        <v>95</v>
      </c>
    </row>
    <row r="934" spans="2:59">
      <c r="B934" s="17" t="s">
        <v>337</v>
      </c>
      <c r="C934" s="18">
        <v>0.21420894021094539</v>
      </c>
      <c r="D934" s="18">
        <v>0.25004285762722822</v>
      </c>
      <c r="E934" s="18">
        <v>0.18672021810537431</v>
      </c>
      <c r="G934" s="18">
        <v>0.18961391789758969</v>
      </c>
      <c r="H934" s="18">
        <v>0.18143599478293179</v>
      </c>
      <c r="I934" s="18">
        <v>0.22045466057939561</v>
      </c>
      <c r="J934" s="18">
        <v>0.1907400761564875</v>
      </c>
      <c r="K934" s="18">
        <v>0.2008272850913827</v>
      </c>
      <c r="L934" s="18">
        <v>0.2012491446559308</v>
      </c>
      <c r="M934" s="18">
        <v>0.28410339725085021</v>
      </c>
      <c r="N934" s="18">
        <v>0.2308370512598347</v>
      </c>
      <c r="O934" s="18">
        <v>0.17140412998884089</v>
      </c>
      <c r="Q934" s="18">
        <v>0.31334486890490831</v>
      </c>
      <c r="R934" s="18">
        <v>0.16873320013610299</v>
      </c>
      <c r="S934" s="18">
        <v>0.16986497202165929</v>
      </c>
      <c r="T934" s="18">
        <v>0.15281729644384329</v>
      </c>
      <c r="V934" s="18">
        <v>0.2755253111600699</v>
      </c>
      <c r="W934" s="18">
        <v>0.29895389879513451</v>
      </c>
      <c r="X934" s="18">
        <v>0.30547367125690961</v>
      </c>
      <c r="Y934" s="18">
        <v>0.19734847229585761</v>
      </c>
      <c r="Z934" s="18">
        <v>0.1330928733065016</v>
      </c>
      <c r="AA934" s="18">
        <v>0.13815668909703371</v>
      </c>
      <c r="AB934" s="18">
        <v>0.14419621011178199</v>
      </c>
      <c r="AD934" s="18">
        <v>0.26087395901569271</v>
      </c>
      <c r="AE934" s="18">
        <v>0.22216425156424641</v>
      </c>
      <c r="AF934" s="18">
        <v>0.1682820455635731</v>
      </c>
      <c r="AG934" s="18">
        <v>0.18463973582759979</v>
      </c>
      <c r="AH934" s="18">
        <v>0.17639579340349329</v>
      </c>
      <c r="AI934" s="18">
        <v>0.19527073257537661</v>
      </c>
      <c r="AJ934" s="18">
        <v>0.23780733087109049</v>
      </c>
      <c r="AL934" s="18">
        <v>0.36831000000000003</v>
      </c>
      <c r="AM934" s="18">
        <v>0.25609999999999999</v>
      </c>
      <c r="AN934" s="18">
        <v>0.25825999999999999</v>
      </c>
      <c r="AP934" s="18">
        <v>0.18428304530329559</v>
      </c>
      <c r="AQ934" s="18">
        <v>0.1164356476302888</v>
      </c>
      <c r="AR934" s="18">
        <v>0.16295638241255819</v>
      </c>
      <c r="AS934" s="18">
        <v>0.1216633536438006</v>
      </c>
      <c r="AT934" s="18">
        <v>0.12683013890680001</v>
      </c>
      <c r="AU934" s="18">
        <v>0.14266890009278271</v>
      </c>
      <c r="AW934" s="18">
        <v>0.23093421902760131</v>
      </c>
      <c r="AX934" s="18">
        <v>0.11222411559592479</v>
      </c>
      <c r="AZ934" s="18">
        <v>0.27315279514710378</v>
      </c>
      <c r="BA934" s="18">
        <v>0.27485937617500628</v>
      </c>
      <c r="BB934" s="18">
        <v>0.1611325728007332</v>
      </c>
      <c r="BC934" s="18">
        <v>0.12641433030801169</v>
      </c>
      <c r="BD934" s="18">
        <v>0.14882278167083721</v>
      </c>
      <c r="BE934" s="18">
        <v>0.13690027868451221</v>
      </c>
      <c r="BF934" s="18">
        <v>7.1082211364478579E-2</v>
      </c>
      <c r="BG934" s="18">
        <v>0.15698750455374971</v>
      </c>
    </row>
    <row r="935" spans="2:59">
      <c r="B935" s="17" t="s">
        <v>338</v>
      </c>
      <c r="C935" s="18">
        <v>0.35497184090099743</v>
      </c>
      <c r="D935" s="18">
        <v>0.36556196870815599</v>
      </c>
      <c r="E935" s="18">
        <v>0.34738884911155749</v>
      </c>
      <c r="G935" s="18">
        <v>0.32637798355076131</v>
      </c>
      <c r="H935" s="18">
        <v>0.40731809073346931</v>
      </c>
      <c r="I935" s="18">
        <v>0.33293801978194731</v>
      </c>
      <c r="J935" s="18">
        <v>0.35629815054176001</v>
      </c>
      <c r="K935" s="18">
        <v>0.32605067666047222</v>
      </c>
      <c r="L935" s="18">
        <v>0.37798991242873142</v>
      </c>
      <c r="M935" s="18">
        <v>0.33358660776468407</v>
      </c>
      <c r="N935" s="18">
        <v>0.35879392316339198</v>
      </c>
      <c r="O935" s="18">
        <v>0.35430564347312571</v>
      </c>
      <c r="Q935" s="18">
        <v>0.38615976218916132</v>
      </c>
      <c r="R935" s="18">
        <v>0.37108056067097578</v>
      </c>
      <c r="S935" s="18">
        <v>0.34327987686071998</v>
      </c>
      <c r="T935" s="18">
        <v>0.30897970335293862</v>
      </c>
      <c r="V935" s="18">
        <v>0.41929419074912028</v>
      </c>
      <c r="W935" s="18">
        <v>0.4144479440076006</v>
      </c>
      <c r="X935" s="18">
        <v>0.39287825415296301</v>
      </c>
      <c r="Y935" s="18">
        <v>0.31433439141687219</v>
      </c>
      <c r="Z935" s="18">
        <v>0.32950421435309107</v>
      </c>
      <c r="AA935" s="18">
        <v>0.28422365210756378</v>
      </c>
      <c r="AB935" s="18">
        <v>0.32461936270628039</v>
      </c>
      <c r="AD935" s="18">
        <v>0.35406854584580022</v>
      </c>
      <c r="AE935" s="18">
        <v>0.38563254201772568</v>
      </c>
      <c r="AF935" s="18">
        <v>0.3507621150366797</v>
      </c>
      <c r="AG935" s="18">
        <v>0.33437393426817508</v>
      </c>
      <c r="AH935" s="18">
        <v>0.3176481990409637</v>
      </c>
      <c r="AI935" s="18">
        <v>0.37723631787095702</v>
      </c>
      <c r="AJ935" s="18">
        <v>0</v>
      </c>
      <c r="AL935" s="18">
        <v>0.38196999999999998</v>
      </c>
      <c r="AM935" s="18">
        <v>0.43003000000000002</v>
      </c>
      <c r="AN935" s="18">
        <v>0.38525999999999999</v>
      </c>
      <c r="AP935" s="18">
        <v>0.35736687505047338</v>
      </c>
      <c r="AQ935" s="18">
        <v>0.22016203979332161</v>
      </c>
      <c r="AR935" s="18">
        <v>0.42505375929590988</v>
      </c>
      <c r="AS935" s="18">
        <v>0.31272947257261691</v>
      </c>
      <c r="AT935" s="18">
        <v>0.27036319243593893</v>
      </c>
      <c r="AU935" s="18">
        <v>0.4010935958506831</v>
      </c>
      <c r="AW935" s="18">
        <v>0.36993616039970989</v>
      </c>
      <c r="AX935" s="18">
        <v>0.25731531347074188</v>
      </c>
      <c r="AZ935" s="18">
        <v>0.41130268337009063</v>
      </c>
      <c r="BA935" s="18">
        <v>0.32826691342554881</v>
      </c>
      <c r="BB935" s="18">
        <v>0.32825243186664949</v>
      </c>
      <c r="BC935" s="18">
        <v>0.35321114867819747</v>
      </c>
      <c r="BD935" s="18">
        <v>0.44725343014067748</v>
      </c>
      <c r="BE935" s="18">
        <v>0.30105599281144779</v>
      </c>
      <c r="BF935" s="18">
        <v>0.18389577621072939</v>
      </c>
      <c r="BG935" s="18">
        <v>0.2919134138510453</v>
      </c>
    </row>
    <row r="936" spans="2:59">
      <c r="B936" s="17" t="s">
        <v>339</v>
      </c>
      <c r="C936" s="18">
        <v>0.21490709107420289</v>
      </c>
      <c r="D936" s="18">
        <v>0.20022195333053999</v>
      </c>
      <c r="E936" s="18">
        <v>0.22639842619745509</v>
      </c>
      <c r="G936" s="18">
        <v>0.27645805944049717</v>
      </c>
      <c r="H936" s="18">
        <v>0.1976403301051787</v>
      </c>
      <c r="I936" s="18">
        <v>0.2171204611306721</v>
      </c>
      <c r="J936" s="18">
        <v>0.18626426360834181</v>
      </c>
      <c r="K936" s="18">
        <v>0.27101771791779061</v>
      </c>
      <c r="L936" s="18">
        <v>0.19909251491271721</v>
      </c>
      <c r="M936" s="18">
        <v>0.19461324131264129</v>
      </c>
      <c r="N936" s="18">
        <v>0.22231703596017671</v>
      </c>
      <c r="O936" s="18">
        <v>0.20844739456287981</v>
      </c>
      <c r="Q936" s="18">
        <v>0.1570500606388496</v>
      </c>
      <c r="R936" s="18">
        <v>0.20405503437441869</v>
      </c>
      <c r="S936" s="18">
        <v>0.26201647670686418</v>
      </c>
      <c r="T936" s="18">
        <v>0.26190871103161462</v>
      </c>
      <c r="V936" s="18">
        <v>0.17817030788525939</v>
      </c>
      <c r="W936" s="18">
        <v>0.1835336549556725</v>
      </c>
      <c r="X936" s="18">
        <v>0.1798932060824982</v>
      </c>
      <c r="Y936" s="18">
        <v>0.24291361956723509</v>
      </c>
      <c r="Z936" s="18">
        <v>0.24317662998686021</v>
      </c>
      <c r="AA936" s="18">
        <v>0.23861715481435899</v>
      </c>
      <c r="AB936" s="18">
        <v>0.24127519922000901</v>
      </c>
      <c r="AD936" s="18">
        <v>0.1953409378320152</v>
      </c>
      <c r="AE936" s="18">
        <v>0.19813518185965359</v>
      </c>
      <c r="AF936" s="18">
        <v>0.23198870390488649</v>
      </c>
      <c r="AG936" s="18">
        <v>0.2152198996936209</v>
      </c>
      <c r="AH936" s="18">
        <v>0.26673509799794859</v>
      </c>
      <c r="AI936" s="18">
        <v>0.20091129630146881</v>
      </c>
      <c r="AJ936" s="18">
        <v>0.17861705748632431</v>
      </c>
      <c r="AL936" s="18">
        <v>0.16964000000000001</v>
      </c>
      <c r="AM936" s="18">
        <v>0.19003</v>
      </c>
      <c r="AN936" s="18">
        <v>0.24807999999999999</v>
      </c>
      <c r="AP936" s="18">
        <v>0.19255883070610269</v>
      </c>
      <c r="AQ936" s="18">
        <v>0.30369627032718749</v>
      </c>
      <c r="AR936" s="18">
        <v>0.24361157925854929</v>
      </c>
      <c r="AS936" s="18">
        <v>0.23688460546394699</v>
      </c>
      <c r="AT936" s="18">
        <v>0.27799986095832718</v>
      </c>
      <c r="AU936" s="18">
        <v>0.12757754488006209</v>
      </c>
      <c r="AW936" s="18">
        <v>0.20943611937650591</v>
      </c>
      <c r="AX936" s="18">
        <v>0.225462161967484</v>
      </c>
      <c r="AZ936" s="18">
        <v>0.18655974530989239</v>
      </c>
      <c r="BA936" s="18">
        <v>0.22626119507298489</v>
      </c>
      <c r="BB936" s="18">
        <v>0.22970060687132571</v>
      </c>
      <c r="BC936" s="18">
        <v>0.2118551774721017</v>
      </c>
      <c r="BD936" s="18">
        <v>0.18895216756789621</v>
      </c>
      <c r="BE936" s="18">
        <v>0.31618385267738908</v>
      </c>
      <c r="BF936" s="18">
        <v>0.27458257088672489</v>
      </c>
      <c r="BG936" s="18">
        <v>0.20046299294745659</v>
      </c>
    </row>
    <row r="937" spans="2:59">
      <c r="B937" s="17" t="s">
        <v>340</v>
      </c>
      <c r="C937" s="18">
        <v>0.1095665795369748</v>
      </c>
      <c r="D937" s="18">
        <v>9.698322751907E-2</v>
      </c>
      <c r="E937" s="18">
        <v>0.11923061837991519</v>
      </c>
      <c r="G937" s="18">
        <v>7.8290694541614525E-2</v>
      </c>
      <c r="H937" s="18">
        <v>0.12799428881692079</v>
      </c>
      <c r="I937" s="18">
        <v>0.1134739786880014</v>
      </c>
      <c r="J937" s="18">
        <v>0.1448683137668767</v>
      </c>
      <c r="K937" s="18">
        <v>0.102527870815793</v>
      </c>
      <c r="L937" s="18">
        <v>0.1142999324344763</v>
      </c>
      <c r="M937" s="18">
        <v>0.1079540768003418</v>
      </c>
      <c r="N937" s="18">
        <v>8.4673258234413407E-2</v>
      </c>
      <c r="O937" s="18">
        <v>0.10966352280951699</v>
      </c>
      <c r="Q937" s="18">
        <v>8.2849155875357058E-2</v>
      </c>
      <c r="R937" s="18">
        <v>0.134598285743044</v>
      </c>
      <c r="S937" s="18">
        <v>0.11753660296005521</v>
      </c>
      <c r="T937" s="18">
        <v>0.1197059482096568</v>
      </c>
      <c r="V937" s="18">
        <v>5.4476153874305218E-2</v>
      </c>
      <c r="W937" s="18">
        <v>4.2604989127863577E-2</v>
      </c>
      <c r="X937" s="18">
        <v>6.0006517615938663E-2</v>
      </c>
      <c r="Y937" s="18">
        <v>0.11926907047320839</v>
      </c>
      <c r="Z937" s="18">
        <v>0.15648660980104279</v>
      </c>
      <c r="AA937" s="18">
        <v>0.1806847787370561</v>
      </c>
      <c r="AB937" s="18">
        <v>0.1583891767984682</v>
      </c>
      <c r="AD937" s="18">
        <v>0.1001909401694915</v>
      </c>
      <c r="AE937" s="18">
        <v>0.10142092742140341</v>
      </c>
      <c r="AF937" s="18">
        <v>0.11949536325475441</v>
      </c>
      <c r="AG937" s="18">
        <v>0.1185277344746847</v>
      </c>
      <c r="AH937" s="18">
        <v>0.13430088611059729</v>
      </c>
      <c r="AI937" s="18">
        <v>9.6620255622724388E-2</v>
      </c>
      <c r="AJ937" s="18">
        <v>0</v>
      </c>
      <c r="AL937" s="18">
        <v>3.9789999999999999E-2</v>
      </c>
      <c r="AM937" s="18">
        <v>6.5079999999999999E-2</v>
      </c>
      <c r="AN937" s="18">
        <v>4.5060000000000003E-2</v>
      </c>
      <c r="AP937" s="18">
        <v>0.1518491892977003</v>
      </c>
      <c r="AQ937" s="18">
        <v>0.1540996467794237</v>
      </c>
      <c r="AR937" s="18">
        <v>0.11355436988471999</v>
      </c>
      <c r="AS937" s="18">
        <v>0.18331236715955951</v>
      </c>
      <c r="AT937" s="18">
        <v>0.15601269223201961</v>
      </c>
      <c r="AU937" s="18">
        <v>0.23277311543661969</v>
      </c>
      <c r="AW937" s="18">
        <v>0.10735219074853911</v>
      </c>
      <c r="AX937" s="18">
        <v>0.13338256346977759</v>
      </c>
      <c r="AZ937" s="18">
        <v>5.8047828112302802E-2</v>
      </c>
      <c r="BA937" s="18">
        <v>7.891136531614508E-2</v>
      </c>
      <c r="BB937" s="18">
        <v>0.16578577259611491</v>
      </c>
      <c r="BC937" s="18">
        <v>0.17368780749435311</v>
      </c>
      <c r="BD937" s="18">
        <v>0.112246416395343</v>
      </c>
      <c r="BE937" s="18">
        <v>0.14973019221425529</v>
      </c>
      <c r="BF937" s="18">
        <v>0.2046469400621517</v>
      </c>
      <c r="BG937" s="18">
        <v>0.15220141173836249</v>
      </c>
    </row>
    <row r="938" spans="2:59">
      <c r="B938" s="17" t="s">
        <v>341</v>
      </c>
      <c r="C938" s="18">
        <v>8.0363400116592959E-2</v>
      </c>
      <c r="D938" s="18">
        <v>7.1948205093577355E-2</v>
      </c>
      <c r="E938" s="18">
        <v>8.5973843698457855E-2</v>
      </c>
      <c r="G938" s="18">
        <v>0.10313844859615411</v>
      </c>
      <c r="H938" s="18">
        <v>5.3527106161195749E-2</v>
      </c>
      <c r="I938" s="18">
        <v>8.4047057911644962E-2</v>
      </c>
      <c r="J938" s="18">
        <v>8.5320959738988705E-2</v>
      </c>
      <c r="K938" s="18">
        <v>7.6486976897738493E-2</v>
      </c>
      <c r="L938" s="18">
        <v>7.759533875239949E-2</v>
      </c>
      <c r="M938" s="18">
        <v>6.2126666287159953E-2</v>
      </c>
      <c r="N938" s="18">
        <v>8.395453148517408E-2</v>
      </c>
      <c r="O938" s="18">
        <v>0.13043518104656551</v>
      </c>
      <c r="Q938" s="18">
        <v>4.8468911031933848E-2</v>
      </c>
      <c r="R938" s="18">
        <v>9.7118939319012901E-2</v>
      </c>
      <c r="S938" s="18">
        <v>8.4395967258130644E-2</v>
      </c>
      <c r="T938" s="18">
        <v>0.10636994945222721</v>
      </c>
      <c r="V938" s="18">
        <v>1.7845716356513979E-2</v>
      </c>
      <c r="W938" s="18">
        <v>3.7792887122260178E-2</v>
      </c>
      <c r="X938" s="18">
        <v>4.9621640801483131E-2</v>
      </c>
      <c r="Y938" s="18">
        <v>9.8812552722506886E-2</v>
      </c>
      <c r="Z938" s="18">
        <v>0.1209459377466524</v>
      </c>
      <c r="AA938" s="18">
        <v>0.13766093205090679</v>
      </c>
      <c r="AB938" s="18">
        <v>0.1043631809262698</v>
      </c>
      <c r="AD938" s="18">
        <v>6.9352980534160141E-2</v>
      </c>
      <c r="AE938" s="18">
        <v>6.8062917409253243E-2</v>
      </c>
      <c r="AF938" s="18">
        <v>0.10331038667789311</v>
      </c>
      <c r="AG938" s="18">
        <v>0.1065258231325529</v>
      </c>
      <c r="AH938" s="18">
        <v>7.425576109372177E-2</v>
      </c>
      <c r="AI938" s="18">
        <v>9.872797246123792E-2</v>
      </c>
      <c r="AJ938" s="18">
        <v>0.18709804329547289</v>
      </c>
      <c r="AL938" s="18">
        <v>2.3359999999999999E-2</v>
      </c>
      <c r="AM938" s="18">
        <v>3.8699999999999998E-2</v>
      </c>
      <c r="AN938" s="18">
        <v>4.6969999999999998E-2</v>
      </c>
      <c r="AP938" s="18">
        <v>9.7822405426146661E-2</v>
      </c>
      <c r="AQ938" s="18">
        <v>0.15167633925899149</v>
      </c>
      <c r="AR938" s="18">
        <v>5.482390914826258E-2</v>
      </c>
      <c r="AS938" s="18">
        <v>0.12595926196631721</v>
      </c>
      <c r="AT938" s="18">
        <v>0.160697787015323</v>
      </c>
      <c r="AU938" s="18">
        <v>9.5886843739852137E-2</v>
      </c>
      <c r="AW938" s="18">
        <v>6.1863088656380981E-2</v>
      </c>
      <c r="AX938" s="18">
        <v>0.21053571164773449</v>
      </c>
      <c r="AZ938" s="18">
        <v>3.470670386737932E-2</v>
      </c>
      <c r="BA938" s="18">
        <v>7.3111469701896789E-2</v>
      </c>
      <c r="BB938" s="18">
        <v>0.1003781692315561</v>
      </c>
      <c r="BC938" s="18">
        <v>0.1141866442249444</v>
      </c>
      <c r="BD938" s="18">
        <v>9.3833063258977542E-2</v>
      </c>
      <c r="BE938" s="18">
        <v>8.9170999316649957E-2</v>
      </c>
      <c r="BF938" s="18">
        <v>0.21456109974643189</v>
      </c>
      <c r="BG938" s="18">
        <v>0.16589656597471211</v>
      </c>
    </row>
    <row r="939" spans="2:59">
      <c r="B939" s="17" t="s">
        <v>119</v>
      </c>
      <c r="C939" s="18">
        <v>2.598214816028642E-2</v>
      </c>
      <c r="D939" s="18">
        <v>1.524178772142845E-2</v>
      </c>
      <c r="E939" s="18">
        <v>3.4288044507240052E-2</v>
      </c>
      <c r="G939" s="18">
        <v>2.6120895973383199E-2</v>
      </c>
      <c r="H939" s="18">
        <v>3.2084189400303907E-2</v>
      </c>
      <c r="I939" s="18">
        <v>3.1965821908338653E-2</v>
      </c>
      <c r="J939" s="18">
        <v>3.6508236187545381E-2</v>
      </c>
      <c r="K939" s="18">
        <v>2.3089472616823169E-2</v>
      </c>
      <c r="L939" s="18">
        <v>2.9773156815744741E-2</v>
      </c>
      <c r="M939" s="18">
        <v>1.7616010584322571E-2</v>
      </c>
      <c r="N939" s="18">
        <v>1.9424199897008922E-2</v>
      </c>
      <c r="O939" s="18">
        <v>2.5744128119071119E-2</v>
      </c>
      <c r="Q939" s="18">
        <v>1.212724135978996E-2</v>
      </c>
      <c r="R939" s="18">
        <v>2.441397975644562E-2</v>
      </c>
      <c r="S939" s="18">
        <v>2.29061041925708E-2</v>
      </c>
      <c r="T939" s="18">
        <v>5.0218391509719663E-2</v>
      </c>
      <c r="V939" s="18">
        <v>5.4688319974731198E-2</v>
      </c>
      <c r="W939" s="18">
        <v>2.266662599146858E-2</v>
      </c>
      <c r="X939" s="18">
        <v>1.2126710090207399E-2</v>
      </c>
      <c r="Y939" s="18">
        <v>2.732189352431974E-2</v>
      </c>
      <c r="Z939" s="18">
        <v>1.679373480585197E-2</v>
      </c>
      <c r="AA939" s="18">
        <v>2.0656793193080381E-2</v>
      </c>
      <c r="AB939" s="18">
        <v>2.7156870237190638E-2</v>
      </c>
      <c r="AD939" s="18">
        <v>2.0172636602840459E-2</v>
      </c>
      <c r="AE939" s="18">
        <v>2.4584179727717821E-2</v>
      </c>
      <c r="AF939" s="18">
        <v>2.6161385562213198E-2</v>
      </c>
      <c r="AG939" s="18">
        <v>4.0712872603366541E-2</v>
      </c>
      <c r="AH939" s="18">
        <v>3.0664262353275261E-2</v>
      </c>
      <c r="AI939" s="18">
        <v>3.123342516823524E-2</v>
      </c>
      <c r="AJ939" s="18">
        <v>0.39647756834711217</v>
      </c>
      <c r="AL939" s="18">
        <v>1.694E-2</v>
      </c>
      <c r="AM939" s="18">
        <v>2.0070000000000001E-2</v>
      </c>
      <c r="AN939" s="18">
        <v>1.6369999999999999E-2</v>
      </c>
      <c r="AP939" s="18">
        <v>1.6119654216281309E-2</v>
      </c>
      <c r="AQ939" s="18">
        <v>5.3930056210786829E-2</v>
      </c>
      <c r="AR939" s="18">
        <v>0</v>
      </c>
      <c r="AS939" s="18">
        <v>1.9450939193758641E-2</v>
      </c>
      <c r="AT939" s="18">
        <v>8.0963284515914863E-3</v>
      </c>
      <c r="AU939" s="18">
        <v>0</v>
      </c>
      <c r="AW939" s="18">
        <v>2.047822179126307E-2</v>
      </c>
      <c r="AX939" s="18">
        <v>6.1080133848337048E-2</v>
      </c>
      <c r="AZ939" s="18">
        <v>3.6230244193230988E-2</v>
      </c>
      <c r="BA939" s="18">
        <v>1.858968030841809E-2</v>
      </c>
      <c r="BB939" s="18">
        <v>1.4750446633620519E-2</v>
      </c>
      <c r="BC939" s="18">
        <v>2.0644891822391681E-2</v>
      </c>
      <c r="BD939" s="18">
        <v>8.8921409662684851E-3</v>
      </c>
      <c r="BE939" s="18">
        <v>6.9586842957457349E-3</v>
      </c>
      <c r="BF939" s="18">
        <v>5.1231401729483463E-2</v>
      </c>
      <c r="BG939" s="18">
        <v>3.2538110934673528E-2</v>
      </c>
    </row>
    <row r="941" spans="2:59" ht="72.599999999999994">
      <c r="B941" s="14" t="s">
        <v>345</v>
      </c>
    </row>
    <row r="942" spans="2:59">
      <c r="B942" s="15" t="s">
        <v>20</v>
      </c>
    </row>
    <row r="943" spans="2:59">
      <c r="B943" s="11" t="s">
        <v>105</v>
      </c>
      <c r="C943" s="16">
        <v>4021</v>
      </c>
      <c r="D943" s="16">
        <v>1673</v>
      </c>
      <c r="E943" s="16">
        <v>2333</v>
      </c>
      <c r="G943" s="16">
        <v>205</v>
      </c>
      <c r="H943" s="16">
        <v>556</v>
      </c>
      <c r="I943" s="16">
        <v>395</v>
      </c>
      <c r="J943" s="16">
        <v>359</v>
      </c>
      <c r="K943" s="16">
        <v>435</v>
      </c>
      <c r="L943" s="16">
        <v>408</v>
      </c>
      <c r="M943" s="16">
        <v>651</v>
      </c>
      <c r="N943" s="16">
        <v>588</v>
      </c>
      <c r="O943" s="16">
        <v>424</v>
      </c>
      <c r="Q943" s="16">
        <v>1335</v>
      </c>
      <c r="R943" s="16">
        <v>799</v>
      </c>
      <c r="S943" s="16">
        <v>887</v>
      </c>
      <c r="T943" s="16">
        <v>955</v>
      </c>
      <c r="V943" s="16">
        <v>499</v>
      </c>
      <c r="W943" s="16">
        <v>617</v>
      </c>
      <c r="X943" s="16">
        <v>572</v>
      </c>
      <c r="Y943" s="16">
        <v>607</v>
      </c>
      <c r="Z943" s="16">
        <v>586</v>
      </c>
      <c r="AA943" s="16">
        <v>563</v>
      </c>
      <c r="AB943" s="16">
        <v>577</v>
      </c>
      <c r="AD943" s="16">
        <v>1339</v>
      </c>
      <c r="AE943" s="16">
        <v>800</v>
      </c>
      <c r="AF943" s="16">
        <v>767</v>
      </c>
      <c r="AG943" s="16">
        <v>160</v>
      </c>
      <c r="AH943" s="16">
        <v>609</v>
      </c>
      <c r="AI943" s="16">
        <v>341</v>
      </c>
      <c r="AJ943" s="16">
        <v>5</v>
      </c>
      <c r="AL943" s="16">
        <v>547</v>
      </c>
      <c r="AM943" s="16">
        <v>640</v>
      </c>
      <c r="AN943" s="16">
        <v>180</v>
      </c>
      <c r="AP943" s="16">
        <v>436</v>
      </c>
      <c r="AQ943" s="16">
        <v>418</v>
      </c>
      <c r="AR943" s="16">
        <v>128</v>
      </c>
      <c r="AS943" s="16">
        <v>889</v>
      </c>
      <c r="AT943" s="16">
        <v>140</v>
      </c>
      <c r="AU943" s="16">
        <v>21</v>
      </c>
      <c r="AW943" s="16">
        <v>3485</v>
      </c>
      <c r="AX943" s="16">
        <v>492</v>
      </c>
      <c r="AZ943" s="16">
        <v>1326</v>
      </c>
      <c r="BA943" s="16">
        <v>930</v>
      </c>
      <c r="BB943" s="16">
        <v>647</v>
      </c>
      <c r="BC943" s="16">
        <v>527</v>
      </c>
      <c r="BD943" s="16">
        <v>129</v>
      </c>
      <c r="BE943" s="16">
        <v>133</v>
      </c>
      <c r="BF943" s="16">
        <v>207</v>
      </c>
      <c r="BG943" s="16">
        <v>95</v>
      </c>
    </row>
    <row r="944" spans="2:59">
      <c r="B944" s="12" t="s">
        <v>106</v>
      </c>
      <c r="C944" s="16">
        <v>4021</v>
      </c>
      <c r="D944" s="16">
        <v>1744</v>
      </c>
      <c r="E944" s="16">
        <v>2272</v>
      </c>
      <c r="G944" s="16">
        <v>189</v>
      </c>
      <c r="H944" s="16">
        <v>543</v>
      </c>
      <c r="I944" s="16">
        <v>398</v>
      </c>
      <c r="J944" s="16">
        <v>350</v>
      </c>
      <c r="K944" s="16">
        <v>438</v>
      </c>
      <c r="L944" s="16">
        <v>422</v>
      </c>
      <c r="M944" s="16">
        <v>652</v>
      </c>
      <c r="N944" s="16">
        <v>639</v>
      </c>
      <c r="O944" s="16">
        <v>390</v>
      </c>
      <c r="Q944" s="16">
        <v>1341</v>
      </c>
      <c r="R944" s="16">
        <v>796</v>
      </c>
      <c r="S944" s="16">
        <v>896</v>
      </c>
      <c r="T944" s="16">
        <v>943</v>
      </c>
      <c r="V944" s="16">
        <v>584</v>
      </c>
      <c r="W944" s="16">
        <v>587</v>
      </c>
      <c r="X944" s="16">
        <v>583</v>
      </c>
      <c r="Y944" s="16">
        <v>558</v>
      </c>
      <c r="Z944" s="16">
        <v>563</v>
      </c>
      <c r="AA944" s="16">
        <v>563</v>
      </c>
      <c r="AB944" s="16">
        <v>583</v>
      </c>
      <c r="AD944" s="16">
        <v>1343</v>
      </c>
      <c r="AE944" s="16">
        <v>804</v>
      </c>
      <c r="AF944" s="16">
        <v>765</v>
      </c>
      <c r="AG944" s="16">
        <v>157</v>
      </c>
      <c r="AH944" s="16">
        <v>609</v>
      </c>
      <c r="AI944" s="16">
        <v>338</v>
      </c>
      <c r="AJ944" s="16">
        <v>5</v>
      </c>
      <c r="AL944" s="16">
        <v>567</v>
      </c>
      <c r="AM944" s="16">
        <v>660</v>
      </c>
      <c r="AN944" s="16">
        <v>184</v>
      </c>
      <c r="AP944" s="16">
        <v>433</v>
      </c>
      <c r="AQ944" s="16">
        <v>406</v>
      </c>
      <c r="AR944" s="16">
        <v>131</v>
      </c>
      <c r="AS944" s="16">
        <v>857</v>
      </c>
      <c r="AT944" s="16">
        <v>139</v>
      </c>
      <c r="AU944" s="16">
        <v>21</v>
      </c>
      <c r="AW944" s="16">
        <v>3486</v>
      </c>
      <c r="AX944" s="16">
        <v>490</v>
      </c>
      <c r="AZ944" s="16">
        <v>1382</v>
      </c>
      <c r="BA944" s="16">
        <v>902</v>
      </c>
      <c r="BB944" s="16">
        <v>650</v>
      </c>
      <c r="BC944" s="16">
        <v>510</v>
      </c>
      <c r="BD944" s="16">
        <v>127</v>
      </c>
      <c r="BE944" s="16">
        <v>130</v>
      </c>
      <c r="BF944" s="16">
        <v>199</v>
      </c>
      <c r="BG944" s="16">
        <v>95</v>
      </c>
    </row>
    <row r="945" spans="2:59">
      <c r="B945" s="17" t="s">
        <v>337</v>
      </c>
      <c r="C945" s="18">
        <v>7.0617032623946557E-2</v>
      </c>
      <c r="D945" s="18">
        <v>8.2181899678004933E-2</v>
      </c>
      <c r="E945" s="18">
        <v>6.1778096198924097E-2</v>
      </c>
      <c r="G945" s="18">
        <v>5.8617645938879137E-2</v>
      </c>
      <c r="H945" s="18">
        <v>5.9673559370245398E-2</v>
      </c>
      <c r="I945" s="18">
        <v>7.325867293349099E-2</v>
      </c>
      <c r="J945" s="18">
        <v>8.2888569807018586E-2</v>
      </c>
      <c r="K945" s="18">
        <v>6.1231888877086492E-2</v>
      </c>
      <c r="L945" s="18">
        <v>4.8193446101512327E-2</v>
      </c>
      <c r="M945" s="18">
        <v>0.1073105592117566</v>
      </c>
      <c r="N945" s="18">
        <v>6.0727489110143883E-2</v>
      </c>
      <c r="O945" s="18">
        <v>6.7623352230673006E-2</v>
      </c>
      <c r="Q945" s="18">
        <v>5.8950487171554683E-2</v>
      </c>
      <c r="R945" s="18">
        <v>5.7989669932513102E-2</v>
      </c>
      <c r="S945" s="18">
        <v>7.9991660153302779E-2</v>
      </c>
      <c r="T945" s="18">
        <v>8.9343892157846341E-2</v>
      </c>
      <c r="V945" s="18">
        <v>5.2198121958953791E-2</v>
      </c>
      <c r="W945" s="18">
        <v>6.035824428017935E-2</v>
      </c>
      <c r="X945" s="18">
        <v>5.3891168203564821E-2</v>
      </c>
      <c r="Y945" s="18">
        <v>5.820516273008354E-2</v>
      </c>
      <c r="Z945" s="18">
        <v>7.7701729439242001E-2</v>
      </c>
      <c r="AA945" s="18">
        <v>0.1026722946707075</v>
      </c>
      <c r="AB945" s="18">
        <v>9.0178967613704392E-2</v>
      </c>
      <c r="AD945" s="18">
        <v>6.908188574537405E-2</v>
      </c>
      <c r="AE945" s="18">
        <v>6.4398639365126908E-2</v>
      </c>
      <c r="AF945" s="18">
        <v>8.174582096653811E-2</v>
      </c>
      <c r="AG945" s="18">
        <v>0.11291775660769721</v>
      </c>
      <c r="AH945" s="18">
        <v>6.3861309603401722E-2</v>
      </c>
      <c r="AI945" s="18">
        <v>5.9880246271598457E-2</v>
      </c>
      <c r="AJ945" s="18">
        <v>0</v>
      </c>
      <c r="AL945" s="18">
        <v>4.8980000000000003E-2</v>
      </c>
      <c r="AM945" s="18">
        <v>4.4639999999999999E-2</v>
      </c>
      <c r="AN945" s="18">
        <v>0.10013</v>
      </c>
      <c r="AP945" s="18">
        <v>8.242740802357347E-2</v>
      </c>
      <c r="AQ945" s="18">
        <v>8.144920057652108E-2</v>
      </c>
      <c r="AR945" s="18">
        <v>9.268471383684794E-2</v>
      </c>
      <c r="AS945" s="18">
        <v>8.4127991752578887E-2</v>
      </c>
      <c r="AT945" s="18">
        <v>9.6591518646674646E-2</v>
      </c>
      <c r="AU945" s="18">
        <v>0.18873914619091051</v>
      </c>
      <c r="AW945" s="18">
        <v>6.6907868939664619E-2</v>
      </c>
      <c r="AX945" s="18">
        <v>9.3578848095508968E-2</v>
      </c>
      <c r="AZ945" s="18">
        <v>4.6767226599862877E-2</v>
      </c>
      <c r="BA945" s="18">
        <v>8.2467812388731396E-2</v>
      </c>
      <c r="BB945" s="18">
        <v>9.6543903254477273E-2</v>
      </c>
      <c r="BC945" s="18">
        <v>7.3518378353519723E-2</v>
      </c>
      <c r="BD945" s="18">
        <v>4.6081632767541222E-2</v>
      </c>
      <c r="BE945" s="18">
        <v>0.1175912687246396</v>
      </c>
      <c r="BF945" s="18">
        <v>5.7687315420965023E-2</v>
      </c>
      <c r="BG945" s="18">
        <v>9.6477785733007887E-2</v>
      </c>
    </row>
    <row r="946" spans="2:59">
      <c r="B946" s="17" t="s">
        <v>338</v>
      </c>
      <c r="C946" s="18">
        <v>0.18437872472989009</v>
      </c>
      <c r="D946" s="18">
        <v>0.1905544134641585</v>
      </c>
      <c r="E946" s="18">
        <v>0.1793948377416997</v>
      </c>
      <c r="G946" s="18">
        <v>0.16236133124233779</v>
      </c>
      <c r="H946" s="18">
        <v>0.1976195400910136</v>
      </c>
      <c r="I946" s="18">
        <v>0.15223151550625241</v>
      </c>
      <c r="J946" s="18">
        <v>0.19307593989547139</v>
      </c>
      <c r="K946" s="18">
        <v>0.23710289422444489</v>
      </c>
      <c r="L946" s="18">
        <v>0.17933674076029729</v>
      </c>
      <c r="M946" s="18">
        <v>0.19784097872327411</v>
      </c>
      <c r="N946" s="18">
        <v>0.16113225664782529</v>
      </c>
      <c r="O946" s="18">
        <v>0.16343955316173051</v>
      </c>
      <c r="Q946" s="18">
        <v>0.17635707078842611</v>
      </c>
      <c r="R946" s="18">
        <v>0.17628926522300961</v>
      </c>
      <c r="S946" s="18">
        <v>0.2089168103515914</v>
      </c>
      <c r="T946" s="18">
        <v>0.17612700975109891</v>
      </c>
      <c r="V946" s="18">
        <v>0.1053085100888176</v>
      </c>
      <c r="W946" s="18">
        <v>0.17121111673170369</v>
      </c>
      <c r="X946" s="18">
        <v>0.16113814938429491</v>
      </c>
      <c r="Y946" s="18">
        <v>0.20204499867169229</v>
      </c>
      <c r="Z946" s="18">
        <v>0.23891039952261631</v>
      </c>
      <c r="AA946" s="18">
        <v>0.22146786491039799</v>
      </c>
      <c r="AB946" s="18">
        <v>0.19466342855667079</v>
      </c>
      <c r="AD946" s="18">
        <v>0.18515154242147799</v>
      </c>
      <c r="AE946" s="18">
        <v>0.19295078804457569</v>
      </c>
      <c r="AF946" s="18">
        <v>0.16924276786153719</v>
      </c>
      <c r="AG946" s="18">
        <v>0.17239935831327949</v>
      </c>
      <c r="AH946" s="18">
        <v>0.192489698377031</v>
      </c>
      <c r="AI946" s="18">
        <v>0.18621057204169969</v>
      </c>
      <c r="AJ946" s="18">
        <v>0.17861705748632431</v>
      </c>
      <c r="AL946" s="18">
        <v>0.13302</v>
      </c>
      <c r="AM946" s="18">
        <v>0.16535</v>
      </c>
      <c r="AN946" s="18">
        <v>0.16073999999999999</v>
      </c>
      <c r="AP946" s="18">
        <v>0.2404382894262348</v>
      </c>
      <c r="AQ946" s="18">
        <v>0.18377188397902541</v>
      </c>
      <c r="AR946" s="18">
        <v>0.21094898079907889</v>
      </c>
      <c r="AS946" s="18">
        <v>0.2274156388547551</v>
      </c>
      <c r="AT946" s="18">
        <v>0.2380263340243883</v>
      </c>
      <c r="AU946" s="18">
        <v>0.39006636371092812</v>
      </c>
      <c r="AW946" s="18">
        <v>0.18667128209455361</v>
      </c>
      <c r="AX946" s="18">
        <v>0.1739401670222176</v>
      </c>
      <c r="AZ946" s="18">
        <v>0.14414737594787561</v>
      </c>
      <c r="BA946" s="18">
        <v>0.1793575103100489</v>
      </c>
      <c r="BB946" s="18">
        <v>0.22602321069453141</v>
      </c>
      <c r="BC946" s="18">
        <v>0.21638767282727259</v>
      </c>
      <c r="BD946" s="18">
        <v>0.27005129280178958</v>
      </c>
      <c r="BE946" s="18">
        <v>0.24320901682129711</v>
      </c>
      <c r="BF946" s="18">
        <v>0.2027405957018138</v>
      </c>
      <c r="BG946" s="18">
        <v>0.14319363901120491</v>
      </c>
    </row>
    <row r="947" spans="2:59">
      <c r="B947" s="17" t="s">
        <v>339</v>
      </c>
      <c r="C947" s="18">
        <v>0.2489923139620597</v>
      </c>
      <c r="D947" s="18">
        <v>0.25033474086474122</v>
      </c>
      <c r="E947" s="18">
        <v>0.24851982648586379</v>
      </c>
      <c r="G947" s="18">
        <v>0.26094031185998628</v>
      </c>
      <c r="H947" s="18">
        <v>0.25054795769121002</v>
      </c>
      <c r="I947" s="18">
        <v>0.27536437641462008</v>
      </c>
      <c r="J947" s="18">
        <v>0.26445454763913712</v>
      </c>
      <c r="K947" s="18">
        <v>0.24214930732876849</v>
      </c>
      <c r="L947" s="18">
        <v>0.25108378005785148</v>
      </c>
      <c r="M947" s="18">
        <v>0.22569475762715119</v>
      </c>
      <c r="N947" s="18">
        <v>0.24447584625303589</v>
      </c>
      <c r="O947" s="18">
        <v>0.25201774734321652</v>
      </c>
      <c r="Q947" s="18">
        <v>0.1980205207723347</v>
      </c>
      <c r="R947" s="18">
        <v>0.25198582271761832</v>
      </c>
      <c r="S947" s="18">
        <v>0.28055822952966569</v>
      </c>
      <c r="T947" s="18">
        <v>0.28733476379490119</v>
      </c>
      <c r="V947" s="18">
        <v>0.25946250450047093</v>
      </c>
      <c r="W947" s="18">
        <v>0.2387817742192328</v>
      </c>
      <c r="X947" s="18">
        <v>0.26432335326696338</v>
      </c>
      <c r="Y947" s="18">
        <v>0.22316678941858009</v>
      </c>
      <c r="Z947" s="18">
        <v>0.23759131733682939</v>
      </c>
      <c r="AA947" s="18">
        <v>0.24690632505970669</v>
      </c>
      <c r="AB947" s="18">
        <v>0.27119170934612091</v>
      </c>
      <c r="AD947" s="18">
        <v>0.23990648471918119</v>
      </c>
      <c r="AE947" s="18">
        <v>0.2476000614559126</v>
      </c>
      <c r="AF947" s="18">
        <v>0.2678510942614391</v>
      </c>
      <c r="AG947" s="18">
        <v>0.17892024424905559</v>
      </c>
      <c r="AH947" s="18">
        <v>0.26573775537353678</v>
      </c>
      <c r="AI947" s="18">
        <v>0.25180559207367631</v>
      </c>
      <c r="AJ947" s="18">
        <v>0</v>
      </c>
      <c r="AL947" s="18">
        <v>0.22202</v>
      </c>
      <c r="AM947" s="18">
        <v>0.27971000000000001</v>
      </c>
      <c r="AN947" s="18">
        <v>0.29215999999999998</v>
      </c>
      <c r="AP947" s="18">
        <v>0.1988153625814349</v>
      </c>
      <c r="AQ947" s="18">
        <v>0.30092326010446158</v>
      </c>
      <c r="AR947" s="18">
        <v>0.25801615834655778</v>
      </c>
      <c r="AS947" s="18">
        <v>0.236868805217611</v>
      </c>
      <c r="AT947" s="18">
        <v>0.27375158962958768</v>
      </c>
      <c r="AU947" s="18">
        <v>9.7024004700504915E-2</v>
      </c>
      <c r="AW947" s="18">
        <v>0.2461489492131497</v>
      </c>
      <c r="AX947" s="18">
        <v>0.25881521364055482</v>
      </c>
      <c r="AZ947" s="18">
        <v>0.25787739064905629</v>
      </c>
      <c r="BA947" s="18">
        <v>0.2362762090711196</v>
      </c>
      <c r="BB947" s="18">
        <v>0.24144261951103371</v>
      </c>
      <c r="BC947" s="18">
        <v>0.213737060426547</v>
      </c>
      <c r="BD947" s="18">
        <v>0.24880870129178781</v>
      </c>
      <c r="BE947" s="18">
        <v>0.34917613446189938</v>
      </c>
      <c r="BF947" s="18">
        <v>0.29669264003639961</v>
      </c>
      <c r="BG947" s="18">
        <v>0.22903580970147819</v>
      </c>
    </row>
    <row r="948" spans="2:59">
      <c r="B948" s="17" t="s">
        <v>340</v>
      </c>
      <c r="C948" s="18">
        <v>0.19754851113135369</v>
      </c>
      <c r="D948" s="18">
        <v>0.2050166884173637</v>
      </c>
      <c r="E948" s="18">
        <v>0.1918047631395928</v>
      </c>
      <c r="G948" s="18">
        <v>0.19330424219852621</v>
      </c>
      <c r="H948" s="18">
        <v>0.19430667736625101</v>
      </c>
      <c r="I948" s="18">
        <v>0.1871446922458026</v>
      </c>
      <c r="J948" s="18">
        <v>0.195231079643686</v>
      </c>
      <c r="K948" s="18">
        <v>0.20102193160692269</v>
      </c>
      <c r="L948" s="18">
        <v>0.2010805130392912</v>
      </c>
      <c r="M948" s="18">
        <v>0.2000449102229134</v>
      </c>
      <c r="N948" s="18">
        <v>0.2166817564831319</v>
      </c>
      <c r="O948" s="18">
        <v>0.17357067661585721</v>
      </c>
      <c r="Q948" s="18">
        <v>0.21804249623689989</v>
      </c>
      <c r="R948" s="18">
        <v>0.2172683692076138</v>
      </c>
      <c r="S948" s="18">
        <v>0.1951833353933361</v>
      </c>
      <c r="T948" s="18">
        <v>0.15798257706517899</v>
      </c>
      <c r="V948" s="18">
        <v>0.18139747749913401</v>
      </c>
      <c r="W948" s="18">
        <v>0.16554334396708961</v>
      </c>
      <c r="X948" s="18">
        <v>0.18986364525647551</v>
      </c>
      <c r="Y948" s="18">
        <v>0.23309268494275309</v>
      </c>
      <c r="Z948" s="18">
        <v>0.19856918856868999</v>
      </c>
      <c r="AA948" s="18">
        <v>0.20200212767835871</v>
      </c>
      <c r="AB948" s="18">
        <v>0.21431547021246949</v>
      </c>
      <c r="AD948" s="18">
        <v>0.2082588259007789</v>
      </c>
      <c r="AE948" s="18">
        <v>0.21623777681345829</v>
      </c>
      <c r="AF948" s="18">
        <v>0.17916021074240601</v>
      </c>
      <c r="AG948" s="18">
        <v>0.21385171278370679</v>
      </c>
      <c r="AH948" s="18">
        <v>0.1806769278724025</v>
      </c>
      <c r="AI948" s="18">
        <v>0.17787659660256619</v>
      </c>
      <c r="AJ948" s="18">
        <v>0</v>
      </c>
      <c r="AL948" s="18">
        <v>0.22194</v>
      </c>
      <c r="AM948" s="18">
        <v>0.18301999999999999</v>
      </c>
      <c r="AN948" s="18">
        <v>0.1754</v>
      </c>
      <c r="AP948" s="18">
        <v>0.2201297421315189</v>
      </c>
      <c r="AQ948" s="18">
        <v>0.1962822155452493</v>
      </c>
      <c r="AR948" s="18">
        <v>0.2458551250502429</v>
      </c>
      <c r="AS948" s="18">
        <v>0.2015228165378849</v>
      </c>
      <c r="AT948" s="18">
        <v>0.18653349420533241</v>
      </c>
      <c r="AU948" s="18">
        <v>0.17765203765454229</v>
      </c>
      <c r="AW948" s="18">
        <v>0.20799863065228699</v>
      </c>
      <c r="AX948" s="18">
        <v>0.131471535912417</v>
      </c>
      <c r="AZ948" s="18">
        <v>0.1797214618359938</v>
      </c>
      <c r="BA948" s="18">
        <v>0.2023644822474589</v>
      </c>
      <c r="BB948" s="18">
        <v>0.23108360219090299</v>
      </c>
      <c r="BC948" s="18">
        <v>0.21693861314896901</v>
      </c>
      <c r="BD948" s="18">
        <v>0.19650886968058329</v>
      </c>
      <c r="BE948" s="18">
        <v>0.15448379775668999</v>
      </c>
      <c r="BF948" s="18">
        <v>0.20264387366368811</v>
      </c>
      <c r="BG948" s="18">
        <v>0.1515492193852217</v>
      </c>
    </row>
    <row r="949" spans="2:59">
      <c r="B949" s="17" t="s">
        <v>341</v>
      </c>
      <c r="C949" s="18">
        <v>0.20690836785644001</v>
      </c>
      <c r="D949" s="18">
        <v>0.21415835623827029</v>
      </c>
      <c r="E949" s="18">
        <v>0.20118126034871139</v>
      </c>
      <c r="G949" s="18">
        <v>0.22028400762595729</v>
      </c>
      <c r="H949" s="18">
        <v>0.1811258755640725</v>
      </c>
      <c r="I949" s="18">
        <v>0.20344828226641229</v>
      </c>
      <c r="J949" s="18">
        <v>0.15695638680238869</v>
      </c>
      <c r="K949" s="18">
        <v>0.18971397582982741</v>
      </c>
      <c r="L949" s="18">
        <v>0.19451771104740881</v>
      </c>
      <c r="M949" s="18">
        <v>0.23481793565421449</v>
      </c>
      <c r="N949" s="18">
        <v>0.23496825235800381</v>
      </c>
      <c r="O949" s="18">
        <v>0.22476708917050489</v>
      </c>
      <c r="Q949" s="18">
        <v>0.27885536517232662</v>
      </c>
      <c r="R949" s="18">
        <v>0.20980086206989029</v>
      </c>
      <c r="S949" s="18">
        <v>0.1514874826635835</v>
      </c>
      <c r="T949" s="18">
        <v>0.1575213214011206</v>
      </c>
      <c r="V949" s="18">
        <v>0.204620564785882</v>
      </c>
      <c r="W949" s="18">
        <v>0.22158009343573551</v>
      </c>
      <c r="X949" s="18">
        <v>0.2255876436110468</v>
      </c>
      <c r="Y949" s="18">
        <v>0.20783490559104439</v>
      </c>
      <c r="Z949" s="18">
        <v>0.21067519072792629</v>
      </c>
      <c r="AA949" s="18">
        <v>0.18490706250969161</v>
      </c>
      <c r="AB949" s="18">
        <v>0.1924890520786654</v>
      </c>
      <c r="AD949" s="18">
        <v>0.2367183277263557</v>
      </c>
      <c r="AE949" s="18">
        <v>0.20076912012786111</v>
      </c>
      <c r="AF949" s="18">
        <v>0.19364484596086309</v>
      </c>
      <c r="AG949" s="18">
        <v>0.21487090044792229</v>
      </c>
      <c r="AH949" s="18">
        <v>0.19869112556091659</v>
      </c>
      <c r="AI949" s="18">
        <v>0.1471890554886611</v>
      </c>
      <c r="AJ949" s="18">
        <v>0</v>
      </c>
      <c r="AL949" s="18">
        <v>0.27954000000000001</v>
      </c>
      <c r="AM949" s="18">
        <v>0.19095999999999999</v>
      </c>
      <c r="AN949" s="18">
        <v>0.13320000000000001</v>
      </c>
      <c r="AP949" s="18">
        <v>0.23602085332550329</v>
      </c>
      <c r="AQ949" s="18">
        <v>0.15522928254351931</v>
      </c>
      <c r="AR949" s="18">
        <v>0.16810101392957591</v>
      </c>
      <c r="AS949" s="18">
        <v>0.21004857266686411</v>
      </c>
      <c r="AT949" s="18">
        <v>0.18324332874574259</v>
      </c>
      <c r="AU949" s="18">
        <v>0.14651844774311379</v>
      </c>
      <c r="AW949" s="18">
        <v>0.21113230299738031</v>
      </c>
      <c r="AX949" s="18">
        <v>0.18525705264242759</v>
      </c>
      <c r="AZ949" s="18">
        <v>0.19459501943785229</v>
      </c>
      <c r="BA949" s="18">
        <v>0.2397239749213621</v>
      </c>
      <c r="BB949" s="18">
        <v>0.17361071154368851</v>
      </c>
      <c r="BC949" s="18">
        <v>0.26226998882448799</v>
      </c>
      <c r="BD949" s="18">
        <v>0.20208104325899801</v>
      </c>
      <c r="BE949" s="18">
        <v>0.13553978223547389</v>
      </c>
      <c r="BF949" s="18">
        <v>0.14028151745779119</v>
      </c>
      <c r="BG949" s="18">
        <v>0.2661088591784696</v>
      </c>
    </row>
    <row r="950" spans="2:59">
      <c r="B950" s="17" t="s">
        <v>119</v>
      </c>
      <c r="C950" s="18">
        <v>9.1555049696309856E-2</v>
      </c>
      <c r="D950" s="18">
        <v>5.7753901337461458E-2</v>
      </c>
      <c r="E950" s="18">
        <v>0.11732121608520819</v>
      </c>
      <c r="G950" s="18">
        <v>0.10449246113431319</v>
      </c>
      <c r="H950" s="18">
        <v>0.1167263899172078</v>
      </c>
      <c r="I950" s="18">
        <v>0.1085524606334216</v>
      </c>
      <c r="J950" s="18">
        <v>0.10739347621229831</v>
      </c>
      <c r="K950" s="18">
        <v>6.8780002132950088E-2</v>
      </c>
      <c r="L950" s="18">
        <v>0.1257878089936387</v>
      </c>
      <c r="M950" s="18">
        <v>3.429085856069021E-2</v>
      </c>
      <c r="N950" s="18">
        <v>8.2014399147859171E-2</v>
      </c>
      <c r="O950" s="18">
        <v>0.11858158147801801</v>
      </c>
      <c r="Q950" s="18">
        <v>6.977405985845804E-2</v>
      </c>
      <c r="R950" s="18">
        <v>8.6666010849354741E-2</v>
      </c>
      <c r="S950" s="18">
        <v>8.3862481908520692E-2</v>
      </c>
      <c r="T950" s="18">
        <v>0.13169043582985401</v>
      </c>
      <c r="V950" s="18">
        <v>0.19701282116674179</v>
      </c>
      <c r="W950" s="18">
        <v>0.14252542736605889</v>
      </c>
      <c r="X950" s="18">
        <v>0.1051960402776546</v>
      </c>
      <c r="Y950" s="18">
        <v>7.5655458645846621E-2</v>
      </c>
      <c r="Z950" s="18">
        <v>3.6552174404696242E-2</v>
      </c>
      <c r="AA950" s="18">
        <v>4.2044325171137348E-2</v>
      </c>
      <c r="AB950" s="18">
        <v>3.716137219236914E-2</v>
      </c>
      <c r="AD950" s="18">
        <v>6.0882933486832172E-2</v>
      </c>
      <c r="AE950" s="18">
        <v>7.8043614193065519E-2</v>
      </c>
      <c r="AF950" s="18">
        <v>0.10835526020721641</v>
      </c>
      <c r="AG950" s="18">
        <v>0.1070400275983384</v>
      </c>
      <c r="AH950" s="18">
        <v>9.854318321271141E-2</v>
      </c>
      <c r="AI950" s="18">
        <v>0.17703793752179831</v>
      </c>
      <c r="AJ950" s="18">
        <v>0.82138294251367561</v>
      </c>
      <c r="AL950" s="18">
        <v>9.4490000000000005E-2</v>
      </c>
      <c r="AM950" s="18">
        <v>0.13630999999999999</v>
      </c>
      <c r="AN950" s="18">
        <v>0.13838</v>
      </c>
      <c r="AP950" s="18">
        <v>2.216834451173472E-2</v>
      </c>
      <c r="AQ950" s="18">
        <v>8.2344157251223307E-2</v>
      </c>
      <c r="AR950" s="18">
        <v>2.439400803769667E-2</v>
      </c>
      <c r="AS950" s="18">
        <v>4.0016174970306018E-2</v>
      </c>
      <c r="AT950" s="18">
        <v>2.1853734748274501E-2</v>
      </c>
      <c r="AU950" s="18">
        <v>0</v>
      </c>
      <c r="AW950" s="18">
        <v>8.1140966102964895E-2</v>
      </c>
      <c r="AX950" s="18">
        <v>0.15693718268687401</v>
      </c>
      <c r="AZ950" s="18">
        <v>0.17689152552935911</v>
      </c>
      <c r="BA950" s="18">
        <v>5.9810011061279082E-2</v>
      </c>
      <c r="BB950" s="18">
        <v>3.1295952805365991E-2</v>
      </c>
      <c r="BC950" s="18">
        <v>1.7148286419203709E-2</v>
      </c>
      <c r="BD950" s="18">
        <v>3.6468460199300043E-2</v>
      </c>
      <c r="BE950" s="18">
        <v>0</v>
      </c>
      <c r="BF950" s="18">
        <v>9.9954057719342168E-2</v>
      </c>
      <c r="BG950" s="18">
        <v>0.11363468699061741</v>
      </c>
    </row>
    <row r="952" spans="2:59" ht="87">
      <c r="B952" s="14" t="s">
        <v>346</v>
      </c>
    </row>
    <row r="953" spans="2:59">
      <c r="B953" s="15" t="s">
        <v>20</v>
      </c>
    </row>
    <row r="954" spans="2:59">
      <c r="B954" s="11" t="s">
        <v>105</v>
      </c>
      <c r="C954" s="16">
        <v>2912</v>
      </c>
      <c r="D954" s="16">
        <v>1152</v>
      </c>
      <c r="E954" s="16">
        <v>1751</v>
      </c>
      <c r="G954" s="16">
        <v>147</v>
      </c>
      <c r="H954" s="16">
        <v>412</v>
      </c>
      <c r="I954" s="16">
        <v>288</v>
      </c>
      <c r="J954" s="16">
        <v>254</v>
      </c>
      <c r="K954" s="16">
        <v>311</v>
      </c>
      <c r="L954" s="16">
        <v>305</v>
      </c>
      <c r="M954" s="16">
        <v>483</v>
      </c>
      <c r="N954" s="16">
        <v>411</v>
      </c>
      <c r="O954" s="16">
        <v>301</v>
      </c>
      <c r="Q954" s="16">
        <v>1084</v>
      </c>
      <c r="R954" s="16">
        <v>610</v>
      </c>
      <c r="S954" s="16">
        <v>570</v>
      </c>
      <c r="T954" s="16">
        <v>624</v>
      </c>
      <c r="V954" s="16">
        <v>478</v>
      </c>
      <c r="W954" s="16">
        <v>611</v>
      </c>
      <c r="X954" s="16">
        <v>555</v>
      </c>
      <c r="Y954" s="16">
        <v>474</v>
      </c>
      <c r="Z954" s="16">
        <v>368</v>
      </c>
      <c r="AA954" s="16">
        <v>216</v>
      </c>
      <c r="AB954" s="16">
        <v>210</v>
      </c>
      <c r="AD954" s="16">
        <v>980</v>
      </c>
      <c r="AE954" s="16">
        <v>615</v>
      </c>
      <c r="AF954" s="16">
        <v>527</v>
      </c>
      <c r="AG954" s="16">
        <v>106</v>
      </c>
      <c r="AH954" s="16">
        <v>432</v>
      </c>
      <c r="AI954" s="16">
        <v>248</v>
      </c>
      <c r="AJ954" s="16">
        <v>4</v>
      </c>
      <c r="AL954" s="16">
        <v>547</v>
      </c>
      <c r="AM954" s="16">
        <v>640</v>
      </c>
      <c r="AN954" s="16">
        <v>180</v>
      </c>
      <c r="AP954" s="16">
        <v>232</v>
      </c>
      <c r="AQ954" s="16">
        <v>183</v>
      </c>
      <c r="AR954" s="16">
        <v>41</v>
      </c>
      <c r="AS954" s="16">
        <v>497</v>
      </c>
      <c r="AT954" s="16">
        <v>67</v>
      </c>
      <c r="AU954" s="16">
        <v>3</v>
      </c>
      <c r="AW954" s="16">
        <v>2547</v>
      </c>
      <c r="AX954" s="16">
        <v>330</v>
      </c>
      <c r="AZ954" s="16">
        <v>1326</v>
      </c>
      <c r="BA954" s="16">
        <v>930</v>
      </c>
      <c r="BB954" s="16">
        <v>0</v>
      </c>
      <c r="BC954" s="16">
        <v>527</v>
      </c>
      <c r="BD954" s="16">
        <v>129</v>
      </c>
      <c r="BE954" s="16">
        <v>0</v>
      </c>
      <c r="BF954" s="16">
        <v>0</v>
      </c>
      <c r="BG954" s="16">
        <v>0</v>
      </c>
    </row>
    <row r="955" spans="2:59">
      <c r="B955" s="12" t="s">
        <v>106</v>
      </c>
      <c r="C955" s="16">
        <v>2920</v>
      </c>
      <c r="D955" s="16">
        <v>1186</v>
      </c>
      <c r="E955" s="16">
        <v>1731</v>
      </c>
      <c r="G955" s="16">
        <v>136</v>
      </c>
      <c r="H955" s="16">
        <v>405</v>
      </c>
      <c r="I955" s="16">
        <v>290</v>
      </c>
      <c r="J955" s="16">
        <v>248</v>
      </c>
      <c r="K955" s="16">
        <v>312</v>
      </c>
      <c r="L955" s="16">
        <v>316</v>
      </c>
      <c r="M955" s="16">
        <v>484</v>
      </c>
      <c r="N955" s="16">
        <v>449</v>
      </c>
      <c r="O955" s="16">
        <v>279</v>
      </c>
      <c r="Q955" s="16">
        <v>1091</v>
      </c>
      <c r="R955" s="16">
        <v>607</v>
      </c>
      <c r="S955" s="16">
        <v>575</v>
      </c>
      <c r="T955" s="16">
        <v>622</v>
      </c>
      <c r="V955" s="16">
        <v>560</v>
      </c>
      <c r="W955" s="16">
        <v>582</v>
      </c>
      <c r="X955" s="16">
        <v>565</v>
      </c>
      <c r="Y955" s="16">
        <v>435</v>
      </c>
      <c r="Z955" s="16">
        <v>352</v>
      </c>
      <c r="AA955" s="16">
        <v>214</v>
      </c>
      <c r="AB955" s="16">
        <v>212</v>
      </c>
      <c r="AD955" s="16">
        <v>987</v>
      </c>
      <c r="AE955" s="16">
        <v>617</v>
      </c>
      <c r="AF955" s="16">
        <v>529</v>
      </c>
      <c r="AG955" s="16">
        <v>105</v>
      </c>
      <c r="AH955" s="16">
        <v>433</v>
      </c>
      <c r="AI955" s="16">
        <v>247</v>
      </c>
      <c r="AJ955" s="16">
        <v>4</v>
      </c>
      <c r="AL955" s="16">
        <v>567</v>
      </c>
      <c r="AM955" s="16">
        <v>660</v>
      </c>
      <c r="AN955" s="16">
        <v>184</v>
      </c>
      <c r="AP955" s="16">
        <v>229</v>
      </c>
      <c r="AQ955" s="16">
        <v>174</v>
      </c>
      <c r="AR955" s="16">
        <v>41</v>
      </c>
      <c r="AS955" s="16">
        <v>473</v>
      </c>
      <c r="AT955" s="16">
        <v>66</v>
      </c>
      <c r="AU955" s="16">
        <v>3</v>
      </c>
      <c r="AW955" s="16">
        <v>2553</v>
      </c>
      <c r="AX955" s="16">
        <v>332</v>
      </c>
      <c r="AZ955" s="16">
        <v>1382</v>
      </c>
      <c r="BA955" s="16">
        <v>902</v>
      </c>
      <c r="BB955" s="16">
        <v>0</v>
      </c>
      <c r="BC955" s="16">
        <v>510</v>
      </c>
      <c r="BD955" s="16">
        <v>127</v>
      </c>
      <c r="BE955" s="16">
        <v>0</v>
      </c>
      <c r="BF955" s="16">
        <v>0</v>
      </c>
      <c r="BG955" s="16">
        <v>0</v>
      </c>
    </row>
    <row r="956" spans="2:59">
      <c r="B956" s="17" t="s">
        <v>337</v>
      </c>
      <c r="C956" s="18">
        <v>8.8928285006441413E-2</v>
      </c>
      <c r="D956" s="18">
        <v>0.10380824482927541</v>
      </c>
      <c r="E956" s="18">
        <v>7.8912450758497094E-2</v>
      </c>
      <c r="G956" s="18">
        <v>7.4844237348006284E-2</v>
      </c>
      <c r="H956" s="18">
        <v>6.2846577353421945E-2</v>
      </c>
      <c r="I956" s="18">
        <v>8.723455582412179E-2</v>
      </c>
      <c r="J956" s="18">
        <v>5.5731552698198107E-2</v>
      </c>
      <c r="K956" s="18">
        <v>7.8162521293359793E-2</v>
      </c>
      <c r="L956" s="18">
        <v>7.8926198750502857E-2</v>
      </c>
      <c r="M956" s="18">
        <v>0.17317957410252</v>
      </c>
      <c r="N956" s="18">
        <v>7.9266077205355362E-2</v>
      </c>
      <c r="O956" s="18">
        <v>5.7900191578517231E-2</v>
      </c>
      <c r="Q956" s="18">
        <v>0.13906991625796741</v>
      </c>
      <c r="R956" s="18">
        <v>4.7643043607066421E-2</v>
      </c>
      <c r="S956" s="18">
        <v>5.833671448451775E-2</v>
      </c>
      <c r="T956" s="18">
        <v>7.3044486075856813E-2</v>
      </c>
      <c r="V956" s="18">
        <v>7.6077536010557334E-2</v>
      </c>
      <c r="W956" s="18">
        <v>0.12207963658412629</v>
      </c>
      <c r="X956" s="18">
        <v>8.3488496965864856E-2</v>
      </c>
      <c r="Y956" s="18">
        <v>7.1150276068411372E-2</v>
      </c>
      <c r="Z956" s="18">
        <v>7.0578670958478418E-2</v>
      </c>
      <c r="AA956" s="18">
        <v>7.6025792195930586E-2</v>
      </c>
      <c r="AB956" s="18">
        <v>0.12634168757629091</v>
      </c>
      <c r="AD956" s="18">
        <v>0.1555344787988367</v>
      </c>
      <c r="AE956" s="18">
        <v>6.9687751867027276E-2</v>
      </c>
      <c r="AF956" s="18">
        <v>5.3503540955513608E-2</v>
      </c>
      <c r="AG956" s="18">
        <v>5.6682033523652878E-2</v>
      </c>
      <c r="AH956" s="18">
        <v>3.8759928304230307E-2</v>
      </c>
      <c r="AI956" s="18">
        <v>4.9741844915981097E-2</v>
      </c>
      <c r="AJ956" s="18">
        <v>0</v>
      </c>
      <c r="AL956" s="18">
        <v>0.14576</v>
      </c>
      <c r="AM956" s="18">
        <v>5.5550000000000002E-2</v>
      </c>
      <c r="AN956" s="18">
        <v>6.8269999999999997E-2</v>
      </c>
      <c r="AP956" s="18">
        <v>0.1235151998526476</v>
      </c>
      <c r="AQ956" s="18">
        <v>0.1056972317821538</v>
      </c>
      <c r="AR956" s="18">
        <v>2.7449480618833309E-2</v>
      </c>
      <c r="AS956" s="18">
        <v>5.8739786161347902E-2</v>
      </c>
      <c r="AT956" s="18">
        <v>0.1160424654869249</v>
      </c>
      <c r="AU956" s="18">
        <v>0</v>
      </c>
      <c r="AW956" s="18">
        <v>9.6687177839416855E-2</v>
      </c>
      <c r="AX956" s="18">
        <v>3.3554249471732772E-2</v>
      </c>
      <c r="AZ956" s="18">
        <v>6.8922109498909839E-2</v>
      </c>
      <c r="BA956" s="18">
        <v>0.1089780803222232</v>
      </c>
      <c r="BB956" s="18">
        <v>0</v>
      </c>
      <c r="BC956" s="18">
        <v>9.8756453263053628E-2</v>
      </c>
      <c r="BD956" s="18">
        <v>0.1248882334746176</v>
      </c>
      <c r="BE956" s="18">
        <v>0</v>
      </c>
      <c r="BF956" s="18">
        <v>0</v>
      </c>
      <c r="BG956" s="18">
        <v>0</v>
      </c>
    </row>
    <row r="957" spans="2:59">
      <c r="B957" s="17" t="s">
        <v>338</v>
      </c>
      <c r="C957" s="18">
        <v>0.27400364551028827</v>
      </c>
      <c r="D957" s="18">
        <v>0.32842270613222252</v>
      </c>
      <c r="E957" s="18">
        <v>0.23633482560645419</v>
      </c>
      <c r="G957" s="18">
        <v>0.26403116936606819</v>
      </c>
      <c r="H957" s="18">
        <v>0.28507798209962359</v>
      </c>
      <c r="I957" s="18">
        <v>0.24821386313303631</v>
      </c>
      <c r="J957" s="18">
        <v>0.2909352410788113</v>
      </c>
      <c r="K957" s="18">
        <v>0.23859541463975401</v>
      </c>
      <c r="L957" s="18">
        <v>0.25837366395750883</v>
      </c>
      <c r="M957" s="18">
        <v>0.34613790592720839</v>
      </c>
      <c r="N957" s="18">
        <v>0.25404169468834797</v>
      </c>
      <c r="O957" s="18">
        <v>0.23903957561513189</v>
      </c>
      <c r="Q957" s="18">
        <v>0.31430669279818718</v>
      </c>
      <c r="R957" s="18">
        <v>0.26407807042489312</v>
      </c>
      <c r="S957" s="18">
        <v>0.27539266216032382</v>
      </c>
      <c r="T957" s="18">
        <v>0.2077130344912605</v>
      </c>
      <c r="V957" s="18">
        <v>0.22926328157505049</v>
      </c>
      <c r="W957" s="18">
        <v>0.24907579901304269</v>
      </c>
      <c r="X957" s="18">
        <v>0.27271681634546813</v>
      </c>
      <c r="Y957" s="18">
        <v>0.30643320098736648</v>
      </c>
      <c r="Z957" s="18">
        <v>0.33685210937740317</v>
      </c>
      <c r="AA957" s="18">
        <v>0.306473321093363</v>
      </c>
      <c r="AB957" s="18">
        <v>0.26032254890616441</v>
      </c>
      <c r="AD957" s="18">
        <v>0.31799334532314338</v>
      </c>
      <c r="AE957" s="18">
        <v>0.29694202749407922</v>
      </c>
      <c r="AF957" s="18">
        <v>0.2258681996625255</v>
      </c>
      <c r="AG957" s="18">
        <v>0.24272837032359099</v>
      </c>
      <c r="AH957" s="18">
        <v>0.24734211638945239</v>
      </c>
      <c r="AI957" s="18">
        <v>0.20843942421283501</v>
      </c>
      <c r="AJ957" s="18">
        <v>0</v>
      </c>
      <c r="AL957" s="18">
        <v>0.31102000000000002</v>
      </c>
      <c r="AM957" s="18">
        <v>0.22771</v>
      </c>
      <c r="AN957" s="18">
        <v>0.22353999999999999</v>
      </c>
      <c r="AP957" s="18">
        <v>0.28727437229784958</v>
      </c>
      <c r="AQ957" s="18">
        <v>0.21166855089099851</v>
      </c>
      <c r="AR957" s="18">
        <v>0.31050836640819718</v>
      </c>
      <c r="AS957" s="18">
        <v>0.33517964134549288</v>
      </c>
      <c r="AT957" s="18">
        <v>0.30158573872699118</v>
      </c>
      <c r="AU957" s="18">
        <v>0.31538928825086099</v>
      </c>
      <c r="AW957" s="18">
        <v>0.29277817331954048</v>
      </c>
      <c r="AX957" s="18">
        <v>0.14980028973046081</v>
      </c>
      <c r="AZ957" s="18">
        <v>0.22833674876160079</v>
      </c>
      <c r="BA957" s="18">
        <v>0.32785706094817452</v>
      </c>
      <c r="BB957" s="18">
        <v>0</v>
      </c>
      <c r="BC957" s="18">
        <v>0.29087560478889302</v>
      </c>
      <c r="BD957" s="18">
        <v>0.32090557131871988</v>
      </c>
      <c r="BE957" s="18">
        <v>0</v>
      </c>
      <c r="BF957" s="18">
        <v>0</v>
      </c>
      <c r="BG957" s="18">
        <v>0</v>
      </c>
    </row>
    <row r="958" spans="2:59">
      <c r="B958" s="17" t="s">
        <v>339</v>
      </c>
      <c r="C958" s="18">
        <v>0.315743556923955</v>
      </c>
      <c r="D958" s="18">
        <v>0.29408370965013703</v>
      </c>
      <c r="E958" s="18">
        <v>0.33084793521387201</v>
      </c>
      <c r="G958" s="18">
        <v>0.41109886081596558</v>
      </c>
      <c r="H958" s="18">
        <v>0.30460215572560462</v>
      </c>
      <c r="I958" s="18">
        <v>0.35739949361124579</v>
      </c>
      <c r="J958" s="18">
        <v>0.2779676987059399</v>
      </c>
      <c r="K958" s="18">
        <v>0.34696946096047498</v>
      </c>
      <c r="L958" s="18">
        <v>0.30172266187132879</v>
      </c>
      <c r="M958" s="18">
        <v>0.24581140521652589</v>
      </c>
      <c r="N958" s="18">
        <v>0.35289185392763139</v>
      </c>
      <c r="O958" s="18">
        <v>0.31793260885452951</v>
      </c>
      <c r="Q958" s="18">
        <v>0.28354436646272568</v>
      </c>
      <c r="R958" s="18">
        <v>0.33378803136611929</v>
      </c>
      <c r="S958" s="18">
        <v>0.33504408625771931</v>
      </c>
      <c r="T958" s="18">
        <v>0.33895682528499482</v>
      </c>
      <c r="V958" s="18">
        <v>0.33622406946515943</v>
      </c>
      <c r="W958" s="18">
        <v>0.32307236810831619</v>
      </c>
      <c r="X958" s="18">
        <v>0.32269157366055801</v>
      </c>
      <c r="Y958" s="18">
        <v>0.29141876571083131</v>
      </c>
      <c r="Z958" s="18">
        <v>0.28545354174448778</v>
      </c>
      <c r="AA958" s="18">
        <v>0.32048215663284307</v>
      </c>
      <c r="AB958" s="18">
        <v>0.31848841331300209</v>
      </c>
      <c r="AD958" s="18">
        <v>0.26291176019395979</v>
      </c>
      <c r="AE958" s="18">
        <v>0.32228991322007511</v>
      </c>
      <c r="AF958" s="18">
        <v>0.37390765666725262</v>
      </c>
      <c r="AG958" s="18">
        <v>0.26349733846682177</v>
      </c>
      <c r="AH958" s="18">
        <v>0.34574147572372871</v>
      </c>
      <c r="AI958" s="18">
        <v>0.3521367376587542</v>
      </c>
      <c r="AJ958" s="18">
        <v>0.52499227707464247</v>
      </c>
      <c r="AL958" s="18">
        <v>0.29652000000000001</v>
      </c>
      <c r="AM958" s="18">
        <v>0.36371999999999999</v>
      </c>
      <c r="AN958" s="18">
        <v>0.33017000000000002</v>
      </c>
      <c r="AP958" s="18">
        <v>0.26874447737096169</v>
      </c>
      <c r="AQ958" s="18">
        <v>0.32623235078865059</v>
      </c>
      <c r="AR958" s="18">
        <v>0.40848259310828888</v>
      </c>
      <c r="AS958" s="18">
        <v>0.29377268807112827</v>
      </c>
      <c r="AT958" s="18">
        <v>0.2686216960497515</v>
      </c>
      <c r="AU958" s="18">
        <v>0.68461071174913901</v>
      </c>
      <c r="AW958" s="18">
        <v>0.31195068036091228</v>
      </c>
      <c r="AX958" s="18">
        <v>0.3397389727367256</v>
      </c>
      <c r="AZ958" s="18">
        <v>0.34393447062880128</v>
      </c>
      <c r="BA958" s="18">
        <v>0.2873087705300163</v>
      </c>
      <c r="BB958" s="18">
        <v>0</v>
      </c>
      <c r="BC958" s="18">
        <v>0.29296873816953178</v>
      </c>
      <c r="BD958" s="18">
        <v>0.30236061723149271</v>
      </c>
      <c r="BE958" s="18">
        <v>0</v>
      </c>
      <c r="BF958" s="18">
        <v>0</v>
      </c>
      <c r="BG958" s="18">
        <v>0</v>
      </c>
    </row>
    <row r="959" spans="2:59">
      <c r="B959" s="17" t="s">
        <v>340</v>
      </c>
      <c r="C959" s="18">
        <v>0.16775596376124999</v>
      </c>
      <c r="D959" s="18">
        <v>0.1518343920656797</v>
      </c>
      <c r="E959" s="18">
        <v>0.17865375458842109</v>
      </c>
      <c r="G959" s="18">
        <v>9.716008463298248E-2</v>
      </c>
      <c r="H959" s="18">
        <v>0.17190335443626331</v>
      </c>
      <c r="I959" s="18">
        <v>0.18446115944957589</v>
      </c>
      <c r="J959" s="18">
        <v>0.20647533039449081</v>
      </c>
      <c r="K959" s="18">
        <v>0.1641815724139935</v>
      </c>
      <c r="L959" s="18">
        <v>0.1628099964996802</v>
      </c>
      <c r="M959" s="18">
        <v>0.12536574490851951</v>
      </c>
      <c r="N959" s="18">
        <v>0.18141036350794709</v>
      </c>
      <c r="O959" s="18">
        <v>0.2054767897861261</v>
      </c>
      <c r="Q959" s="18">
        <v>0.1460768353711929</v>
      </c>
      <c r="R959" s="18">
        <v>0.1880656430273667</v>
      </c>
      <c r="S959" s="18">
        <v>0.18068887374843359</v>
      </c>
      <c r="T959" s="18">
        <v>0.1783742120669044</v>
      </c>
      <c r="V959" s="18">
        <v>0.15064503154636849</v>
      </c>
      <c r="W959" s="18">
        <v>0.16373846048098839</v>
      </c>
      <c r="X959" s="18">
        <v>0.17199395117464281</v>
      </c>
      <c r="Y959" s="18">
        <v>0.1860460213503789</v>
      </c>
      <c r="Z959" s="18">
        <v>0.16404174249696379</v>
      </c>
      <c r="AA959" s="18">
        <v>0.1907392454061444</v>
      </c>
      <c r="AB959" s="18">
        <v>0.15820031555153091</v>
      </c>
      <c r="AD959" s="18">
        <v>0.14102513108866019</v>
      </c>
      <c r="AE959" s="18">
        <v>0.16646266733650339</v>
      </c>
      <c r="AF959" s="18">
        <v>0.18190947279635761</v>
      </c>
      <c r="AG959" s="18">
        <v>0.19039127607348269</v>
      </c>
      <c r="AH959" s="18">
        <v>0.19526707957347961</v>
      </c>
      <c r="AI959" s="18">
        <v>0.19236239430622179</v>
      </c>
      <c r="AJ959" s="18">
        <v>0</v>
      </c>
      <c r="AL959" s="18">
        <v>0.13553000000000001</v>
      </c>
      <c r="AM959" s="18">
        <v>0.19323000000000001</v>
      </c>
      <c r="AN959" s="18">
        <v>0.19277</v>
      </c>
      <c r="AP959" s="18">
        <v>0.22022801958985139</v>
      </c>
      <c r="AQ959" s="18">
        <v>0.16423422890514339</v>
      </c>
      <c r="AR959" s="18">
        <v>0.1563498021063793</v>
      </c>
      <c r="AS959" s="18">
        <v>0.16515354786697931</v>
      </c>
      <c r="AT959" s="18">
        <v>0.15966604835864939</v>
      </c>
      <c r="AU959" s="18">
        <v>0</v>
      </c>
      <c r="AW959" s="18">
        <v>0.16650848007573149</v>
      </c>
      <c r="AX959" s="18">
        <v>0.17653624472489129</v>
      </c>
      <c r="AZ959" s="18">
        <v>0.1717367287994524</v>
      </c>
      <c r="BA959" s="18">
        <v>0.1498603279769439</v>
      </c>
      <c r="BB959" s="18">
        <v>0</v>
      </c>
      <c r="BC959" s="18">
        <v>0.19537206103437191</v>
      </c>
      <c r="BD959" s="18">
        <v>0.14043003767132961</v>
      </c>
      <c r="BE959" s="18">
        <v>0</v>
      </c>
      <c r="BF959" s="18">
        <v>0</v>
      </c>
      <c r="BG959" s="18">
        <v>0</v>
      </c>
    </row>
    <row r="960" spans="2:59">
      <c r="B960" s="17" t="s">
        <v>341</v>
      </c>
      <c r="C960" s="18">
        <v>8.547399376775229E-2</v>
      </c>
      <c r="D960" s="18">
        <v>7.7236267827650015E-2</v>
      </c>
      <c r="E960" s="18">
        <v>9.0946559484983924E-2</v>
      </c>
      <c r="G960" s="18">
        <v>7.4743590949904459E-2</v>
      </c>
      <c r="H960" s="18">
        <v>9.4839615189681814E-2</v>
      </c>
      <c r="I960" s="18">
        <v>7.4669477096627343E-2</v>
      </c>
      <c r="J960" s="18">
        <v>8.3547475286706294E-2</v>
      </c>
      <c r="K960" s="18">
        <v>9.9073659300660269E-2</v>
      </c>
      <c r="L960" s="18">
        <v>9.0443753358546167E-2</v>
      </c>
      <c r="M960" s="18">
        <v>7.6310859793183111E-2</v>
      </c>
      <c r="N960" s="18">
        <v>5.6287643332033961E-2</v>
      </c>
      <c r="O960" s="18">
        <v>0.13203062520699441</v>
      </c>
      <c r="Q960" s="18">
        <v>7.0150371518928945E-2</v>
      </c>
      <c r="R960" s="18">
        <v>9.0266276755133171E-2</v>
      </c>
      <c r="S960" s="18">
        <v>8.504167142398375E-2</v>
      </c>
      <c r="T960" s="18">
        <v>0.1083413904522913</v>
      </c>
      <c r="V960" s="18">
        <v>6.2079390148007313E-2</v>
      </c>
      <c r="W960" s="18">
        <v>8.7916268504719314E-2</v>
      </c>
      <c r="X960" s="18">
        <v>9.1448528307445154E-2</v>
      </c>
      <c r="Y960" s="18">
        <v>8.9092442774955288E-2</v>
      </c>
      <c r="Z960" s="18">
        <v>0.11093328392142621</v>
      </c>
      <c r="AA960" s="18">
        <v>7.6355557013813843E-2</v>
      </c>
      <c r="AB960" s="18">
        <v>8.4100552408774815E-2</v>
      </c>
      <c r="AD960" s="18">
        <v>7.5668412425084139E-2</v>
      </c>
      <c r="AE960" s="18">
        <v>7.2623030800603533E-2</v>
      </c>
      <c r="AF960" s="18">
        <v>8.6849859668131413E-2</v>
      </c>
      <c r="AG960" s="18">
        <v>0.20268429671449151</v>
      </c>
      <c r="AH960" s="18">
        <v>8.4000788784284103E-2</v>
      </c>
      <c r="AI960" s="18">
        <v>0.104270408578313</v>
      </c>
      <c r="AJ960" s="18">
        <v>0.2358772217288925</v>
      </c>
      <c r="AL960" s="18">
        <v>5.5379999999999999E-2</v>
      </c>
      <c r="AM960" s="18">
        <v>7.9250000000000001E-2</v>
      </c>
      <c r="AN960" s="18">
        <v>0.12191</v>
      </c>
      <c r="AP960" s="18">
        <v>7.4627514978581722E-2</v>
      </c>
      <c r="AQ960" s="18">
        <v>0.1015712730071049</v>
      </c>
      <c r="AR960" s="18">
        <v>9.7209757758301207E-2</v>
      </c>
      <c r="AS960" s="18">
        <v>0.117421326903613</v>
      </c>
      <c r="AT960" s="18">
        <v>7.2278311312078639E-2</v>
      </c>
      <c r="AU960" s="18">
        <v>0</v>
      </c>
      <c r="AW960" s="18">
        <v>7.9834591038545177E-2</v>
      </c>
      <c r="AX960" s="18">
        <v>0.1287773686650481</v>
      </c>
      <c r="AZ960" s="18">
        <v>8.7167366811701771E-2</v>
      </c>
      <c r="BA960" s="18">
        <v>7.5629264869050347E-2</v>
      </c>
      <c r="BB960" s="18">
        <v>0</v>
      </c>
      <c r="BC960" s="18">
        <v>9.5558013954875454E-2</v>
      </c>
      <c r="BD960" s="18">
        <v>9.6458248520235879E-2</v>
      </c>
      <c r="BE960" s="18">
        <v>0</v>
      </c>
      <c r="BF960" s="18">
        <v>0</v>
      </c>
      <c r="BG960" s="18">
        <v>0</v>
      </c>
    </row>
    <row r="961" spans="2:59">
      <c r="B961" s="17" t="s">
        <v>119</v>
      </c>
      <c r="C961" s="18">
        <v>6.8094555030312975E-2</v>
      </c>
      <c r="D961" s="18">
        <v>4.4614679495035621E-2</v>
      </c>
      <c r="E961" s="18">
        <v>8.4304474347771788E-2</v>
      </c>
      <c r="G961" s="18">
        <v>7.8122056887072897E-2</v>
      </c>
      <c r="H961" s="18">
        <v>8.0730315195404773E-2</v>
      </c>
      <c r="I961" s="18">
        <v>4.8021450885392669E-2</v>
      </c>
      <c r="J961" s="18">
        <v>8.5342701835853449E-2</v>
      </c>
      <c r="K961" s="18">
        <v>7.301737139175743E-2</v>
      </c>
      <c r="L961" s="18">
        <v>0.1077237255624332</v>
      </c>
      <c r="M961" s="18">
        <v>3.3194510052043061E-2</v>
      </c>
      <c r="N961" s="18">
        <v>7.6102367338684196E-2</v>
      </c>
      <c r="O961" s="18">
        <v>4.7620208958700623E-2</v>
      </c>
      <c r="Q961" s="18">
        <v>4.6851817590997852E-2</v>
      </c>
      <c r="R961" s="18">
        <v>7.6158934819421348E-2</v>
      </c>
      <c r="S961" s="18">
        <v>6.5495991925021785E-2</v>
      </c>
      <c r="T961" s="18">
        <v>9.3570051628692114E-2</v>
      </c>
      <c r="V961" s="18">
        <v>0.14571069125485711</v>
      </c>
      <c r="W961" s="18">
        <v>5.4117467308806982E-2</v>
      </c>
      <c r="X961" s="18">
        <v>5.7660633546021141E-2</v>
      </c>
      <c r="Y961" s="18">
        <v>5.5859293108056797E-2</v>
      </c>
      <c r="Z961" s="18">
        <v>3.2140651501240687E-2</v>
      </c>
      <c r="AA961" s="18">
        <v>2.992392765790507E-2</v>
      </c>
      <c r="AB961" s="18">
        <v>5.25464822442369E-2</v>
      </c>
      <c r="AD961" s="18">
        <v>4.6866872170315647E-2</v>
      </c>
      <c r="AE961" s="18">
        <v>7.1994609281711391E-2</v>
      </c>
      <c r="AF961" s="18">
        <v>7.7961270250219178E-2</v>
      </c>
      <c r="AG961" s="18">
        <v>4.40166848979602E-2</v>
      </c>
      <c r="AH961" s="18">
        <v>8.8888611224824887E-2</v>
      </c>
      <c r="AI961" s="18">
        <v>9.3049190327895201E-2</v>
      </c>
      <c r="AJ961" s="18">
        <v>0.23913050119646509</v>
      </c>
      <c r="AL961" s="18">
        <v>5.5800000000000002E-2</v>
      </c>
      <c r="AM961" s="18">
        <v>8.054E-2</v>
      </c>
      <c r="AN961" s="18">
        <v>6.3339999999999994E-2</v>
      </c>
      <c r="AP961" s="18">
        <v>2.5610415910108118E-2</v>
      </c>
      <c r="AQ961" s="18">
        <v>9.059636462594875E-2</v>
      </c>
      <c r="AR961" s="18">
        <v>0</v>
      </c>
      <c r="AS961" s="18">
        <v>2.9733009651438661E-2</v>
      </c>
      <c r="AT961" s="18">
        <v>8.180574006560451E-2</v>
      </c>
      <c r="AU961" s="18">
        <v>0</v>
      </c>
      <c r="AW961" s="18">
        <v>5.2240897365853432E-2</v>
      </c>
      <c r="AX961" s="18">
        <v>0.17159287467114151</v>
      </c>
      <c r="AZ961" s="18">
        <v>9.9902575499533811E-2</v>
      </c>
      <c r="BA961" s="18">
        <v>5.0366495353591743E-2</v>
      </c>
      <c r="BB961" s="18">
        <v>0</v>
      </c>
      <c r="BC961" s="18">
        <v>2.646912878927421E-2</v>
      </c>
      <c r="BD961" s="18">
        <v>1.4957291783604229E-2</v>
      </c>
      <c r="BE961" s="18">
        <v>0</v>
      </c>
      <c r="BF961" s="18">
        <v>0</v>
      </c>
      <c r="BG961" s="18">
        <v>0</v>
      </c>
    </row>
    <row r="963" spans="2:59" ht="87">
      <c r="B963" s="14" t="s">
        <v>347</v>
      </c>
    </row>
    <row r="964" spans="2:59">
      <c r="B964" s="15" t="s">
        <v>20</v>
      </c>
    </row>
    <row r="965" spans="2:59">
      <c r="B965" s="11" t="s">
        <v>105</v>
      </c>
      <c r="C965" s="16">
        <v>2912</v>
      </c>
      <c r="D965" s="16">
        <v>1152</v>
      </c>
      <c r="E965" s="16">
        <v>1751</v>
      </c>
      <c r="G965" s="16">
        <v>147</v>
      </c>
      <c r="H965" s="16">
        <v>412</v>
      </c>
      <c r="I965" s="16">
        <v>288</v>
      </c>
      <c r="J965" s="16">
        <v>254</v>
      </c>
      <c r="K965" s="16">
        <v>311</v>
      </c>
      <c r="L965" s="16">
        <v>305</v>
      </c>
      <c r="M965" s="16">
        <v>483</v>
      </c>
      <c r="N965" s="16">
        <v>411</v>
      </c>
      <c r="O965" s="16">
        <v>301</v>
      </c>
      <c r="Q965" s="16">
        <v>1084</v>
      </c>
      <c r="R965" s="16">
        <v>610</v>
      </c>
      <c r="S965" s="16">
        <v>570</v>
      </c>
      <c r="T965" s="16">
        <v>624</v>
      </c>
      <c r="V965" s="16">
        <v>478</v>
      </c>
      <c r="W965" s="16">
        <v>611</v>
      </c>
      <c r="X965" s="16">
        <v>555</v>
      </c>
      <c r="Y965" s="16">
        <v>474</v>
      </c>
      <c r="Z965" s="16">
        <v>368</v>
      </c>
      <c r="AA965" s="16">
        <v>216</v>
      </c>
      <c r="AB965" s="16">
        <v>210</v>
      </c>
      <c r="AD965" s="16">
        <v>980</v>
      </c>
      <c r="AE965" s="16">
        <v>615</v>
      </c>
      <c r="AF965" s="16">
        <v>527</v>
      </c>
      <c r="AG965" s="16">
        <v>106</v>
      </c>
      <c r="AH965" s="16">
        <v>432</v>
      </c>
      <c r="AI965" s="16">
        <v>248</v>
      </c>
      <c r="AJ965" s="16">
        <v>4</v>
      </c>
      <c r="AL965" s="16">
        <v>547</v>
      </c>
      <c r="AM965" s="16">
        <v>640</v>
      </c>
      <c r="AN965" s="16">
        <v>180</v>
      </c>
      <c r="AP965" s="16">
        <v>232</v>
      </c>
      <c r="AQ965" s="16">
        <v>183</v>
      </c>
      <c r="AR965" s="16">
        <v>41</v>
      </c>
      <c r="AS965" s="16">
        <v>497</v>
      </c>
      <c r="AT965" s="16">
        <v>67</v>
      </c>
      <c r="AU965" s="16">
        <v>3</v>
      </c>
      <c r="AW965" s="16">
        <v>2547</v>
      </c>
      <c r="AX965" s="16">
        <v>330</v>
      </c>
      <c r="AZ965" s="16">
        <v>1326</v>
      </c>
      <c r="BA965" s="16">
        <v>930</v>
      </c>
      <c r="BB965" s="16">
        <v>0</v>
      </c>
      <c r="BC965" s="16">
        <v>527</v>
      </c>
      <c r="BD965" s="16">
        <v>129</v>
      </c>
      <c r="BE965" s="16">
        <v>0</v>
      </c>
      <c r="BF965" s="16">
        <v>0</v>
      </c>
      <c r="BG965" s="16">
        <v>0</v>
      </c>
    </row>
    <row r="966" spans="2:59">
      <c r="B966" s="12" t="s">
        <v>106</v>
      </c>
      <c r="C966" s="16">
        <v>2920</v>
      </c>
      <c r="D966" s="16">
        <v>1186</v>
      </c>
      <c r="E966" s="16">
        <v>1731</v>
      </c>
      <c r="G966" s="16">
        <v>136</v>
      </c>
      <c r="H966" s="16">
        <v>405</v>
      </c>
      <c r="I966" s="16">
        <v>290</v>
      </c>
      <c r="J966" s="16">
        <v>248</v>
      </c>
      <c r="K966" s="16">
        <v>312</v>
      </c>
      <c r="L966" s="16">
        <v>316</v>
      </c>
      <c r="M966" s="16">
        <v>484</v>
      </c>
      <c r="N966" s="16">
        <v>449</v>
      </c>
      <c r="O966" s="16">
        <v>279</v>
      </c>
      <c r="Q966" s="16">
        <v>1091</v>
      </c>
      <c r="R966" s="16">
        <v>607</v>
      </c>
      <c r="S966" s="16">
        <v>575</v>
      </c>
      <c r="T966" s="16">
        <v>622</v>
      </c>
      <c r="V966" s="16">
        <v>560</v>
      </c>
      <c r="W966" s="16">
        <v>582</v>
      </c>
      <c r="X966" s="16">
        <v>565</v>
      </c>
      <c r="Y966" s="16">
        <v>435</v>
      </c>
      <c r="Z966" s="16">
        <v>352</v>
      </c>
      <c r="AA966" s="16">
        <v>214</v>
      </c>
      <c r="AB966" s="16">
        <v>212</v>
      </c>
      <c r="AD966" s="16">
        <v>987</v>
      </c>
      <c r="AE966" s="16">
        <v>617</v>
      </c>
      <c r="AF966" s="16">
        <v>529</v>
      </c>
      <c r="AG966" s="16">
        <v>105</v>
      </c>
      <c r="AH966" s="16">
        <v>433</v>
      </c>
      <c r="AI966" s="16">
        <v>247</v>
      </c>
      <c r="AJ966" s="16">
        <v>4</v>
      </c>
      <c r="AL966" s="16">
        <v>567</v>
      </c>
      <c r="AM966" s="16">
        <v>660</v>
      </c>
      <c r="AN966" s="16">
        <v>184</v>
      </c>
      <c r="AP966" s="16">
        <v>229</v>
      </c>
      <c r="AQ966" s="16">
        <v>174</v>
      </c>
      <c r="AR966" s="16">
        <v>41</v>
      </c>
      <c r="AS966" s="16">
        <v>473</v>
      </c>
      <c r="AT966" s="16">
        <v>66</v>
      </c>
      <c r="AU966" s="16">
        <v>3</v>
      </c>
      <c r="AW966" s="16">
        <v>2553</v>
      </c>
      <c r="AX966" s="16">
        <v>332</v>
      </c>
      <c r="AZ966" s="16">
        <v>1382</v>
      </c>
      <c r="BA966" s="16">
        <v>902</v>
      </c>
      <c r="BB966" s="16">
        <v>0</v>
      </c>
      <c r="BC966" s="16">
        <v>510</v>
      </c>
      <c r="BD966" s="16">
        <v>127</v>
      </c>
      <c r="BE966" s="16">
        <v>0</v>
      </c>
      <c r="BF966" s="16">
        <v>0</v>
      </c>
      <c r="BG966" s="16">
        <v>0</v>
      </c>
    </row>
    <row r="967" spans="2:59">
      <c r="B967" s="17" t="s">
        <v>337</v>
      </c>
      <c r="C967" s="18">
        <v>9.6992692860324373E-2</v>
      </c>
      <c r="D967" s="18">
        <v>0.1054243947758528</v>
      </c>
      <c r="E967" s="18">
        <v>9.1235413157843032E-2</v>
      </c>
      <c r="G967" s="18">
        <v>9.1082855492825424E-2</v>
      </c>
      <c r="H967" s="18">
        <v>9.1317680512711857E-2</v>
      </c>
      <c r="I967" s="18">
        <v>0.1081387579012166</v>
      </c>
      <c r="J967" s="18">
        <v>8.2216757011183972E-2</v>
      </c>
      <c r="K967" s="18">
        <v>0.1030042793656273</v>
      </c>
      <c r="L967" s="18">
        <v>7.7708641457780947E-2</v>
      </c>
      <c r="M967" s="18">
        <v>0.1139109822615335</v>
      </c>
      <c r="N967" s="18">
        <v>9.8221062917910162E-2</v>
      </c>
      <c r="O967" s="18">
        <v>9.3475403646660987E-2</v>
      </c>
      <c r="Q967" s="18">
        <v>8.9927991646743588E-2</v>
      </c>
      <c r="R967" s="18">
        <v>8.4355093224112276E-2</v>
      </c>
      <c r="S967" s="18">
        <v>0.1056307990723066</v>
      </c>
      <c r="T967" s="18">
        <v>0.114072210805979</v>
      </c>
      <c r="V967" s="18">
        <v>7.6790529291805631E-2</v>
      </c>
      <c r="W967" s="18">
        <v>0.1091576884037417</v>
      </c>
      <c r="X967" s="18">
        <v>8.7776830768986874E-2</v>
      </c>
      <c r="Y967" s="18">
        <v>0.10416410456552209</v>
      </c>
      <c r="Z967" s="18">
        <v>0.1013640409762368</v>
      </c>
      <c r="AA967" s="18">
        <v>8.2865177362906342E-2</v>
      </c>
      <c r="AB967" s="18">
        <v>0.1337531876495148</v>
      </c>
      <c r="AD967" s="18">
        <v>0.1027808954593815</v>
      </c>
      <c r="AE967" s="18">
        <v>9.7582238165999396E-2</v>
      </c>
      <c r="AF967" s="18">
        <v>7.7198887849326062E-2</v>
      </c>
      <c r="AG967" s="18">
        <v>0.10036194425469119</v>
      </c>
      <c r="AH967" s="18">
        <v>0.11429953779896029</v>
      </c>
      <c r="AI967" s="18">
        <v>8.4595588718066064E-2</v>
      </c>
      <c r="AJ967" s="18">
        <v>0</v>
      </c>
      <c r="AL967" s="18">
        <v>9.9729999999999999E-2</v>
      </c>
      <c r="AM967" s="18">
        <v>7.9729999999999995E-2</v>
      </c>
      <c r="AN967" s="18">
        <v>0.12096999999999999</v>
      </c>
      <c r="AP967" s="18">
        <v>0.1077477404183091</v>
      </c>
      <c r="AQ967" s="18">
        <v>0.15287786424865091</v>
      </c>
      <c r="AR967" s="18">
        <v>9.441100704192297E-2</v>
      </c>
      <c r="AS967" s="18">
        <v>0.1023149051367504</v>
      </c>
      <c r="AT967" s="18">
        <v>0.11238996370529621</v>
      </c>
      <c r="AU967" s="18">
        <v>0</v>
      </c>
      <c r="AW967" s="18">
        <v>0.10308646249626249</v>
      </c>
      <c r="AX967" s="18">
        <v>5.166423346904099E-2</v>
      </c>
      <c r="AZ967" s="18">
        <v>8.6720921987575861E-2</v>
      </c>
      <c r="BA967" s="18">
        <v>0.11123184344682339</v>
      </c>
      <c r="BB967" s="18">
        <v>0</v>
      </c>
      <c r="BC967" s="18">
        <v>9.8581465049402919E-2</v>
      </c>
      <c r="BD967" s="18">
        <v>0.1012928300359747</v>
      </c>
      <c r="BE967" s="18">
        <v>0</v>
      </c>
      <c r="BF967" s="18">
        <v>0</v>
      </c>
      <c r="BG967" s="18">
        <v>0</v>
      </c>
    </row>
    <row r="968" spans="2:59">
      <c r="B968" s="17" t="s">
        <v>338</v>
      </c>
      <c r="C968" s="18">
        <v>0.23907073592262779</v>
      </c>
      <c r="D968" s="18">
        <v>0.25111090689930582</v>
      </c>
      <c r="E968" s="18">
        <v>0.23096161138316201</v>
      </c>
      <c r="G968" s="18">
        <v>0.21153838622869661</v>
      </c>
      <c r="H968" s="18">
        <v>0.28143586896693917</v>
      </c>
      <c r="I968" s="18">
        <v>0.2253157023050649</v>
      </c>
      <c r="J968" s="18">
        <v>0.20095995050524321</v>
      </c>
      <c r="K968" s="18">
        <v>0.2583075692121703</v>
      </c>
      <c r="L968" s="18">
        <v>0.26972196401858922</v>
      </c>
      <c r="M968" s="18">
        <v>0.24565305726506509</v>
      </c>
      <c r="N968" s="18">
        <v>0.22127818498593271</v>
      </c>
      <c r="O968" s="18">
        <v>0.20022516096478951</v>
      </c>
      <c r="Q968" s="18">
        <v>0.23761415964539981</v>
      </c>
      <c r="R968" s="18">
        <v>0.2391863093712851</v>
      </c>
      <c r="S968" s="18">
        <v>0.26783852926344381</v>
      </c>
      <c r="T968" s="18">
        <v>0.22043724321275149</v>
      </c>
      <c r="V968" s="18">
        <v>0.2277168716968255</v>
      </c>
      <c r="W968" s="18">
        <v>0.2484480099620465</v>
      </c>
      <c r="X968" s="18">
        <v>0.25456914047296492</v>
      </c>
      <c r="Y968" s="18">
        <v>0.2285797721708582</v>
      </c>
      <c r="Z968" s="18">
        <v>0.2365801123221826</v>
      </c>
      <c r="AA968" s="18">
        <v>0.21072107606983581</v>
      </c>
      <c r="AB968" s="18">
        <v>0.25623995234582969</v>
      </c>
      <c r="AD968" s="18">
        <v>0.2461060023273508</v>
      </c>
      <c r="AE968" s="18">
        <v>0.22396668468485739</v>
      </c>
      <c r="AF968" s="18">
        <v>0.27096489641643901</v>
      </c>
      <c r="AG968" s="18">
        <v>0.2483006407607542</v>
      </c>
      <c r="AH968" s="18">
        <v>0.21321540186629109</v>
      </c>
      <c r="AI968" s="18">
        <v>0.22563095382154719</v>
      </c>
      <c r="AJ968" s="18">
        <v>0</v>
      </c>
      <c r="AL968" s="18">
        <v>0.20904</v>
      </c>
      <c r="AM968" s="18">
        <v>0.29748999999999998</v>
      </c>
      <c r="AN968" s="18">
        <v>0.23774999999999999</v>
      </c>
      <c r="AP968" s="18">
        <v>0.20151456733089879</v>
      </c>
      <c r="AQ968" s="18">
        <v>0.1965630651498004</v>
      </c>
      <c r="AR968" s="18">
        <v>0.21004822773572909</v>
      </c>
      <c r="AS968" s="18">
        <v>0.26221097164588542</v>
      </c>
      <c r="AT968" s="18">
        <v>0.32983999054410529</v>
      </c>
      <c r="AU968" s="18">
        <v>0.34230535587456951</v>
      </c>
      <c r="AW968" s="18">
        <v>0.2497955624688448</v>
      </c>
      <c r="AX968" s="18">
        <v>0.16899643109870419</v>
      </c>
      <c r="AZ968" s="18">
        <v>0.24397766453973199</v>
      </c>
      <c r="BA968" s="18">
        <v>0.2375662645711491</v>
      </c>
      <c r="BB968" s="18">
        <v>0</v>
      </c>
      <c r="BC968" s="18">
        <v>0.23958360222320341</v>
      </c>
      <c r="BD968" s="18">
        <v>0.19414934085795821</v>
      </c>
      <c r="BE968" s="18">
        <v>0</v>
      </c>
      <c r="BF968" s="18">
        <v>0</v>
      </c>
      <c r="BG968" s="18">
        <v>0</v>
      </c>
    </row>
    <row r="969" spans="2:59">
      <c r="B969" s="17" t="s">
        <v>339</v>
      </c>
      <c r="C969" s="18">
        <v>0.24761335042491961</v>
      </c>
      <c r="D969" s="18">
        <v>0.25561353107294049</v>
      </c>
      <c r="E969" s="18">
        <v>0.24244903140077431</v>
      </c>
      <c r="G969" s="18">
        <v>0.29975351837161168</v>
      </c>
      <c r="H969" s="18">
        <v>0.24463822449698319</v>
      </c>
      <c r="I969" s="18">
        <v>0.31240418260534408</v>
      </c>
      <c r="J969" s="18">
        <v>0.26437454976158259</v>
      </c>
      <c r="K969" s="18">
        <v>0.23478166240291631</v>
      </c>
      <c r="L969" s="18">
        <v>0.25789250837957811</v>
      </c>
      <c r="M969" s="18">
        <v>0.23402164054077529</v>
      </c>
      <c r="N969" s="18">
        <v>0.2165623048045951</v>
      </c>
      <c r="O969" s="18">
        <v>0.22041502978169131</v>
      </c>
      <c r="Q969" s="18">
        <v>0.2054786982733203</v>
      </c>
      <c r="R969" s="18">
        <v>0.26806951791648731</v>
      </c>
      <c r="S969" s="18">
        <v>0.27988745620707939</v>
      </c>
      <c r="T969" s="18">
        <v>0.26777714929576241</v>
      </c>
      <c r="V969" s="18">
        <v>0.22622913727170851</v>
      </c>
      <c r="W969" s="18">
        <v>0.25599797964998988</v>
      </c>
      <c r="X969" s="18">
        <v>0.23789361437272311</v>
      </c>
      <c r="Y969" s="18">
        <v>0.25690360187974748</v>
      </c>
      <c r="Z969" s="18">
        <v>0.23240301499219759</v>
      </c>
      <c r="AA969" s="18">
        <v>0.32405688767850782</v>
      </c>
      <c r="AB969" s="18">
        <v>0.23622451264709091</v>
      </c>
      <c r="AD969" s="18">
        <v>0.25365069149125169</v>
      </c>
      <c r="AE969" s="18">
        <v>0.23303313436221409</v>
      </c>
      <c r="AF969" s="18">
        <v>0.24812539944462059</v>
      </c>
      <c r="AG969" s="18">
        <v>0.1985857220638157</v>
      </c>
      <c r="AH969" s="18">
        <v>0.2431863738360939</v>
      </c>
      <c r="AI969" s="18">
        <v>0.29129393741858139</v>
      </c>
      <c r="AJ969" s="18">
        <v>0</v>
      </c>
      <c r="AL969" s="18">
        <v>0.23468</v>
      </c>
      <c r="AM969" s="18">
        <v>0.23547000000000001</v>
      </c>
      <c r="AN969" s="18">
        <v>0.28458</v>
      </c>
      <c r="AP969" s="18">
        <v>0.25771891728133439</v>
      </c>
      <c r="AQ969" s="18">
        <v>0.29323086601660681</v>
      </c>
      <c r="AR969" s="18">
        <v>0.35805738855415808</v>
      </c>
      <c r="AS969" s="18">
        <v>0.22517056155891979</v>
      </c>
      <c r="AT969" s="18">
        <v>0.28152375821260978</v>
      </c>
      <c r="AU969" s="18">
        <v>0.31538928825086099</v>
      </c>
      <c r="AW969" s="18">
        <v>0.2445992819415212</v>
      </c>
      <c r="AX969" s="18">
        <v>0.25670368128732129</v>
      </c>
      <c r="AZ969" s="18">
        <v>0.24867463898956901</v>
      </c>
      <c r="BA969" s="18">
        <v>0.24701525624314771</v>
      </c>
      <c r="BB969" s="18">
        <v>0</v>
      </c>
      <c r="BC969" s="18">
        <v>0.23743813274105199</v>
      </c>
      <c r="BD969" s="18">
        <v>0.28131417146947418</v>
      </c>
      <c r="BE969" s="18">
        <v>0</v>
      </c>
      <c r="BF969" s="18">
        <v>0</v>
      </c>
      <c r="BG969" s="18">
        <v>0</v>
      </c>
    </row>
    <row r="970" spans="2:59">
      <c r="B970" s="17" t="s">
        <v>340</v>
      </c>
      <c r="C970" s="18">
        <v>0.19419755182363571</v>
      </c>
      <c r="D970" s="18">
        <v>0.18761941222664641</v>
      </c>
      <c r="E970" s="18">
        <v>0.1983083134987535</v>
      </c>
      <c r="G970" s="18">
        <v>0.1831097626088985</v>
      </c>
      <c r="H970" s="18">
        <v>0.197257836968322</v>
      </c>
      <c r="I970" s="18">
        <v>0.15066949456997419</v>
      </c>
      <c r="J970" s="18">
        <v>0.22647250961207849</v>
      </c>
      <c r="K970" s="18">
        <v>0.1815048948346292</v>
      </c>
      <c r="L970" s="18">
        <v>0.20021488690654671</v>
      </c>
      <c r="M970" s="18">
        <v>0.16923649254383219</v>
      </c>
      <c r="N970" s="18">
        <v>0.22732892237019239</v>
      </c>
      <c r="O970" s="18">
        <v>0.2090825509481726</v>
      </c>
      <c r="Q970" s="18">
        <v>0.2193914488537107</v>
      </c>
      <c r="R970" s="18">
        <v>0.19663195902853081</v>
      </c>
      <c r="S970" s="18">
        <v>0.18383284570722849</v>
      </c>
      <c r="T970" s="18">
        <v>0.1563904751738763</v>
      </c>
      <c r="V970" s="18">
        <v>0.22603178120942419</v>
      </c>
      <c r="W970" s="18">
        <v>0.17679386670232741</v>
      </c>
      <c r="X970" s="18">
        <v>0.20808458693528389</v>
      </c>
      <c r="Y970" s="18">
        <v>0.20458459719577471</v>
      </c>
      <c r="Z970" s="18">
        <v>0.188560603468403</v>
      </c>
      <c r="AA970" s="18">
        <v>0.14611908443053409</v>
      </c>
      <c r="AB970" s="18">
        <v>0.15739556414161779</v>
      </c>
      <c r="AD970" s="18">
        <v>0.16678128085871921</v>
      </c>
      <c r="AE970" s="18">
        <v>0.2234778606872819</v>
      </c>
      <c r="AF970" s="18">
        <v>0.21068383702366761</v>
      </c>
      <c r="AG970" s="18">
        <v>0.15575074881582121</v>
      </c>
      <c r="AH970" s="18">
        <v>0.21222057974949471</v>
      </c>
      <c r="AI970" s="18">
        <v>0.17953505062303871</v>
      </c>
      <c r="AJ970" s="18">
        <v>0.22518511969004371</v>
      </c>
      <c r="AL970" s="18">
        <v>0.19656999999999999</v>
      </c>
      <c r="AM970" s="18">
        <v>0.21956000000000001</v>
      </c>
      <c r="AN970" s="18">
        <v>0.20365</v>
      </c>
      <c r="AP970" s="18">
        <v>0.16007798363323711</v>
      </c>
      <c r="AQ970" s="18">
        <v>0.16820144630211761</v>
      </c>
      <c r="AR970" s="18">
        <v>0.18990163629230189</v>
      </c>
      <c r="AS970" s="18">
        <v>0.17525579724562701</v>
      </c>
      <c r="AT970" s="18">
        <v>0.12890172320796561</v>
      </c>
      <c r="AU970" s="18">
        <v>0.34230535587456951</v>
      </c>
      <c r="AW970" s="18">
        <v>0.2007363526393513</v>
      </c>
      <c r="AX970" s="18">
        <v>0.13862056213895849</v>
      </c>
      <c r="AZ970" s="18">
        <v>0.20275815845657641</v>
      </c>
      <c r="BA970" s="18">
        <v>0.19031695825408709</v>
      </c>
      <c r="BB970" s="18">
        <v>0</v>
      </c>
      <c r="BC970" s="18">
        <v>0.18768363504421171</v>
      </c>
      <c r="BD970" s="18">
        <v>0.1546463581740021</v>
      </c>
      <c r="BE970" s="18">
        <v>0</v>
      </c>
      <c r="BF970" s="18">
        <v>0</v>
      </c>
      <c r="BG970" s="18">
        <v>0</v>
      </c>
    </row>
    <row r="971" spans="2:59">
      <c r="B971" s="17" t="s">
        <v>341</v>
      </c>
      <c r="C971" s="18">
        <v>0.18576834312745719</v>
      </c>
      <c r="D971" s="18">
        <v>0.1795175637774904</v>
      </c>
      <c r="E971" s="18">
        <v>0.18990620066306249</v>
      </c>
      <c r="G971" s="18">
        <v>0.17988272748872969</v>
      </c>
      <c r="H971" s="18">
        <v>0.14229224961921749</v>
      </c>
      <c r="I971" s="18">
        <v>0.16813546335338481</v>
      </c>
      <c r="J971" s="18">
        <v>0.19401089677104319</v>
      </c>
      <c r="K971" s="18">
        <v>0.1766863693098607</v>
      </c>
      <c r="L971" s="18">
        <v>0.16981865834203549</v>
      </c>
      <c r="M971" s="18">
        <v>0.20143391553753581</v>
      </c>
      <c r="N971" s="18">
        <v>0.20306186215293581</v>
      </c>
      <c r="O971" s="18">
        <v>0.23599586714230089</v>
      </c>
      <c r="Q971" s="18">
        <v>0.22011131084215829</v>
      </c>
      <c r="R971" s="18">
        <v>0.18442511822850621</v>
      </c>
      <c r="S971" s="18">
        <v>0.12799982173435109</v>
      </c>
      <c r="T971" s="18">
        <v>0.17938406519381739</v>
      </c>
      <c r="V971" s="18">
        <v>0.17613474953914299</v>
      </c>
      <c r="W971" s="18">
        <v>0.17245343148634959</v>
      </c>
      <c r="X971" s="18">
        <v>0.18976142160409079</v>
      </c>
      <c r="Y971" s="18">
        <v>0.1781844350729643</v>
      </c>
      <c r="Z971" s="18">
        <v>0.21492716153398839</v>
      </c>
      <c r="AA971" s="18">
        <v>0.219929439148732</v>
      </c>
      <c r="AB971" s="18">
        <v>0.16979425581691429</v>
      </c>
      <c r="AD971" s="18">
        <v>0.20342111857712741</v>
      </c>
      <c r="AE971" s="18">
        <v>0.18671194696912111</v>
      </c>
      <c r="AF971" s="18">
        <v>0.1569709298915111</v>
      </c>
      <c r="AG971" s="18">
        <v>0.27694076337453583</v>
      </c>
      <c r="AH971" s="18">
        <v>0.17217858666313149</v>
      </c>
      <c r="AI971" s="18">
        <v>0.15892090882585411</v>
      </c>
      <c r="AJ971" s="18">
        <v>0.2358772217288925</v>
      </c>
      <c r="AL971" s="18">
        <v>0.24142</v>
      </c>
      <c r="AM971" s="18">
        <v>0.13650999999999999</v>
      </c>
      <c r="AN971" s="18">
        <v>0.11841</v>
      </c>
      <c r="AP971" s="18">
        <v>0.23548543517054291</v>
      </c>
      <c r="AQ971" s="18">
        <v>0.1327844867404131</v>
      </c>
      <c r="AR971" s="18">
        <v>0.14758174037588789</v>
      </c>
      <c r="AS971" s="18">
        <v>0.21685052020733861</v>
      </c>
      <c r="AT971" s="18">
        <v>0.13149749475577399</v>
      </c>
      <c r="AU971" s="18">
        <v>0</v>
      </c>
      <c r="AW971" s="18">
        <v>0.17276312303435071</v>
      </c>
      <c r="AX971" s="18">
        <v>0.30279475671101269</v>
      </c>
      <c r="AZ971" s="18">
        <v>0.1699256528347648</v>
      </c>
      <c r="BA971" s="18">
        <v>0.18334851206511399</v>
      </c>
      <c r="BB971" s="18">
        <v>0</v>
      </c>
      <c r="BC971" s="18">
        <v>0.2212837107089704</v>
      </c>
      <c r="BD971" s="18">
        <v>0.23276843110646969</v>
      </c>
      <c r="BE971" s="18">
        <v>0</v>
      </c>
      <c r="BF971" s="18">
        <v>0</v>
      </c>
      <c r="BG971" s="18">
        <v>0</v>
      </c>
    </row>
    <row r="972" spans="2:59">
      <c r="B972" s="17" t="s">
        <v>119</v>
      </c>
      <c r="C972" s="18">
        <v>3.6357325841035293E-2</v>
      </c>
      <c r="D972" s="18">
        <v>2.071419124776442E-2</v>
      </c>
      <c r="E972" s="18">
        <v>4.7139429896404662E-2</v>
      </c>
      <c r="G972" s="18">
        <v>3.4632749809237973E-2</v>
      </c>
      <c r="H972" s="18">
        <v>4.3058139435826183E-2</v>
      </c>
      <c r="I972" s="18">
        <v>3.5336399265015139E-2</v>
      </c>
      <c r="J972" s="18">
        <v>3.1965336338868403E-2</v>
      </c>
      <c r="K972" s="18">
        <v>4.5715224874796158E-2</v>
      </c>
      <c r="L972" s="18">
        <v>2.4643340895469511E-2</v>
      </c>
      <c r="M972" s="18">
        <v>3.5743911851258019E-2</v>
      </c>
      <c r="N972" s="18">
        <v>3.3547662768433788E-2</v>
      </c>
      <c r="O972" s="18">
        <v>4.080598751638452E-2</v>
      </c>
      <c r="Q972" s="18">
        <v>2.747639073866727E-2</v>
      </c>
      <c r="R972" s="18">
        <v>2.733200223107838E-2</v>
      </c>
      <c r="S972" s="18">
        <v>3.4810548015590609E-2</v>
      </c>
      <c r="T972" s="18">
        <v>6.1938856317813498E-2</v>
      </c>
      <c r="V972" s="18">
        <v>6.7096930991093456E-2</v>
      </c>
      <c r="W972" s="18">
        <v>3.7149023795544772E-2</v>
      </c>
      <c r="X972" s="18">
        <v>2.1914405845950509E-2</v>
      </c>
      <c r="Y972" s="18">
        <v>2.7583489115133229E-2</v>
      </c>
      <c r="Z972" s="18">
        <v>2.6165066706991601E-2</v>
      </c>
      <c r="AA972" s="18">
        <v>1.6308335309483932E-2</v>
      </c>
      <c r="AB972" s="18">
        <v>4.6592527399032323E-2</v>
      </c>
      <c r="AD972" s="18">
        <v>2.7260011286169269E-2</v>
      </c>
      <c r="AE972" s="18">
        <v>3.5228135130526042E-2</v>
      </c>
      <c r="AF972" s="18">
        <v>3.6056049374435593E-2</v>
      </c>
      <c r="AG972" s="18">
        <v>2.006018073038204E-2</v>
      </c>
      <c r="AH972" s="18">
        <v>4.4899520086028481E-2</v>
      </c>
      <c r="AI972" s="18">
        <v>6.0023560592912632E-2</v>
      </c>
      <c r="AJ972" s="18">
        <v>0.53893765858106379</v>
      </c>
      <c r="AL972" s="18">
        <v>1.856E-2</v>
      </c>
      <c r="AM972" s="18">
        <v>3.124E-2</v>
      </c>
      <c r="AN972" s="18">
        <v>3.4639999999999997E-2</v>
      </c>
      <c r="AP972" s="18">
        <v>3.7455356165677751E-2</v>
      </c>
      <c r="AQ972" s="18">
        <v>5.6342271542411233E-2</v>
      </c>
      <c r="AR972" s="18">
        <v>0</v>
      </c>
      <c r="AS972" s="18">
        <v>1.819724420547884E-2</v>
      </c>
      <c r="AT972" s="18">
        <v>1.5847069574249299E-2</v>
      </c>
      <c r="AU972" s="18">
        <v>0</v>
      </c>
      <c r="AW972" s="18">
        <v>2.90192174196694E-2</v>
      </c>
      <c r="AX972" s="18">
        <v>8.1220335294962337E-2</v>
      </c>
      <c r="AZ972" s="18">
        <v>4.7942963191781797E-2</v>
      </c>
      <c r="BA972" s="18">
        <v>3.0521165419678579E-2</v>
      </c>
      <c r="BB972" s="18">
        <v>0</v>
      </c>
      <c r="BC972" s="18">
        <v>1.54294542331597E-2</v>
      </c>
      <c r="BD972" s="18">
        <v>3.5828868356120952E-2</v>
      </c>
      <c r="BE972" s="18">
        <v>0</v>
      </c>
      <c r="BF972" s="18">
        <v>0</v>
      </c>
      <c r="BG972" s="18">
        <v>0</v>
      </c>
    </row>
    <row r="974" spans="2:59" ht="72.599999999999994">
      <c r="B974" s="14" t="s">
        <v>348</v>
      </c>
    </row>
    <row r="975" spans="2:59">
      <c r="B975" s="15" t="s">
        <v>20</v>
      </c>
    </row>
    <row r="976" spans="2:59">
      <c r="B976" s="11" t="s">
        <v>105</v>
      </c>
      <c r="C976" s="16">
        <v>4021</v>
      </c>
      <c r="D976" s="16">
        <v>1673</v>
      </c>
      <c r="E976" s="16">
        <v>2333</v>
      </c>
      <c r="G976" s="16">
        <v>205</v>
      </c>
      <c r="H976" s="16">
        <v>556</v>
      </c>
      <c r="I976" s="16">
        <v>395</v>
      </c>
      <c r="J976" s="16">
        <v>359</v>
      </c>
      <c r="K976" s="16">
        <v>435</v>
      </c>
      <c r="L976" s="16">
        <v>408</v>
      </c>
      <c r="M976" s="16">
        <v>651</v>
      </c>
      <c r="N976" s="16">
        <v>588</v>
      </c>
      <c r="O976" s="16">
        <v>424</v>
      </c>
      <c r="Q976" s="16">
        <v>1335</v>
      </c>
      <c r="R976" s="16">
        <v>799</v>
      </c>
      <c r="S976" s="16">
        <v>887</v>
      </c>
      <c r="T976" s="16">
        <v>955</v>
      </c>
      <c r="V976" s="16">
        <v>499</v>
      </c>
      <c r="W976" s="16">
        <v>617</v>
      </c>
      <c r="X976" s="16">
        <v>572</v>
      </c>
      <c r="Y976" s="16">
        <v>607</v>
      </c>
      <c r="Z976" s="16">
        <v>586</v>
      </c>
      <c r="AA976" s="16">
        <v>563</v>
      </c>
      <c r="AB976" s="16">
        <v>577</v>
      </c>
      <c r="AD976" s="16">
        <v>1339</v>
      </c>
      <c r="AE976" s="16">
        <v>800</v>
      </c>
      <c r="AF976" s="16">
        <v>767</v>
      </c>
      <c r="AG976" s="16">
        <v>160</v>
      </c>
      <c r="AH976" s="16">
        <v>609</v>
      </c>
      <c r="AI976" s="16">
        <v>341</v>
      </c>
      <c r="AJ976" s="16">
        <v>5</v>
      </c>
      <c r="AL976" s="16">
        <v>547</v>
      </c>
      <c r="AM976" s="16">
        <v>640</v>
      </c>
      <c r="AN976" s="16">
        <v>180</v>
      </c>
      <c r="AP976" s="16">
        <v>436</v>
      </c>
      <c r="AQ976" s="16">
        <v>418</v>
      </c>
      <c r="AR976" s="16">
        <v>128</v>
      </c>
      <c r="AS976" s="16">
        <v>889</v>
      </c>
      <c r="AT976" s="16">
        <v>140</v>
      </c>
      <c r="AU976" s="16">
        <v>21</v>
      </c>
      <c r="AW976" s="16">
        <v>3485</v>
      </c>
      <c r="AX976" s="16">
        <v>492</v>
      </c>
      <c r="AZ976" s="16">
        <v>1326</v>
      </c>
      <c r="BA976" s="16">
        <v>930</v>
      </c>
      <c r="BB976" s="16">
        <v>647</v>
      </c>
      <c r="BC976" s="16">
        <v>527</v>
      </c>
      <c r="BD976" s="16">
        <v>129</v>
      </c>
      <c r="BE976" s="16">
        <v>133</v>
      </c>
      <c r="BF976" s="16">
        <v>207</v>
      </c>
      <c r="BG976" s="16">
        <v>95</v>
      </c>
    </row>
    <row r="977" spans="2:59">
      <c r="B977" s="12" t="s">
        <v>106</v>
      </c>
      <c r="C977" s="16">
        <v>4021</v>
      </c>
      <c r="D977" s="16">
        <v>1744</v>
      </c>
      <c r="E977" s="16">
        <v>2272</v>
      </c>
      <c r="G977" s="16">
        <v>189</v>
      </c>
      <c r="H977" s="16">
        <v>543</v>
      </c>
      <c r="I977" s="16">
        <v>398</v>
      </c>
      <c r="J977" s="16">
        <v>350</v>
      </c>
      <c r="K977" s="16">
        <v>438</v>
      </c>
      <c r="L977" s="16">
        <v>422</v>
      </c>
      <c r="M977" s="16">
        <v>652</v>
      </c>
      <c r="N977" s="16">
        <v>639</v>
      </c>
      <c r="O977" s="16">
        <v>390</v>
      </c>
      <c r="Q977" s="16">
        <v>1341</v>
      </c>
      <c r="R977" s="16">
        <v>796</v>
      </c>
      <c r="S977" s="16">
        <v>896</v>
      </c>
      <c r="T977" s="16">
        <v>943</v>
      </c>
      <c r="V977" s="16">
        <v>584</v>
      </c>
      <c r="W977" s="16">
        <v>587</v>
      </c>
      <c r="X977" s="16">
        <v>583</v>
      </c>
      <c r="Y977" s="16">
        <v>558</v>
      </c>
      <c r="Z977" s="16">
        <v>563</v>
      </c>
      <c r="AA977" s="16">
        <v>563</v>
      </c>
      <c r="AB977" s="16">
        <v>583</v>
      </c>
      <c r="AD977" s="16">
        <v>1343</v>
      </c>
      <c r="AE977" s="16">
        <v>804</v>
      </c>
      <c r="AF977" s="16">
        <v>765</v>
      </c>
      <c r="AG977" s="16">
        <v>157</v>
      </c>
      <c r="AH977" s="16">
        <v>609</v>
      </c>
      <c r="AI977" s="16">
        <v>338</v>
      </c>
      <c r="AJ977" s="16">
        <v>5</v>
      </c>
      <c r="AL977" s="16">
        <v>567</v>
      </c>
      <c r="AM977" s="16">
        <v>660</v>
      </c>
      <c r="AN977" s="16">
        <v>184</v>
      </c>
      <c r="AP977" s="16">
        <v>433</v>
      </c>
      <c r="AQ977" s="16">
        <v>406</v>
      </c>
      <c r="AR977" s="16">
        <v>131</v>
      </c>
      <c r="AS977" s="16">
        <v>857</v>
      </c>
      <c r="AT977" s="16">
        <v>139</v>
      </c>
      <c r="AU977" s="16">
        <v>21</v>
      </c>
      <c r="AW977" s="16">
        <v>3486</v>
      </c>
      <c r="AX977" s="16">
        <v>490</v>
      </c>
      <c r="AZ977" s="16">
        <v>1382</v>
      </c>
      <c r="BA977" s="16">
        <v>902</v>
      </c>
      <c r="BB977" s="16">
        <v>650</v>
      </c>
      <c r="BC977" s="16">
        <v>510</v>
      </c>
      <c r="BD977" s="16">
        <v>127</v>
      </c>
      <c r="BE977" s="16">
        <v>130</v>
      </c>
      <c r="BF977" s="16">
        <v>199</v>
      </c>
      <c r="BG977" s="16">
        <v>95</v>
      </c>
    </row>
    <row r="978" spans="2:59">
      <c r="B978" s="17" t="s">
        <v>337</v>
      </c>
      <c r="C978" s="18">
        <v>0.11449661540705899</v>
      </c>
      <c r="D978" s="18">
        <v>0.11237485039973009</v>
      </c>
      <c r="E978" s="18">
        <v>0.11614279969677289</v>
      </c>
      <c r="G978" s="18">
        <v>0.1200564604320698</v>
      </c>
      <c r="H978" s="18">
        <v>0.12530047859716159</v>
      </c>
      <c r="I978" s="18">
        <v>0.14367532611787931</v>
      </c>
      <c r="J978" s="18">
        <v>7.2754712624032991E-2</v>
      </c>
      <c r="K978" s="18">
        <v>0.1356309782340876</v>
      </c>
      <c r="L978" s="18">
        <v>9.4512626814434092E-2</v>
      </c>
      <c r="M978" s="18">
        <v>0.1162276501034314</v>
      </c>
      <c r="N978" s="18">
        <v>0.1112306351823323</v>
      </c>
      <c r="O978" s="18">
        <v>0.1047887941214561</v>
      </c>
      <c r="Q978" s="18">
        <v>0.1017614378749806</v>
      </c>
      <c r="R978" s="18">
        <v>0.1002579121559537</v>
      </c>
      <c r="S978" s="18">
        <v>0.13253316596001549</v>
      </c>
      <c r="T978" s="18">
        <v>0.125244934274927</v>
      </c>
      <c r="V978" s="18">
        <v>0.1088136445389221</v>
      </c>
      <c r="W978" s="18">
        <v>0.1061402472433445</v>
      </c>
      <c r="X978" s="18">
        <v>0.10896301069215469</v>
      </c>
      <c r="Y978" s="18">
        <v>0.10844109267725981</v>
      </c>
      <c r="Z978" s="18">
        <v>0.12939880622235231</v>
      </c>
      <c r="AA978" s="18">
        <v>0.1189189512982913</v>
      </c>
      <c r="AB978" s="18">
        <v>0.1212645396223534</v>
      </c>
      <c r="AD978" s="18">
        <v>0.1250621876144036</v>
      </c>
      <c r="AE978" s="18">
        <v>8.8255652280121763E-2</v>
      </c>
      <c r="AF978" s="18">
        <v>0.10853500448301889</v>
      </c>
      <c r="AG978" s="18">
        <v>9.7808209295991155E-2</v>
      </c>
      <c r="AH978" s="18">
        <v>0.12774361590058389</v>
      </c>
      <c r="AI978" s="18">
        <v>0.13400566333660149</v>
      </c>
      <c r="AJ978" s="18">
        <v>0</v>
      </c>
      <c r="AL978" s="18">
        <v>0.11164</v>
      </c>
      <c r="AM978" s="18">
        <v>0.10445</v>
      </c>
      <c r="AN978" s="18">
        <v>0.1275</v>
      </c>
      <c r="AP978" s="18">
        <v>0.10180200327849</v>
      </c>
      <c r="AQ978" s="18">
        <v>0.12509322402992601</v>
      </c>
      <c r="AR978" s="18">
        <v>0.1862127745851192</v>
      </c>
      <c r="AS978" s="18">
        <v>0.1192663820736321</v>
      </c>
      <c r="AT978" s="18">
        <v>9.8761053274983218E-2</v>
      </c>
      <c r="AU978" s="18">
        <v>0.18893196251258981</v>
      </c>
      <c r="AW978" s="18">
        <v>0.1135993875009615</v>
      </c>
      <c r="AX978" s="18">
        <v>0.1252759519475708</v>
      </c>
      <c r="AZ978" s="18">
        <v>0.1089587592945602</v>
      </c>
      <c r="BA978" s="18">
        <v>0.1175553131216772</v>
      </c>
      <c r="BB978" s="18">
        <v>0.1327593823119331</v>
      </c>
      <c r="BC978" s="18">
        <v>0.10835358052347741</v>
      </c>
      <c r="BD978" s="18">
        <v>8.560689789562699E-2</v>
      </c>
      <c r="BE978" s="18">
        <v>0.151037329641521</v>
      </c>
      <c r="BF978" s="18">
        <v>8.774076754647081E-2</v>
      </c>
      <c r="BG978" s="18">
        <v>0.13043437943322819</v>
      </c>
    </row>
    <row r="979" spans="2:59">
      <c r="B979" s="17" t="s">
        <v>338</v>
      </c>
      <c r="C979" s="18">
        <v>0.31602176439786622</v>
      </c>
      <c r="D979" s="18">
        <v>0.29772017791747629</v>
      </c>
      <c r="E979" s="18">
        <v>0.32993706006470791</v>
      </c>
      <c r="G979" s="18">
        <v>0.30732981257618819</v>
      </c>
      <c r="H979" s="18">
        <v>0.30679940309063558</v>
      </c>
      <c r="I979" s="18">
        <v>0.32380927470343851</v>
      </c>
      <c r="J979" s="18">
        <v>0.37646941087110353</v>
      </c>
      <c r="K979" s="18">
        <v>0.30784935088847232</v>
      </c>
      <c r="L979" s="18">
        <v>0.32299176720293682</v>
      </c>
      <c r="M979" s="18">
        <v>0.28254848859354909</v>
      </c>
      <c r="N979" s="18">
        <v>0.30453470621140161</v>
      </c>
      <c r="O979" s="18">
        <v>0.34729714300251541</v>
      </c>
      <c r="Q979" s="18">
        <v>0.3096213607863883</v>
      </c>
      <c r="R979" s="18">
        <v>0.32862553017414342</v>
      </c>
      <c r="S979" s="18">
        <v>0.32143015585102908</v>
      </c>
      <c r="T979" s="18">
        <v>0.30866060624270109</v>
      </c>
      <c r="V979" s="18">
        <v>0.33009055635901802</v>
      </c>
      <c r="W979" s="18">
        <v>0.32300521870719973</v>
      </c>
      <c r="X979" s="18">
        <v>0.34370281881282949</v>
      </c>
      <c r="Y979" s="18">
        <v>0.29444831907861102</v>
      </c>
      <c r="Z979" s="18">
        <v>0.29685938303523191</v>
      </c>
      <c r="AA979" s="18">
        <v>0.31893184329752339</v>
      </c>
      <c r="AB979" s="18">
        <v>0.30356909360596362</v>
      </c>
      <c r="AD979" s="18">
        <v>0.27786755920923251</v>
      </c>
      <c r="AE979" s="18">
        <v>0.34146124528516258</v>
      </c>
      <c r="AF979" s="18">
        <v>0.34205407350325528</v>
      </c>
      <c r="AG979" s="18">
        <v>0.33909169713303178</v>
      </c>
      <c r="AH979" s="18">
        <v>0.32321886838078201</v>
      </c>
      <c r="AI979" s="18">
        <v>0.3292278709005802</v>
      </c>
      <c r="AJ979" s="18">
        <v>0</v>
      </c>
      <c r="AL979" s="18">
        <v>0.29948000000000002</v>
      </c>
      <c r="AM979" s="18">
        <v>0.36058000000000001</v>
      </c>
      <c r="AN979" s="18">
        <v>0.35104000000000002</v>
      </c>
      <c r="AP979" s="18">
        <v>0.32463268531314121</v>
      </c>
      <c r="AQ979" s="18">
        <v>0.27061832144371478</v>
      </c>
      <c r="AR979" s="18">
        <v>0.29418830746281849</v>
      </c>
      <c r="AS979" s="18">
        <v>0.30777457936029912</v>
      </c>
      <c r="AT979" s="18">
        <v>0.34170390654962701</v>
      </c>
      <c r="AU979" s="18">
        <v>0.3035324691544663</v>
      </c>
      <c r="AW979" s="18">
        <v>0.3208406701496761</v>
      </c>
      <c r="AX979" s="18">
        <v>0.28078415551414132</v>
      </c>
      <c r="AZ979" s="18">
        <v>0.34604234945008938</v>
      </c>
      <c r="BA979" s="18">
        <v>0.28837973261173799</v>
      </c>
      <c r="BB979" s="18">
        <v>0.32370957530628491</v>
      </c>
      <c r="BC979" s="18">
        <v>0.33573523939806371</v>
      </c>
      <c r="BD979" s="18">
        <v>0.24955859849707299</v>
      </c>
      <c r="BE979" s="18">
        <v>0.25647993325815238</v>
      </c>
      <c r="BF979" s="18">
        <v>0.2471090716497901</v>
      </c>
      <c r="BG979" s="18">
        <v>0.32000674456723449</v>
      </c>
    </row>
    <row r="980" spans="2:59">
      <c r="B980" s="17" t="s">
        <v>339</v>
      </c>
      <c r="C980" s="18">
        <v>0.2161598600092122</v>
      </c>
      <c r="D980" s="18">
        <v>0.21187845754159529</v>
      </c>
      <c r="E980" s="18">
        <v>0.21941578156193481</v>
      </c>
      <c r="G980" s="18">
        <v>0.27722432183349138</v>
      </c>
      <c r="H980" s="18">
        <v>0.22268201371247731</v>
      </c>
      <c r="I980" s="18">
        <v>0.20674857170125061</v>
      </c>
      <c r="J980" s="18">
        <v>0.21928268084871119</v>
      </c>
      <c r="K980" s="18">
        <v>0.19579807517031991</v>
      </c>
      <c r="L980" s="18">
        <v>0.2046868978086962</v>
      </c>
      <c r="M980" s="18">
        <v>0.2017147184105347</v>
      </c>
      <c r="N980" s="18">
        <v>0.2350122202753239</v>
      </c>
      <c r="O980" s="18">
        <v>0.2128306770026156</v>
      </c>
      <c r="Q980" s="18">
        <v>0.2006286419448978</v>
      </c>
      <c r="R980" s="18">
        <v>0.20806427883857551</v>
      </c>
      <c r="S980" s="18">
        <v>0.23060264483563431</v>
      </c>
      <c r="T980" s="18">
        <v>0.23403072301554739</v>
      </c>
      <c r="V980" s="18">
        <v>0.2472556963453551</v>
      </c>
      <c r="W980" s="18">
        <v>0.2225092910070805</v>
      </c>
      <c r="X980" s="18">
        <v>0.19914057579459621</v>
      </c>
      <c r="Y980" s="18">
        <v>0.23240807330987581</v>
      </c>
      <c r="Z980" s="18">
        <v>0.1906469079062692</v>
      </c>
      <c r="AA980" s="18">
        <v>0.1987343039169947</v>
      </c>
      <c r="AB980" s="18">
        <v>0.2215579865532995</v>
      </c>
      <c r="AD980" s="18">
        <v>0.2086353134244644</v>
      </c>
      <c r="AE980" s="18">
        <v>0.2241448402300511</v>
      </c>
      <c r="AF980" s="18">
        <v>0.22620703166108611</v>
      </c>
      <c r="AG980" s="18">
        <v>0.22306332334263609</v>
      </c>
      <c r="AH980" s="18">
        <v>0.20859795815844809</v>
      </c>
      <c r="AI980" s="18">
        <v>0.21530497387437281</v>
      </c>
      <c r="AJ980" s="18">
        <v>0.17861705748632431</v>
      </c>
      <c r="AL980" s="18">
        <v>0.21618000000000001</v>
      </c>
      <c r="AM980" s="18">
        <v>0.22416</v>
      </c>
      <c r="AN980" s="18">
        <v>0.23149</v>
      </c>
      <c r="AP980" s="18">
        <v>0.188305195372619</v>
      </c>
      <c r="AQ980" s="18">
        <v>0.27130667988888002</v>
      </c>
      <c r="AR980" s="18">
        <v>0.16596133134048599</v>
      </c>
      <c r="AS980" s="18">
        <v>0.17999017743907109</v>
      </c>
      <c r="AT980" s="18">
        <v>0.1933350227811573</v>
      </c>
      <c r="AU980" s="18">
        <v>0.23588304932472359</v>
      </c>
      <c r="AW980" s="18">
        <v>0.2098219552932199</v>
      </c>
      <c r="AX980" s="18">
        <v>0.2481422866153353</v>
      </c>
      <c r="AZ980" s="18">
        <v>0.22199049133666171</v>
      </c>
      <c r="BA980" s="18">
        <v>0.24485635354153151</v>
      </c>
      <c r="BB980" s="18">
        <v>0.17443860592276819</v>
      </c>
      <c r="BC980" s="18">
        <v>0.17368798367009081</v>
      </c>
      <c r="BD980" s="18">
        <v>0.25604059072837387</v>
      </c>
      <c r="BE980" s="18">
        <v>0.24094224043020801</v>
      </c>
      <c r="BF980" s="18">
        <v>0.2451497760901945</v>
      </c>
      <c r="BG980" s="18">
        <v>0.16839417370087639</v>
      </c>
    </row>
    <row r="981" spans="2:59">
      <c r="B981" s="17" t="s">
        <v>340</v>
      </c>
      <c r="C981" s="18">
        <v>0.2070318483810577</v>
      </c>
      <c r="D981" s="18">
        <v>0.2108148665736608</v>
      </c>
      <c r="E981" s="18">
        <v>0.20408385975952301</v>
      </c>
      <c r="G981" s="18">
        <v>0.18707297014412649</v>
      </c>
      <c r="H981" s="18">
        <v>0.20781397648431441</v>
      </c>
      <c r="I981" s="18">
        <v>0.19290676486833841</v>
      </c>
      <c r="J981" s="18">
        <v>0.18465687540246309</v>
      </c>
      <c r="K981" s="18">
        <v>0.22539888469816241</v>
      </c>
      <c r="L981" s="18">
        <v>0.2220628697795301</v>
      </c>
      <c r="M981" s="18">
        <v>0.22525128001635131</v>
      </c>
      <c r="N981" s="18">
        <v>0.19593116986473441</v>
      </c>
      <c r="O981" s="18">
        <v>0.20094714944760689</v>
      </c>
      <c r="Q981" s="18">
        <v>0.2293063477352161</v>
      </c>
      <c r="R981" s="18">
        <v>0.21974972072160789</v>
      </c>
      <c r="S981" s="18">
        <v>0.1822324073828358</v>
      </c>
      <c r="T981" s="18">
        <v>0.1885790031123622</v>
      </c>
      <c r="V981" s="18">
        <v>0.17964098234469181</v>
      </c>
      <c r="W981" s="18">
        <v>0.21426723747753179</v>
      </c>
      <c r="X981" s="18">
        <v>0.2025106138540326</v>
      </c>
      <c r="Y981" s="18">
        <v>0.20610521792152309</v>
      </c>
      <c r="Z981" s="18">
        <v>0.2246748673672106</v>
      </c>
      <c r="AA981" s="18">
        <v>0.20091292040492839</v>
      </c>
      <c r="AB981" s="18">
        <v>0.2214587020020499</v>
      </c>
      <c r="AD981" s="18">
        <v>0.22646162142678991</v>
      </c>
      <c r="AE981" s="18">
        <v>0.20609477797367071</v>
      </c>
      <c r="AF981" s="18">
        <v>0.19780350683228051</v>
      </c>
      <c r="AG981" s="18">
        <v>0.1700431108650419</v>
      </c>
      <c r="AH981" s="18">
        <v>0.1858374805682291</v>
      </c>
      <c r="AI981" s="18">
        <v>0.2078428176111724</v>
      </c>
      <c r="AJ981" s="18">
        <v>0.23780733087109049</v>
      </c>
      <c r="AL981" s="18">
        <v>0.22144</v>
      </c>
      <c r="AM981" s="18">
        <v>0.20251</v>
      </c>
      <c r="AN981" s="18">
        <v>0.17171</v>
      </c>
      <c r="AP981" s="18">
        <v>0.2309010611020883</v>
      </c>
      <c r="AQ981" s="18">
        <v>0.16897437937491619</v>
      </c>
      <c r="AR981" s="18">
        <v>0.21413111854785921</v>
      </c>
      <c r="AS981" s="18">
        <v>0.22948450349893559</v>
      </c>
      <c r="AT981" s="18">
        <v>0.22600795025203799</v>
      </c>
      <c r="AU981" s="18">
        <v>0.17491269902785961</v>
      </c>
      <c r="AW981" s="18">
        <v>0.21370612284599641</v>
      </c>
      <c r="AX981" s="18">
        <v>0.17284365936211249</v>
      </c>
      <c r="AZ981" s="18">
        <v>0.19567500870927129</v>
      </c>
      <c r="BA981" s="18">
        <v>0.1867970283209775</v>
      </c>
      <c r="BB981" s="18">
        <v>0.21979962362839131</v>
      </c>
      <c r="BC981" s="18">
        <v>0.23753948386960891</v>
      </c>
      <c r="BD981" s="18">
        <v>0.20774592086066329</v>
      </c>
      <c r="BE981" s="18">
        <v>0.24280379963832829</v>
      </c>
      <c r="BF981" s="18">
        <v>0.27238360704997922</v>
      </c>
      <c r="BG981" s="18">
        <v>0.17356062549750009</v>
      </c>
    </row>
    <row r="982" spans="2:59">
      <c r="B982" s="17" t="s">
        <v>341</v>
      </c>
      <c r="C982" s="18">
        <v>0.1179924642839429</v>
      </c>
      <c r="D982" s="18">
        <v>0.14399915755421289</v>
      </c>
      <c r="E982" s="18">
        <v>9.8154803421873688E-2</v>
      </c>
      <c r="G982" s="18">
        <v>9.9341740585428467E-2</v>
      </c>
      <c r="H982" s="18">
        <v>0.1107107621845515</v>
      </c>
      <c r="I982" s="18">
        <v>0.1020914118620244</v>
      </c>
      <c r="J982" s="18">
        <v>0.10749883316063071</v>
      </c>
      <c r="K982" s="18">
        <v>0.1121519593016076</v>
      </c>
      <c r="L982" s="18">
        <v>0.1140919157586829</v>
      </c>
      <c r="M982" s="18">
        <v>0.15306721548577021</v>
      </c>
      <c r="N982" s="18">
        <v>0.12843838256822279</v>
      </c>
      <c r="O982" s="18">
        <v>9.7840756255091449E-2</v>
      </c>
      <c r="Q982" s="18">
        <v>0.14048681694852891</v>
      </c>
      <c r="R982" s="18">
        <v>0.11868172403999371</v>
      </c>
      <c r="S982" s="18">
        <v>0.10991241283287791</v>
      </c>
      <c r="T982" s="18">
        <v>9.4677273568026715E-2</v>
      </c>
      <c r="V982" s="18">
        <v>8.1240568438989094E-2</v>
      </c>
      <c r="W982" s="18">
        <v>0.117918715293545</v>
      </c>
      <c r="X982" s="18">
        <v>0.1219530053680707</v>
      </c>
      <c r="Y982" s="18">
        <v>0.12548573077964539</v>
      </c>
      <c r="Z982" s="18">
        <v>0.13297310280581379</v>
      </c>
      <c r="AA982" s="18">
        <v>0.1417890212336107</v>
      </c>
      <c r="AB982" s="18">
        <v>0.106292420134757</v>
      </c>
      <c r="AD982" s="18">
        <v>0.1423266715791314</v>
      </c>
      <c r="AE982" s="18">
        <v>0.1079947103501622</v>
      </c>
      <c r="AF982" s="18">
        <v>9.4151857129661481E-2</v>
      </c>
      <c r="AG982" s="18">
        <v>0.143100840769782</v>
      </c>
      <c r="AH982" s="18">
        <v>0.1245952850571433</v>
      </c>
      <c r="AI982" s="18">
        <v>7.4408941824392366E-2</v>
      </c>
      <c r="AJ982" s="18">
        <v>0.18709804329547289</v>
      </c>
      <c r="AL982" s="18">
        <v>0.13603999999999999</v>
      </c>
      <c r="AM982" s="18">
        <v>8.6779999999999996E-2</v>
      </c>
      <c r="AN982" s="18">
        <v>8.2049999999999998E-2</v>
      </c>
      <c r="AP982" s="18">
        <v>0.1387049440744294</v>
      </c>
      <c r="AQ982" s="18">
        <v>0.10630139307579441</v>
      </c>
      <c r="AR982" s="18">
        <v>0.13035860847109329</v>
      </c>
      <c r="AS982" s="18">
        <v>0.14096515461096101</v>
      </c>
      <c r="AT982" s="18">
        <v>0.1181664185039952</v>
      </c>
      <c r="AU982" s="18">
        <v>9.6739819980360478E-2</v>
      </c>
      <c r="AW982" s="18">
        <v>0.1196247223720768</v>
      </c>
      <c r="AX982" s="18">
        <v>0.1132797828154495</v>
      </c>
      <c r="AZ982" s="18">
        <v>9.4016323505477659E-2</v>
      </c>
      <c r="BA982" s="18">
        <v>0.12806273520951911</v>
      </c>
      <c r="BB982" s="18">
        <v>0.13366476192876281</v>
      </c>
      <c r="BC982" s="18">
        <v>0.12921081158226511</v>
      </c>
      <c r="BD982" s="18">
        <v>0.1787778931878683</v>
      </c>
      <c r="BE982" s="18">
        <v>0.10089920666563</v>
      </c>
      <c r="BF982" s="18">
        <v>0.10253979678370199</v>
      </c>
      <c r="BG982" s="18">
        <v>0.168587700785813</v>
      </c>
    </row>
    <row r="983" spans="2:59">
      <c r="B983" s="17" t="s">
        <v>119</v>
      </c>
      <c r="C983" s="18">
        <v>2.8297447520861791E-2</v>
      </c>
      <c r="D983" s="18">
        <v>2.321249001332466E-2</v>
      </c>
      <c r="E983" s="18">
        <v>3.2265695495187832E-2</v>
      </c>
      <c r="G983" s="18">
        <v>8.9746944286956346E-3</v>
      </c>
      <c r="H983" s="18">
        <v>2.6693365930859771E-2</v>
      </c>
      <c r="I983" s="18">
        <v>3.0768650747068711E-2</v>
      </c>
      <c r="J983" s="18">
        <v>3.9337487093058572E-2</v>
      </c>
      <c r="K983" s="18">
        <v>2.317075170735013E-2</v>
      </c>
      <c r="L983" s="18">
        <v>4.1653922635719792E-2</v>
      </c>
      <c r="M983" s="18">
        <v>2.1190647390363339E-2</v>
      </c>
      <c r="N983" s="18">
        <v>2.4852885897984851E-2</v>
      </c>
      <c r="O983" s="18">
        <v>3.6295480170714829E-2</v>
      </c>
      <c r="Q983" s="18">
        <v>1.819539470998828E-2</v>
      </c>
      <c r="R983" s="18">
        <v>2.4620834069725771E-2</v>
      </c>
      <c r="S983" s="18">
        <v>2.3289213137607429E-2</v>
      </c>
      <c r="T983" s="18">
        <v>4.8807459786435629E-2</v>
      </c>
      <c r="V983" s="18">
        <v>5.295855197302396E-2</v>
      </c>
      <c r="W983" s="18">
        <v>1.6159290271298341E-2</v>
      </c>
      <c r="X983" s="18">
        <v>2.372997547831622E-2</v>
      </c>
      <c r="Y983" s="18">
        <v>3.3111566233084817E-2</v>
      </c>
      <c r="Z983" s="18">
        <v>2.5446932663122309E-2</v>
      </c>
      <c r="AA983" s="18">
        <v>2.071295984865118E-2</v>
      </c>
      <c r="AB983" s="18">
        <v>2.5857258081576628E-2</v>
      </c>
      <c r="AD983" s="18">
        <v>1.9646646745978439E-2</v>
      </c>
      <c r="AE983" s="18">
        <v>3.2048773880831598E-2</v>
      </c>
      <c r="AF983" s="18">
        <v>3.1248526390697671E-2</v>
      </c>
      <c r="AG983" s="18">
        <v>2.6892818593516901E-2</v>
      </c>
      <c r="AH983" s="18">
        <v>3.0006791934813551E-2</v>
      </c>
      <c r="AI983" s="18">
        <v>3.9209732452880952E-2</v>
      </c>
      <c r="AJ983" s="18">
        <v>0.39647756834711217</v>
      </c>
      <c r="AL983" s="18">
        <v>1.5219999999999999E-2</v>
      </c>
      <c r="AM983" s="18">
        <v>2.1510000000000001E-2</v>
      </c>
      <c r="AN983" s="18">
        <v>3.6220000000000002E-2</v>
      </c>
      <c r="AP983" s="18">
        <v>1.5654110859232191E-2</v>
      </c>
      <c r="AQ983" s="18">
        <v>5.7706002186768628E-2</v>
      </c>
      <c r="AR983" s="18">
        <v>9.147859592623965E-3</v>
      </c>
      <c r="AS983" s="18">
        <v>2.2519203017101159E-2</v>
      </c>
      <c r="AT983" s="18">
        <v>2.2025648638199259E-2</v>
      </c>
      <c r="AU983" s="18">
        <v>0</v>
      </c>
      <c r="AW983" s="18">
        <v>2.2407141838069421E-2</v>
      </c>
      <c r="AX983" s="18">
        <v>5.9674163745390529E-2</v>
      </c>
      <c r="AZ983" s="18">
        <v>3.3317067703939642E-2</v>
      </c>
      <c r="BA983" s="18">
        <v>3.434883719455667E-2</v>
      </c>
      <c r="BB983" s="18">
        <v>1.5628050901859571E-2</v>
      </c>
      <c r="BC983" s="18">
        <v>1.547290095649422E-2</v>
      </c>
      <c r="BD983" s="18">
        <v>2.227009883039436E-2</v>
      </c>
      <c r="BE983" s="18">
        <v>7.8374903661603858E-3</v>
      </c>
      <c r="BF983" s="18">
        <v>4.5076980879863428E-2</v>
      </c>
      <c r="BG983" s="18">
        <v>3.9016376015347479E-2</v>
      </c>
    </row>
    <row r="985" spans="2:59" ht="87">
      <c r="B985" s="14" t="s">
        <v>349</v>
      </c>
    </row>
    <row r="986" spans="2:59">
      <c r="B986" s="15" t="s">
        <v>20</v>
      </c>
    </row>
    <row r="987" spans="2:59">
      <c r="B987" s="11" t="s">
        <v>105</v>
      </c>
      <c r="C987" s="16">
        <v>4021</v>
      </c>
      <c r="D987" s="16">
        <v>1673</v>
      </c>
      <c r="E987" s="16">
        <v>2333</v>
      </c>
      <c r="G987" s="16">
        <v>205</v>
      </c>
      <c r="H987" s="16">
        <v>556</v>
      </c>
      <c r="I987" s="16">
        <v>395</v>
      </c>
      <c r="J987" s="16">
        <v>359</v>
      </c>
      <c r="K987" s="16">
        <v>435</v>
      </c>
      <c r="L987" s="16">
        <v>408</v>
      </c>
      <c r="M987" s="16">
        <v>651</v>
      </c>
      <c r="N987" s="16">
        <v>588</v>
      </c>
      <c r="O987" s="16">
        <v>424</v>
      </c>
      <c r="Q987" s="16">
        <v>1335</v>
      </c>
      <c r="R987" s="16">
        <v>799</v>
      </c>
      <c r="S987" s="16">
        <v>887</v>
      </c>
      <c r="T987" s="16">
        <v>955</v>
      </c>
      <c r="V987" s="16">
        <v>499</v>
      </c>
      <c r="W987" s="16">
        <v>617</v>
      </c>
      <c r="X987" s="16">
        <v>572</v>
      </c>
      <c r="Y987" s="16">
        <v>607</v>
      </c>
      <c r="Z987" s="16">
        <v>586</v>
      </c>
      <c r="AA987" s="16">
        <v>563</v>
      </c>
      <c r="AB987" s="16">
        <v>577</v>
      </c>
      <c r="AD987" s="16">
        <v>1339</v>
      </c>
      <c r="AE987" s="16">
        <v>800</v>
      </c>
      <c r="AF987" s="16">
        <v>767</v>
      </c>
      <c r="AG987" s="16">
        <v>160</v>
      </c>
      <c r="AH987" s="16">
        <v>609</v>
      </c>
      <c r="AI987" s="16">
        <v>341</v>
      </c>
      <c r="AJ987" s="16">
        <v>5</v>
      </c>
      <c r="AL987" s="16">
        <v>547</v>
      </c>
      <c r="AM987" s="16">
        <v>640</v>
      </c>
      <c r="AN987" s="16">
        <v>180</v>
      </c>
      <c r="AP987" s="16">
        <v>436</v>
      </c>
      <c r="AQ987" s="16">
        <v>418</v>
      </c>
      <c r="AR987" s="16">
        <v>128</v>
      </c>
      <c r="AS987" s="16">
        <v>889</v>
      </c>
      <c r="AT987" s="16">
        <v>140</v>
      </c>
      <c r="AU987" s="16">
        <v>21</v>
      </c>
      <c r="AW987" s="16">
        <v>3485</v>
      </c>
      <c r="AX987" s="16">
        <v>492</v>
      </c>
      <c r="AZ987" s="16">
        <v>1326</v>
      </c>
      <c r="BA987" s="16">
        <v>930</v>
      </c>
      <c r="BB987" s="16">
        <v>647</v>
      </c>
      <c r="BC987" s="16">
        <v>527</v>
      </c>
      <c r="BD987" s="16">
        <v>129</v>
      </c>
      <c r="BE987" s="16">
        <v>133</v>
      </c>
      <c r="BF987" s="16">
        <v>207</v>
      </c>
      <c r="BG987" s="16">
        <v>95</v>
      </c>
    </row>
    <row r="988" spans="2:59">
      <c r="B988" s="12" t="s">
        <v>106</v>
      </c>
      <c r="C988" s="16">
        <v>4021</v>
      </c>
      <c r="D988" s="16">
        <v>1744</v>
      </c>
      <c r="E988" s="16">
        <v>2272</v>
      </c>
      <c r="G988" s="16">
        <v>189</v>
      </c>
      <c r="H988" s="16">
        <v>543</v>
      </c>
      <c r="I988" s="16">
        <v>398</v>
      </c>
      <c r="J988" s="16">
        <v>350</v>
      </c>
      <c r="K988" s="16">
        <v>438</v>
      </c>
      <c r="L988" s="16">
        <v>422</v>
      </c>
      <c r="M988" s="16">
        <v>652</v>
      </c>
      <c r="N988" s="16">
        <v>639</v>
      </c>
      <c r="O988" s="16">
        <v>390</v>
      </c>
      <c r="Q988" s="16">
        <v>1341</v>
      </c>
      <c r="R988" s="16">
        <v>796</v>
      </c>
      <c r="S988" s="16">
        <v>896</v>
      </c>
      <c r="T988" s="16">
        <v>943</v>
      </c>
      <c r="V988" s="16">
        <v>584</v>
      </c>
      <c r="W988" s="16">
        <v>587</v>
      </c>
      <c r="X988" s="16">
        <v>583</v>
      </c>
      <c r="Y988" s="16">
        <v>558</v>
      </c>
      <c r="Z988" s="16">
        <v>563</v>
      </c>
      <c r="AA988" s="16">
        <v>563</v>
      </c>
      <c r="AB988" s="16">
        <v>583</v>
      </c>
      <c r="AD988" s="16">
        <v>1343</v>
      </c>
      <c r="AE988" s="16">
        <v>804</v>
      </c>
      <c r="AF988" s="16">
        <v>765</v>
      </c>
      <c r="AG988" s="16">
        <v>157</v>
      </c>
      <c r="AH988" s="16">
        <v>609</v>
      </c>
      <c r="AI988" s="16">
        <v>338</v>
      </c>
      <c r="AJ988" s="16">
        <v>5</v>
      </c>
      <c r="AL988" s="16">
        <v>567</v>
      </c>
      <c r="AM988" s="16">
        <v>660</v>
      </c>
      <c r="AN988" s="16">
        <v>184</v>
      </c>
      <c r="AP988" s="16">
        <v>433</v>
      </c>
      <c r="AQ988" s="16">
        <v>406</v>
      </c>
      <c r="AR988" s="16">
        <v>131</v>
      </c>
      <c r="AS988" s="16">
        <v>857</v>
      </c>
      <c r="AT988" s="16">
        <v>139</v>
      </c>
      <c r="AU988" s="16">
        <v>21</v>
      </c>
      <c r="AW988" s="16">
        <v>3486</v>
      </c>
      <c r="AX988" s="16">
        <v>490</v>
      </c>
      <c r="AZ988" s="16">
        <v>1382</v>
      </c>
      <c r="BA988" s="16">
        <v>902</v>
      </c>
      <c r="BB988" s="16">
        <v>650</v>
      </c>
      <c r="BC988" s="16">
        <v>510</v>
      </c>
      <c r="BD988" s="16">
        <v>127</v>
      </c>
      <c r="BE988" s="16">
        <v>130</v>
      </c>
      <c r="BF988" s="16">
        <v>199</v>
      </c>
      <c r="BG988" s="16">
        <v>95</v>
      </c>
    </row>
    <row r="989" spans="2:59">
      <c r="B989" s="17" t="s">
        <v>337</v>
      </c>
      <c r="C989" s="18">
        <v>0.13067474188101841</v>
      </c>
      <c r="D989" s="18">
        <v>0.14182427522501539</v>
      </c>
      <c r="E989" s="18">
        <v>0.12201963681338469</v>
      </c>
      <c r="G989" s="18">
        <v>0.14143015258528571</v>
      </c>
      <c r="H989" s="18">
        <v>0.13628422625185899</v>
      </c>
      <c r="I989" s="18">
        <v>0.1180404999573519</v>
      </c>
      <c r="J989" s="18">
        <v>9.8812377077605457E-2</v>
      </c>
      <c r="K989" s="18">
        <v>0.1204174475100659</v>
      </c>
      <c r="L989" s="18">
        <v>0.11146145961469341</v>
      </c>
      <c r="M989" s="18">
        <v>0.18087815621442541</v>
      </c>
      <c r="N989" s="18">
        <v>0.12308079957392749</v>
      </c>
      <c r="O989" s="18">
        <v>0.1199622710350101</v>
      </c>
      <c r="Q989" s="18">
        <v>0.12853094491368969</v>
      </c>
      <c r="R989" s="18">
        <v>9.0666765642226893E-2</v>
      </c>
      <c r="S989" s="18">
        <v>0.14582601287485381</v>
      </c>
      <c r="T989" s="18">
        <v>0.15394433462261639</v>
      </c>
      <c r="V989" s="18">
        <v>0.1079314475536675</v>
      </c>
      <c r="W989" s="18">
        <v>0.12459667192775641</v>
      </c>
      <c r="X989" s="18">
        <v>0.11786506549171689</v>
      </c>
      <c r="Y989" s="18">
        <v>0.1310687517479332</v>
      </c>
      <c r="Z989" s="18">
        <v>0.16627880033376249</v>
      </c>
      <c r="AA989" s="18">
        <v>0.1309060212010712</v>
      </c>
      <c r="AB989" s="18">
        <v>0.13739619472136269</v>
      </c>
      <c r="AD989" s="18">
        <v>0.14522418599424891</v>
      </c>
      <c r="AE989" s="18">
        <v>0.1124232342547621</v>
      </c>
      <c r="AF989" s="18">
        <v>0.12542966382342449</v>
      </c>
      <c r="AG989" s="18">
        <v>0.17964896285189061</v>
      </c>
      <c r="AH989" s="18">
        <v>0.1217982871097195</v>
      </c>
      <c r="AI989" s="18">
        <v>0.1233014787430585</v>
      </c>
      <c r="AJ989" s="18">
        <v>0</v>
      </c>
      <c r="AL989" s="18">
        <v>0.16661999999999999</v>
      </c>
      <c r="AM989" s="18">
        <v>7.4579999999999994E-2</v>
      </c>
      <c r="AN989" s="18">
        <v>0.13696</v>
      </c>
      <c r="AP989" s="18">
        <v>0.1187380086967606</v>
      </c>
      <c r="AQ989" s="18">
        <v>0.1497718050392966</v>
      </c>
      <c r="AR989" s="18">
        <v>0.13643938954389651</v>
      </c>
      <c r="AS989" s="18">
        <v>0.1469060238213489</v>
      </c>
      <c r="AT989" s="18">
        <v>0.17791941406644721</v>
      </c>
      <c r="AU989" s="18">
        <v>0.15052739528333661</v>
      </c>
      <c r="AW989" s="18">
        <v>0.13579267276365101</v>
      </c>
      <c r="AX989" s="18">
        <v>9.8328203804509406E-2</v>
      </c>
      <c r="AZ989" s="18">
        <v>0.1069647231477772</v>
      </c>
      <c r="BA989" s="18">
        <v>0.1493764592071489</v>
      </c>
      <c r="BB989" s="18">
        <v>0.16027645673597821</v>
      </c>
      <c r="BC989" s="18">
        <v>0.12997759249594601</v>
      </c>
      <c r="BD989" s="18">
        <v>0.1271903985791657</v>
      </c>
      <c r="BE989" s="18">
        <v>0.19179717138017141</v>
      </c>
      <c r="BF989" s="18">
        <v>8.8860614577582347E-2</v>
      </c>
      <c r="BG989" s="18">
        <v>0.1124788708806059</v>
      </c>
    </row>
    <row r="990" spans="2:59">
      <c r="B990" s="17" t="s">
        <v>338</v>
      </c>
      <c r="C990" s="18">
        <v>0.27108120028255239</v>
      </c>
      <c r="D990" s="18">
        <v>0.27770966935414498</v>
      </c>
      <c r="E990" s="18">
        <v>0.26647101347008989</v>
      </c>
      <c r="G990" s="18">
        <v>0.32801016785769799</v>
      </c>
      <c r="H990" s="18">
        <v>0.27136838767299071</v>
      </c>
      <c r="I990" s="18">
        <v>0.21205117367036941</v>
      </c>
      <c r="J990" s="18">
        <v>0.26518799530302872</v>
      </c>
      <c r="K990" s="18">
        <v>0.28584066364476329</v>
      </c>
      <c r="L990" s="18">
        <v>0.29535230537558732</v>
      </c>
      <c r="M990" s="18">
        <v>0.27985604025011102</v>
      </c>
      <c r="N990" s="18">
        <v>0.27145423313577371</v>
      </c>
      <c r="O990" s="18">
        <v>0.25050284068205603</v>
      </c>
      <c r="Q990" s="18">
        <v>0.26853848815444242</v>
      </c>
      <c r="R990" s="18">
        <v>0.26578119326624772</v>
      </c>
      <c r="S990" s="18">
        <v>0.28548752270421951</v>
      </c>
      <c r="T990" s="18">
        <v>0.25917643688007741</v>
      </c>
      <c r="V990" s="18">
        <v>0.24554714169645789</v>
      </c>
      <c r="W990" s="18">
        <v>0.28383480446918441</v>
      </c>
      <c r="X990" s="18">
        <v>0.2875632009930103</v>
      </c>
      <c r="Y990" s="18">
        <v>0.265051181706211</v>
      </c>
      <c r="Z990" s="18">
        <v>0.27549283267549718</v>
      </c>
      <c r="AA990" s="18">
        <v>0.27940850635408349</v>
      </c>
      <c r="AB990" s="18">
        <v>0.26080634409117959</v>
      </c>
      <c r="AD990" s="18">
        <v>0.27744665301756599</v>
      </c>
      <c r="AE990" s="18">
        <v>0.2568944801911352</v>
      </c>
      <c r="AF990" s="18">
        <v>0.30030071064865832</v>
      </c>
      <c r="AG990" s="18">
        <v>0.21960024181420121</v>
      </c>
      <c r="AH990" s="18">
        <v>0.26764660305584342</v>
      </c>
      <c r="AI990" s="18">
        <v>0.24750552630918601</v>
      </c>
      <c r="AJ990" s="18">
        <v>0</v>
      </c>
      <c r="AL990" s="18">
        <v>0.28022999999999998</v>
      </c>
      <c r="AM990" s="18">
        <v>0.28754999999999997</v>
      </c>
      <c r="AN990" s="18">
        <v>0.31365999999999999</v>
      </c>
      <c r="AP990" s="18">
        <v>0.26322694245269113</v>
      </c>
      <c r="AQ990" s="18">
        <v>0.27202014068287472</v>
      </c>
      <c r="AR990" s="18">
        <v>0.30674606210419769</v>
      </c>
      <c r="AS990" s="18">
        <v>0.25777922480757948</v>
      </c>
      <c r="AT990" s="18">
        <v>0.34074862997819061</v>
      </c>
      <c r="AU990" s="18">
        <v>0.33980837115476192</v>
      </c>
      <c r="AW990" s="18">
        <v>0.2808793367819406</v>
      </c>
      <c r="AX990" s="18">
        <v>0.207112605098003</v>
      </c>
      <c r="AZ990" s="18">
        <v>0.26768612986851531</v>
      </c>
      <c r="BA990" s="18">
        <v>0.288511046938071</v>
      </c>
      <c r="BB990" s="18">
        <v>0.29198724968861189</v>
      </c>
      <c r="BC990" s="18">
        <v>0.25580504066944582</v>
      </c>
      <c r="BD990" s="18">
        <v>0.2363157445211686</v>
      </c>
      <c r="BE990" s="18">
        <v>0.29831930820078012</v>
      </c>
      <c r="BF990" s="18">
        <v>0.23332144857348111</v>
      </c>
      <c r="BG990" s="18">
        <v>0.21399405138048411</v>
      </c>
    </row>
    <row r="991" spans="2:59">
      <c r="B991" s="17" t="s">
        <v>339</v>
      </c>
      <c r="C991" s="18">
        <v>0.21303617031571689</v>
      </c>
      <c r="D991" s="18">
        <v>0.22106635987837669</v>
      </c>
      <c r="E991" s="18">
        <v>0.20721941992060619</v>
      </c>
      <c r="G991" s="18">
        <v>0.1944534085199873</v>
      </c>
      <c r="H991" s="18">
        <v>0.2269929665931153</v>
      </c>
      <c r="I991" s="18">
        <v>0.23277014703734991</v>
      </c>
      <c r="J991" s="18">
        <v>0.23014430564305491</v>
      </c>
      <c r="K991" s="18">
        <v>0.2398946626837607</v>
      </c>
      <c r="L991" s="18">
        <v>0.18828611778377871</v>
      </c>
      <c r="M991" s="18">
        <v>0.21328328581235781</v>
      </c>
      <c r="N991" s="18">
        <v>0.1894352717189372</v>
      </c>
      <c r="O991" s="18">
        <v>0.20198998803826659</v>
      </c>
      <c r="Q991" s="18">
        <v>0.1960523842652234</v>
      </c>
      <c r="R991" s="18">
        <v>0.2108961665747999</v>
      </c>
      <c r="S991" s="18">
        <v>0.22762283412456599</v>
      </c>
      <c r="T991" s="18">
        <v>0.22468485059818971</v>
      </c>
      <c r="V991" s="18">
        <v>0.2108795723809033</v>
      </c>
      <c r="W991" s="18">
        <v>0.2265556888998248</v>
      </c>
      <c r="X991" s="18">
        <v>0.20458762546496501</v>
      </c>
      <c r="Y991" s="18">
        <v>0.2226040687273165</v>
      </c>
      <c r="Z991" s="18">
        <v>0.21163496897943909</v>
      </c>
      <c r="AA991" s="18">
        <v>0.19659944235883911</v>
      </c>
      <c r="AB991" s="18">
        <v>0.21810623307855309</v>
      </c>
      <c r="AD991" s="18">
        <v>0.21779425799741389</v>
      </c>
      <c r="AE991" s="18">
        <v>0.2109228051628752</v>
      </c>
      <c r="AF991" s="18">
        <v>0.20189155139859619</v>
      </c>
      <c r="AG991" s="18">
        <v>0.2291382665201433</v>
      </c>
      <c r="AH991" s="18">
        <v>0.2194174296059829</v>
      </c>
      <c r="AI991" s="18">
        <v>0.20590137982294221</v>
      </c>
      <c r="AJ991" s="18">
        <v>0.17861705748632431</v>
      </c>
      <c r="AL991" s="18">
        <v>0.19897999999999999</v>
      </c>
      <c r="AM991" s="18">
        <v>0.22314000000000001</v>
      </c>
      <c r="AN991" s="18">
        <v>0.22842000000000001</v>
      </c>
      <c r="AP991" s="18">
        <v>0.1965544629253258</v>
      </c>
      <c r="AQ991" s="18">
        <v>0.22338107118959419</v>
      </c>
      <c r="AR991" s="18">
        <v>0.19931311418387049</v>
      </c>
      <c r="AS991" s="18">
        <v>0.2016995599093874</v>
      </c>
      <c r="AT991" s="18">
        <v>0.18383423238277469</v>
      </c>
      <c r="AU991" s="18">
        <v>0.33202151244735212</v>
      </c>
      <c r="AW991" s="18">
        <v>0.2129857871196548</v>
      </c>
      <c r="AX991" s="18">
        <v>0.20684136298861161</v>
      </c>
      <c r="AZ991" s="18">
        <v>0.21777449545492639</v>
      </c>
      <c r="BA991" s="18">
        <v>0.221620359836495</v>
      </c>
      <c r="BB991" s="18">
        <v>0.18703101360007349</v>
      </c>
      <c r="BC991" s="18">
        <v>0.22426832359551579</v>
      </c>
      <c r="BD991" s="18">
        <v>0.20703210795383781</v>
      </c>
      <c r="BE991" s="18">
        <v>0.1881995890731421</v>
      </c>
      <c r="BF991" s="18">
        <v>0.2394889429462391</v>
      </c>
      <c r="BG991" s="18">
        <v>0.15335253234661431</v>
      </c>
    </row>
    <row r="992" spans="2:59">
      <c r="B992" s="17" t="s">
        <v>340</v>
      </c>
      <c r="C992" s="18">
        <v>0.1649685786901571</v>
      </c>
      <c r="D992" s="18">
        <v>0.15176874793808451</v>
      </c>
      <c r="E992" s="18">
        <v>0.1747630045219454</v>
      </c>
      <c r="G992" s="18">
        <v>0.13055947548436581</v>
      </c>
      <c r="H992" s="18">
        <v>0.16422079978046111</v>
      </c>
      <c r="I992" s="18">
        <v>0.17691955186499181</v>
      </c>
      <c r="J992" s="18">
        <v>0.15226540627659249</v>
      </c>
      <c r="K992" s="18">
        <v>0.16720582967900571</v>
      </c>
      <c r="L992" s="18">
        <v>0.17428559403466121</v>
      </c>
      <c r="M992" s="18">
        <v>0.15399648523584489</v>
      </c>
      <c r="N992" s="18">
        <v>0.17366844224687261</v>
      </c>
      <c r="O992" s="18">
        <v>0.17338366378245659</v>
      </c>
      <c r="Q992" s="18">
        <v>0.18213715571438549</v>
      </c>
      <c r="R992" s="18">
        <v>0.18780287503246759</v>
      </c>
      <c r="S992" s="18">
        <v>0.1474776549699045</v>
      </c>
      <c r="T992" s="18">
        <v>0.1425922880192145</v>
      </c>
      <c r="V992" s="18">
        <v>0.17686398613894261</v>
      </c>
      <c r="W992" s="18">
        <v>0.1558762400748723</v>
      </c>
      <c r="X992" s="18">
        <v>0.17088686219910451</v>
      </c>
      <c r="Y992" s="18">
        <v>0.15515716093136769</v>
      </c>
      <c r="Z992" s="18">
        <v>0.15323276327921009</v>
      </c>
      <c r="AA992" s="18">
        <v>0.1535421978102175</v>
      </c>
      <c r="AB992" s="18">
        <v>0.18804549571504511</v>
      </c>
      <c r="AD992" s="18">
        <v>0.15080079329434509</v>
      </c>
      <c r="AE992" s="18">
        <v>0.19325700220755559</v>
      </c>
      <c r="AF992" s="18">
        <v>0.15081416634149791</v>
      </c>
      <c r="AG992" s="18">
        <v>0.14974520163525551</v>
      </c>
      <c r="AH992" s="18">
        <v>0.18721439562385311</v>
      </c>
      <c r="AI992" s="18">
        <v>0.155449015591441</v>
      </c>
      <c r="AJ992" s="18">
        <v>0</v>
      </c>
      <c r="AL992" s="18">
        <v>0.15217</v>
      </c>
      <c r="AM992" s="18">
        <v>0.19781000000000001</v>
      </c>
      <c r="AN992" s="18">
        <v>0.1663</v>
      </c>
      <c r="AP992" s="18">
        <v>0.1773939020842088</v>
      </c>
      <c r="AQ992" s="18">
        <v>0.1484212542088072</v>
      </c>
      <c r="AR992" s="18">
        <v>0.20952432710418639</v>
      </c>
      <c r="AS992" s="18">
        <v>0.1566745756912962</v>
      </c>
      <c r="AT992" s="18">
        <v>0.13019820502816851</v>
      </c>
      <c r="AU992" s="18">
        <v>0.13530158876476531</v>
      </c>
      <c r="AW992" s="18">
        <v>0.16753441022327031</v>
      </c>
      <c r="AX992" s="18">
        <v>0.1448288307417831</v>
      </c>
      <c r="AZ992" s="18">
        <v>0.1725195254503997</v>
      </c>
      <c r="BA992" s="18">
        <v>0.15420027055026531</v>
      </c>
      <c r="BB992" s="18">
        <v>0.16136267288774631</v>
      </c>
      <c r="BC992" s="18">
        <v>0.16306202329481231</v>
      </c>
      <c r="BD992" s="18">
        <v>0.17836165412764449</v>
      </c>
      <c r="BE992" s="18">
        <v>0.1791593485060492</v>
      </c>
      <c r="BF992" s="18">
        <v>0.17271247485118299</v>
      </c>
      <c r="BG992" s="18">
        <v>0.16336931675374941</v>
      </c>
    </row>
    <row r="993" spans="2:59">
      <c r="B993" s="17" t="s">
        <v>341</v>
      </c>
      <c r="C993" s="18">
        <v>0.17271736361539239</v>
      </c>
      <c r="D993" s="18">
        <v>0.17069768271380259</v>
      </c>
      <c r="E993" s="18">
        <v>0.17376725650264929</v>
      </c>
      <c r="G993" s="18">
        <v>0.1508509370743211</v>
      </c>
      <c r="H993" s="18">
        <v>0.1399067221499922</v>
      </c>
      <c r="I993" s="18">
        <v>0.20979230497977949</v>
      </c>
      <c r="J993" s="18">
        <v>0.20246659116754881</v>
      </c>
      <c r="K993" s="18">
        <v>0.14958393731672739</v>
      </c>
      <c r="L993" s="18">
        <v>0.1691355912064233</v>
      </c>
      <c r="M993" s="18">
        <v>0.1394644716407189</v>
      </c>
      <c r="N993" s="18">
        <v>0.2031195243746601</v>
      </c>
      <c r="O993" s="18">
        <v>0.20009872295746711</v>
      </c>
      <c r="Q993" s="18">
        <v>0.18457547524090401</v>
      </c>
      <c r="R993" s="18">
        <v>0.1972344517230106</v>
      </c>
      <c r="S993" s="18">
        <v>0.15274011128854159</v>
      </c>
      <c r="T993" s="18">
        <v>0.15405306744826111</v>
      </c>
      <c r="V993" s="18">
        <v>0.15548172416363659</v>
      </c>
      <c r="W993" s="18">
        <v>0.15057399215213391</v>
      </c>
      <c r="X993" s="18">
        <v>0.1741335674999461</v>
      </c>
      <c r="Y993" s="18">
        <v>0.17948818530211441</v>
      </c>
      <c r="Z993" s="18">
        <v>0.16983912972427731</v>
      </c>
      <c r="AA993" s="18">
        <v>0.21519625248692931</v>
      </c>
      <c r="AB993" s="18">
        <v>0.16611875714797489</v>
      </c>
      <c r="AD993" s="18">
        <v>0.16724977665432961</v>
      </c>
      <c r="AE993" s="18">
        <v>0.1810944264907654</v>
      </c>
      <c r="AF993" s="18">
        <v>0.17469866845487331</v>
      </c>
      <c r="AG993" s="18">
        <v>0.18135706014074671</v>
      </c>
      <c r="AH993" s="18">
        <v>0.16868619065871629</v>
      </c>
      <c r="AI993" s="18">
        <v>0.17584222789877479</v>
      </c>
      <c r="AJ993" s="18">
        <v>0</v>
      </c>
      <c r="AL993" s="18">
        <v>0.16186</v>
      </c>
      <c r="AM993" s="18">
        <v>0.16244</v>
      </c>
      <c r="AN993" s="18">
        <v>0.12377000000000001</v>
      </c>
      <c r="AP993" s="18">
        <v>0.22517338214335739</v>
      </c>
      <c r="AQ993" s="18">
        <v>0.1574186782516144</v>
      </c>
      <c r="AR993" s="18">
        <v>0.1388292474712251</v>
      </c>
      <c r="AS993" s="18">
        <v>0.2061953416847602</v>
      </c>
      <c r="AT993" s="18">
        <v>0.152974188252336</v>
      </c>
      <c r="AU993" s="18">
        <v>4.234113234978374E-2</v>
      </c>
      <c r="AW993" s="18">
        <v>0.16215347300511021</v>
      </c>
      <c r="AX993" s="18">
        <v>0.25245700588637798</v>
      </c>
      <c r="AZ993" s="18">
        <v>0.15797119495041301</v>
      </c>
      <c r="BA993" s="18">
        <v>0.14959108626218731</v>
      </c>
      <c r="BB993" s="18">
        <v>0.18061603312343891</v>
      </c>
      <c r="BC993" s="18">
        <v>0.20529627882384521</v>
      </c>
      <c r="BD993" s="18">
        <v>0.2358393905737424</v>
      </c>
      <c r="BE993" s="18">
        <v>0.14252458283985731</v>
      </c>
      <c r="BF993" s="18">
        <v>0.21116233466624779</v>
      </c>
      <c r="BG993" s="18">
        <v>0.2381194809703179</v>
      </c>
    </row>
    <row r="994" spans="2:59">
      <c r="B994" s="17" t="s">
        <v>119</v>
      </c>
      <c r="C994" s="18">
        <v>4.7521945215162779E-2</v>
      </c>
      <c r="D994" s="18">
        <v>3.693326489057578E-2</v>
      </c>
      <c r="E994" s="18">
        <v>5.5759668771324503E-2</v>
      </c>
      <c r="G994" s="18">
        <v>5.469585847834204E-2</v>
      </c>
      <c r="H994" s="18">
        <v>6.1226897551582053E-2</v>
      </c>
      <c r="I994" s="18">
        <v>5.0426322490157431E-2</v>
      </c>
      <c r="J994" s="18">
        <v>5.1123324532169827E-2</v>
      </c>
      <c r="K994" s="18">
        <v>3.7057459165676862E-2</v>
      </c>
      <c r="L994" s="18">
        <v>6.1478931984856038E-2</v>
      </c>
      <c r="M994" s="18">
        <v>3.2521560846542168E-2</v>
      </c>
      <c r="N994" s="18">
        <v>3.9241728949828698E-2</v>
      </c>
      <c r="O994" s="18">
        <v>5.4062513504743608E-2</v>
      </c>
      <c r="Q994" s="18">
        <v>4.0165551711354837E-2</v>
      </c>
      <c r="R994" s="18">
        <v>4.761854776124725E-2</v>
      </c>
      <c r="S994" s="18">
        <v>4.0845864037914667E-2</v>
      </c>
      <c r="T994" s="18">
        <v>6.5549022431641082E-2</v>
      </c>
      <c r="V994" s="18">
        <v>0.1032961280663922</v>
      </c>
      <c r="W994" s="18">
        <v>5.8562602476228208E-2</v>
      </c>
      <c r="X994" s="18">
        <v>4.4963678351257218E-2</v>
      </c>
      <c r="Y994" s="18">
        <v>4.6630651585057213E-2</v>
      </c>
      <c r="Z994" s="18">
        <v>2.352150500781381E-2</v>
      </c>
      <c r="AA994" s="18">
        <v>2.4347579788859281E-2</v>
      </c>
      <c r="AB994" s="18">
        <v>2.9526975245884549E-2</v>
      </c>
      <c r="AD994" s="18">
        <v>4.1484333042096443E-2</v>
      </c>
      <c r="AE994" s="18">
        <v>4.5408051692906508E-2</v>
      </c>
      <c r="AF994" s="18">
        <v>4.6865239332949837E-2</v>
      </c>
      <c r="AG994" s="18">
        <v>4.0510267037762539E-2</v>
      </c>
      <c r="AH994" s="18">
        <v>3.5237093945884763E-2</v>
      </c>
      <c r="AI994" s="18">
        <v>9.200037163459758E-2</v>
      </c>
      <c r="AJ994" s="18">
        <v>0.82138294251367561</v>
      </c>
      <c r="AL994" s="18">
        <v>4.0140000000000002E-2</v>
      </c>
      <c r="AM994" s="18">
        <v>5.45E-2</v>
      </c>
      <c r="AN994" s="18">
        <v>3.0880000000000001E-2</v>
      </c>
      <c r="AP994" s="18">
        <v>1.891330169765644E-2</v>
      </c>
      <c r="AQ994" s="18">
        <v>4.8987050627812667E-2</v>
      </c>
      <c r="AR994" s="18">
        <v>9.147859592623965E-3</v>
      </c>
      <c r="AS994" s="18">
        <v>3.0745274085627789E-2</v>
      </c>
      <c r="AT994" s="18">
        <v>1.432533029208314E-2</v>
      </c>
      <c r="AU994" s="18">
        <v>0</v>
      </c>
      <c r="AW994" s="18">
        <v>4.0654320106373147E-2</v>
      </c>
      <c r="AX994" s="18">
        <v>9.0431991480714916E-2</v>
      </c>
      <c r="AZ994" s="18">
        <v>7.7083931127968366E-2</v>
      </c>
      <c r="BA994" s="18">
        <v>3.6700777205832577E-2</v>
      </c>
      <c r="BB994" s="18">
        <v>1.8726573964151009E-2</v>
      </c>
      <c r="BC994" s="18">
        <v>2.1590741120435068E-2</v>
      </c>
      <c r="BD994" s="18">
        <v>1.52607042444409E-2</v>
      </c>
      <c r="BE994" s="18">
        <v>0</v>
      </c>
      <c r="BF994" s="18">
        <v>5.4454184385266592E-2</v>
      </c>
      <c r="BG994" s="18">
        <v>0.1186857476682283</v>
      </c>
    </row>
    <row r="996" spans="2:59" ht="57.95">
      <c r="B996" s="14" t="s">
        <v>350</v>
      </c>
    </row>
    <row r="997" spans="2:59">
      <c r="B997" s="15" t="s">
        <v>20</v>
      </c>
    </row>
    <row r="998" spans="2:59">
      <c r="B998" s="11" t="s">
        <v>105</v>
      </c>
      <c r="C998" s="16">
        <v>4021</v>
      </c>
      <c r="D998" s="16">
        <v>1673</v>
      </c>
      <c r="E998" s="16">
        <v>2333</v>
      </c>
      <c r="G998" s="16">
        <v>205</v>
      </c>
      <c r="H998" s="16">
        <v>556</v>
      </c>
      <c r="I998" s="16">
        <v>395</v>
      </c>
      <c r="J998" s="16">
        <v>359</v>
      </c>
      <c r="K998" s="16">
        <v>435</v>
      </c>
      <c r="L998" s="16">
        <v>408</v>
      </c>
      <c r="M998" s="16">
        <v>651</v>
      </c>
      <c r="N998" s="16">
        <v>588</v>
      </c>
      <c r="O998" s="16">
        <v>424</v>
      </c>
      <c r="Q998" s="16">
        <v>1335</v>
      </c>
      <c r="R998" s="16">
        <v>799</v>
      </c>
      <c r="S998" s="16">
        <v>887</v>
      </c>
      <c r="T998" s="16">
        <v>955</v>
      </c>
      <c r="V998" s="16">
        <v>499</v>
      </c>
      <c r="W998" s="16">
        <v>617</v>
      </c>
      <c r="X998" s="16">
        <v>572</v>
      </c>
      <c r="Y998" s="16">
        <v>607</v>
      </c>
      <c r="Z998" s="16">
        <v>586</v>
      </c>
      <c r="AA998" s="16">
        <v>563</v>
      </c>
      <c r="AB998" s="16">
        <v>577</v>
      </c>
      <c r="AD998" s="16">
        <v>1339</v>
      </c>
      <c r="AE998" s="16">
        <v>800</v>
      </c>
      <c r="AF998" s="16">
        <v>767</v>
      </c>
      <c r="AG998" s="16">
        <v>160</v>
      </c>
      <c r="AH998" s="16">
        <v>609</v>
      </c>
      <c r="AI998" s="16">
        <v>341</v>
      </c>
      <c r="AJ998" s="16">
        <v>5</v>
      </c>
      <c r="AL998" s="16">
        <v>547</v>
      </c>
      <c r="AM998" s="16">
        <v>640</v>
      </c>
      <c r="AN998" s="16">
        <v>180</v>
      </c>
      <c r="AP998" s="16">
        <v>436</v>
      </c>
      <c r="AQ998" s="16">
        <v>418</v>
      </c>
      <c r="AR998" s="16">
        <v>128</v>
      </c>
      <c r="AS998" s="16">
        <v>889</v>
      </c>
      <c r="AT998" s="16">
        <v>140</v>
      </c>
      <c r="AU998" s="16">
        <v>21</v>
      </c>
      <c r="AW998" s="16">
        <v>3485</v>
      </c>
      <c r="AX998" s="16">
        <v>492</v>
      </c>
      <c r="AZ998" s="16">
        <v>1326</v>
      </c>
      <c r="BA998" s="16">
        <v>930</v>
      </c>
      <c r="BB998" s="16">
        <v>647</v>
      </c>
      <c r="BC998" s="16">
        <v>527</v>
      </c>
      <c r="BD998" s="16">
        <v>129</v>
      </c>
      <c r="BE998" s="16">
        <v>133</v>
      </c>
      <c r="BF998" s="16">
        <v>207</v>
      </c>
      <c r="BG998" s="16">
        <v>95</v>
      </c>
    </row>
    <row r="999" spans="2:59">
      <c r="B999" s="12" t="s">
        <v>106</v>
      </c>
      <c r="C999" s="16">
        <v>4021</v>
      </c>
      <c r="D999" s="16">
        <v>1744</v>
      </c>
      <c r="E999" s="16">
        <v>2272</v>
      </c>
      <c r="G999" s="16">
        <v>189</v>
      </c>
      <c r="H999" s="16">
        <v>543</v>
      </c>
      <c r="I999" s="16">
        <v>398</v>
      </c>
      <c r="J999" s="16">
        <v>350</v>
      </c>
      <c r="K999" s="16">
        <v>438</v>
      </c>
      <c r="L999" s="16">
        <v>422</v>
      </c>
      <c r="M999" s="16">
        <v>652</v>
      </c>
      <c r="N999" s="16">
        <v>639</v>
      </c>
      <c r="O999" s="16">
        <v>390</v>
      </c>
      <c r="Q999" s="16">
        <v>1341</v>
      </c>
      <c r="R999" s="16">
        <v>796</v>
      </c>
      <c r="S999" s="16">
        <v>896</v>
      </c>
      <c r="T999" s="16">
        <v>943</v>
      </c>
      <c r="V999" s="16">
        <v>584</v>
      </c>
      <c r="W999" s="16">
        <v>587</v>
      </c>
      <c r="X999" s="16">
        <v>583</v>
      </c>
      <c r="Y999" s="16">
        <v>558</v>
      </c>
      <c r="Z999" s="16">
        <v>563</v>
      </c>
      <c r="AA999" s="16">
        <v>563</v>
      </c>
      <c r="AB999" s="16">
        <v>583</v>
      </c>
      <c r="AD999" s="16">
        <v>1343</v>
      </c>
      <c r="AE999" s="16">
        <v>804</v>
      </c>
      <c r="AF999" s="16">
        <v>765</v>
      </c>
      <c r="AG999" s="16">
        <v>157</v>
      </c>
      <c r="AH999" s="16">
        <v>609</v>
      </c>
      <c r="AI999" s="16">
        <v>338</v>
      </c>
      <c r="AJ999" s="16">
        <v>5</v>
      </c>
      <c r="AL999" s="16">
        <v>567</v>
      </c>
      <c r="AM999" s="16">
        <v>660</v>
      </c>
      <c r="AN999" s="16">
        <v>184</v>
      </c>
      <c r="AP999" s="16">
        <v>433</v>
      </c>
      <c r="AQ999" s="16">
        <v>406</v>
      </c>
      <c r="AR999" s="16">
        <v>131</v>
      </c>
      <c r="AS999" s="16">
        <v>857</v>
      </c>
      <c r="AT999" s="16">
        <v>139</v>
      </c>
      <c r="AU999" s="16">
        <v>21</v>
      </c>
      <c r="AW999" s="16">
        <v>3486</v>
      </c>
      <c r="AX999" s="16">
        <v>490</v>
      </c>
      <c r="AZ999" s="16">
        <v>1382</v>
      </c>
      <c r="BA999" s="16">
        <v>902</v>
      </c>
      <c r="BB999" s="16">
        <v>650</v>
      </c>
      <c r="BC999" s="16">
        <v>510</v>
      </c>
      <c r="BD999" s="16">
        <v>127</v>
      </c>
      <c r="BE999" s="16">
        <v>130</v>
      </c>
      <c r="BF999" s="16">
        <v>199</v>
      </c>
      <c r="BG999" s="16">
        <v>95</v>
      </c>
    </row>
    <row r="1000" spans="2:59">
      <c r="B1000" s="17" t="s">
        <v>337</v>
      </c>
      <c r="C1000" s="18">
        <v>0.2666958642911848</v>
      </c>
      <c r="D1000" s="18">
        <v>0.26938510131829557</v>
      </c>
      <c r="E1000" s="18">
        <v>0.26483789143108682</v>
      </c>
      <c r="G1000" s="18">
        <v>0.28171877433554959</v>
      </c>
      <c r="H1000" s="18">
        <v>0.26447761255585017</v>
      </c>
      <c r="I1000" s="18">
        <v>0.25783263325445782</v>
      </c>
      <c r="J1000" s="18">
        <v>0.28024871690752451</v>
      </c>
      <c r="K1000" s="18">
        <v>0.20681421449297541</v>
      </c>
      <c r="L1000" s="18">
        <v>0.29864626076599737</v>
      </c>
      <c r="M1000" s="18">
        <v>0.26990551513212913</v>
      </c>
      <c r="N1000" s="18">
        <v>0.26793051700160408</v>
      </c>
      <c r="O1000" s="18">
        <v>0.28467716711116331</v>
      </c>
      <c r="Q1000" s="18">
        <v>0.23881633298019189</v>
      </c>
      <c r="R1000" s="18">
        <v>0.24755024216830351</v>
      </c>
      <c r="S1000" s="18">
        <v>0.30906270637758648</v>
      </c>
      <c r="T1000" s="18">
        <v>0.27815051269155122</v>
      </c>
      <c r="V1000" s="18">
        <v>0.28274972814520732</v>
      </c>
      <c r="W1000" s="18">
        <v>0.2342602560055117</v>
      </c>
      <c r="X1000" s="18">
        <v>0.26743311503815742</v>
      </c>
      <c r="Y1000" s="18">
        <v>0.28995563532250229</v>
      </c>
      <c r="Z1000" s="18">
        <v>0.2496819203513384</v>
      </c>
      <c r="AA1000" s="18">
        <v>0.29904527560859601</v>
      </c>
      <c r="AB1000" s="18">
        <v>0.2454551427079148</v>
      </c>
      <c r="AD1000" s="18">
        <v>0.23368224885632999</v>
      </c>
      <c r="AE1000" s="18">
        <v>0.21198548018767699</v>
      </c>
      <c r="AF1000" s="18">
        <v>0.29907249338165037</v>
      </c>
      <c r="AG1000" s="18">
        <v>0.31023501977094953</v>
      </c>
      <c r="AH1000" s="18">
        <v>0.29405833925261532</v>
      </c>
      <c r="AI1000" s="18">
        <v>0.38572652581458572</v>
      </c>
      <c r="AJ1000" s="18">
        <v>0.23780733087109049</v>
      </c>
      <c r="AL1000" s="18">
        <v>0.24956</v>
      </c>
      <c r="AM1000" s="18">
        <v>0.24979999999999999</v>
      </c>
      <c r="AN1000" s="18">
        <v>0.40500000000000003</v>
      </c>
      <c r="AP1000" s="18">
        <v>0.2202324610349885</v>
      </c>
      <c r="AQ1000" s="18">
        <v>0.27620008196943041</v>
      </c>
      <c r="AR1000" s="18">
        <v>0.2471232149092964</v>
      </c>
      <c r="AS1000" s="18">
        <v>0.30012733781352879</v>
      </c>
      <c r="AT1000" s="18">
        <v>0.27622569655207169</v>
      </c>
      <c r="AU1000" s="18">
        <v>0.19719609035376809</v>
      </c>
      <c r="AW1000" s="18">
        <v>0.28126298979456399</v>
      </c>
      <c r="AX1000" s="18">
        <v>0.16425887919712601</v>
      </c>
      <c r="AZ1000" s="18">
        <v>0.27201679310822519</v>
      </c>
      <c r="BA1000" s="18">
        <v>0.24762019445707861</v>
      </c>
      <c r="BB1000" s="18">
        <v>0.32492158566717477</v>
      </c>
      <c r="BC1000" s="18">
        <v>0.2274180525474776</v>
      </c>
      <c r="BD1000" s="18">
        <v>0.1766073980841249</v>
      </c>
      <c r="BE1000" s="18">
        <v>0.36700618833667609</v>
      </c>
      <c r="BF1000" s="18">
        <v>0.23254408105952609</v>
      </c>
      <c r="BG1000" s="18">
        <v>0.2395792003245793</v>
      </c>
    </row>
    <row r="1001" spans="2:59">
      <c r="B1001" s="17" t="s">
        <v>338</v>
      </c>
      <c r="C1001" s="18">
        <v>0.28639036912626442</v>
      </c>
      <c r="D1001" s="18">
        <v>0.277299589857327</v>
      </c>
      <c r="E1001" s="18">
        <v>0.29388958068017862</v>
      </c>
      <c r="G1001" s="18">
        <v>0.29810651832911672</v>
      </c>
      <c r="H1001" s="18">
        <v>0.32509403848544649</v>
      </c>
      <c r="I1001" s="18">
        <v>0.27891115415447543</v>
      </c>
      <c r="J1001" s="18">
        <v>0.30937712933154732</v>
      </c>
      <c r="K1001" s="18">
        <v>0.29868641752504338</v>
      </c>
      <c r="L1001" s="18">
        <v>0.24119963303181449</v>
      </c>
      <c r="M1001" s="18">
        <v>0.28190582144375442</v>
      </c>
      <c r="N1001" s="18">
        <v>0.27100604616489932</v>
      </c>
      <c r="O1001" s="18">
        <v>0.28162176840844261</v>
      </c>
      <c r="Q1001" s="18">
        <v>0.30844658226729488</v>
      </c>
      <c r="R1001" s="18">
        <v>0.28564394447513392</v>
      </c>
      <c r="S1001" s="18">
        <v>0.28702432747248108</v>
      </c>
      <c r="T1001" s="18">
        <v>0.25545818936512987</v>
      </c>
      <c r="V1001" s="18">
        <v>0.290803613451242</v>
      </c>
      <c r="W1001" s="18">
        <v>0.29494201483680438</v>
      </c>
      <c r="X1001" s="18">
        <v>0.28870766309034501</v>
      </c>
      <c r="Y1001" s="18">
        <v>0.26891290132807261</v>
      </c>
      <c r="Z1001" s="18">
        <v>0.29481437237399422</v>
      </c>
      <c r="AA1001" s="18">
        <v>0.2376894093565643</v>
      </c>
      <c r="AB1001" s="18">
        <v>0.32667398098356099</v>
      </c>
      <c r="AD1001" s="18">
        <v>0.29460240212762828</v>
      </c>
      <c r="AE1001" s="18">
        <v>0.31338981029457852</v>
      </c>
      <c r="AF1001" s="18">
        <v>0.28175109858560587</v>
      </c>
      <c r="AG1001" s="18">
        <v>0.23605789633531821</v>
      </c>
      <c r="AH1001" s="18">
        <v>0.28117414941698782</v>
      </c>
      <c r="AI1001" s="18">
        <v>0.2343816319307169</v>
      </c>
      <c r="AJ1001" s="18">
        <v>0.17861705748632431</v>
      </c>
      <c r="AL1001" s="18">
        <v>0.27727000000000002</v>
      </c>
      <c r="AM1001" s="18">
        <v>0.31347999999999998</v>
      </c>
      <c r="AN1001" s="18">
        <v>0.26979999999999998</v>
      </c>
      <c r="AP1001" s="18">
        <v>0.34456892838500919</v>
      </c>
      <c r="AQ1001" s="18">
        <v>0.235829259349701</v>
      </c>
      <c r="AR1001" s="18">
        <v>0.27567764158605551</v>
      </c>
      <c r="AS1001" s="18">
        <v>0.28368802359294037</v>
      </c>
      <c r="AT1001" s="18">
        <v>0.23088632495400069</v>
      </c>
      <c r="AU1001" s="18">
        <v>0.48190982945027711</v>
      </c>
      <c r="AW1001" s="18">
        <v>0.29636839932760739</v>
      </c>
      <c r="AX1001" s="18">
        <v>0.22418680656480339</v>
      </c>
      <c r="AZ1001" s="18">
        <v>0.29706626422814808</v>
      </c>
      <c r="BA1001" s="18">
        <v>0.27034619172893781</v>
      </c>
      <c r="BB1001" s="18">
        <v>0.28730655531242583</v>
      </c>
      <c r="BC1001" s="18">
        <v>0.30900857833034318</v>
      </c>
      <c r="BD1001" s="18">
        <v>0.30491995121813881</v>
      </c>
      <c r="BE1001" s="18">
        <v>0.26230856324542612</v>
      </c>
      <c r="BF1001" s="18">
        <v>0.2452228668710138</v>
      </c>
      <c r="BG1001" s="18">
        <v>0.26765939721986742</v>
      </c>
    </row>
    <row r="1002" spans="2:59">
      <c r="B1002" s="17" t="s">
        <v>339</v>
      </c>
      <c r="C1002" s="18">
        <v>0.20324249971304079</v>
      </c>
      <c r="D1002" s="18">
        <v>0.19777726819732319</v>
      </c>
      <c r="E1002" s="18">
        <v>0.2075123162597009</v>
      </c>
      <c r="G1002" s="18">
        <v>0.23593806383807039</v>
      </c>
      <c r="H1002" s="18">
        <v>0.20035146251465241</v>
      </c>
      <c r="I1002" s="18">
        <v>0.19059692602538439</v>
      </c>
      <c r="J1002" s="18">
        <v>0.15368207263364861</v>
      </c>
      <c r="K1002" s="18">
        <v>0.23280517683475721</v>
      </c>
      <c r="L1002" s="18">
        <v>0.19329325709399861</v>
      </c>
      <c r="M1002" s="18">
        <v>0.20950324808442081</v>
      </c>
      <c r="N1002" s="18">
        <v>0.21456150712495681</v>
      </c>
      <c r="O1002" s="18">
        <v>0.1973572010364735</v>
      </c>
      <c r="Q1002" s="18">
        <v>0.20000950557976849</v>
      </c>
      <c r="R1002" s="18">
        <v>0.20490764299726369</v>
      </c>
      <c r="S1002" s="18">
        <v>0.19424086101825461</v>
      </c>
      <c r="T1002" s="18">
        <v>0.21400023375381871</v>
      </c>
      <c r="V1002" s="18">
        <v>0.18718863696870991</v>
      </c>
      <c r="W1002" s="18">
        <v>0.23213805860458939</v>
      </c>
      <c r="X1002" s="18">
        <v>0.20889007061094991</v>
      </c>
      <c r="Y1002" s="18">
        <v>0.1981461782562943</v>
      </c>
      <c r="Z1002" s="18">
        <v>0.1699821769211553</v>
      </c>
      <c r="AA1002" s="18">
        <v>0.19825291001670531</v>
      </c>
      <c r="AB1002" s="18">
        <v>0.22639369895541819</v>
      </c>
      <c r="AD1002" s="18">
        <v>0.20188896813833021</v>
      </c>
      <c r="AE1002" s="18">
        <v>0.22910189014199431</v>
      </c>
      <c r="AF1002" s="18">
        <v>0.1971714605195026</v>
      </c>
      <c r="AG1002" s="18">
        <v>0.1793165593832319</v>
      </c>
      <c r="AH1002" s="18">
        <v>0.1985332671429165</v>
      </c>
      <c r="AI1002" s="18">
        <v>0.18344835662524181</v>
      </c>
      <c r="AJ1002" s="18">
        <v>0</v>
      </c>
      <c r="AL1002" s="18">
        <v>0.21085999999999999</v>
      </c>
      <c r="AM1002" s="18">
        <v>0.21609</v>
      </c>
      <c r="AN1002" s="18">
        <v>0.17455999999999999</v>
      </c>
      <c r="AP1002" s="18">
        <v>0.17371600565890269</v>
      </c>
      <c r="AQ1002" s="18">
        <v>0.26298283179391058</v>
      </c>
      <c r="AR1002" s="18">
        <v>0.24074122349172011</v>
      </c>
      <c r="AS1002" s="18">
        <v>0.16554566636445739</v>
      </c>
      <c r="AT1002" s="18">
        <v>0.2183856004006044</v>
      </c>
      <c r="AU1002" s="18">
        <v>0.18130901789188089</v>
      </c>
      <c r="AW1002" s="18">
        <v>0.19508476785792481</v>
      </c>
      <c r="AX1002" s="18">
        <v>0.25338686905308078</v>
      </c>
      <c r="AZ1002" s="18">
        <v>0.2007408585318024</v>
      </c>
      <c r="BA1002" s="18">
        <v>0.2310865825962635</v>
      </c>
      <c r="BB1002" s="18">
        <v>0.19501565114164079</v>
      </c>
      <c r="BC1002" s="18">
        <v>0.17153785003534019</v>
      </c>
      <c r="BD1002" s="18">
        <v>0.2002655590788901</v>
      </c>
      <c r="BE1002" s="18">
        <v>0.1851385436041334</v>
      </c>
      <c r="BF1002" s="18">
        <v>0.20585865070549769</v>
      </c>
      <c r="BG1002" s="18">
        <v>0.21703527950015489</v>
      </c>
    </row>
    <row r="1003" spans="2:59">
      <c r="B1003" s="17" t="s">
        <v>340</v>
      </c>
      <c r="C1003" s="18">
        <v>9.9228144618223491E-2</v>
      </c>
      <c r="D1003" s="18">
        <v>0.11159520062417499</v>
      </c>
      <c r="E1003" s="18">
        <v>8.9230004150831835E-2</v>
      </c>
      <c r="G1003" s="18">
        <v>9.1183349894275165E-2</v>
      </c>
      <c r="H1003" s="18">
        <v>9.3314415369833356E-2</v>
      </c>
      <c r="I1003" s="18">
        <v>8.4124562283348331E-2</v>
      </c>
      <c r="J1003" s="18">
        <v>9.1948372114277144E-2</v>
      </c>
      <c r="K1003" s="18">
        <v>0.1235625934233414</v>
      </c>
      <c r="L1003" s="18">
        <v>0.1245536855903714</v>
      </c>
      <c r="M1003" s="18">
        <v>0.1033528809136626</v>
      </c>
      <c r="N1003" s="18">
        <v>9.924417651099067E-2</v>
      </c>
      <c r="O1003" s="18">
        <v>7.1652062616610779E-2</v>
      </c>
      <c r="Q1003" s="18">
        <v>0.10193343744238401</v>
      </c>
      <c r="R1003" s="18">
        <v>9.6746337102025709E-2</v>
      </c>
      <c r="S1003" s="18">
        <v>0.1008780038532128</v>
      </c>
      <c r="T1003" s="18">
        <v>9.6969696155888255E-2</v>
      </c>
      <c r="V1003" s="18">
        <v>9.9363344809861212E-2</v>
      </c>
      <c r="W1003" s="18">
        <v>9.7109295416003633E-2</v>
      </c>
      <c r="X1003" s="18">
        <v>9.0832273237972744E-2</v>
      </c>
      <c r="Y1003" s="18">
        <v>9.6177496082552993E-2</v>
      </c>
      <c r="Z1003" s="18">
        <v>0.11105317153124369</v>
      </c>
      <c r="AA1003" s="18">
        <v>0.1100465299969831</v>
      </c>
      <c r="AB1003" s="18">
        <v>9.0672388134072884E-2</v>
      </c>
      <c r="AD1003" s="18">
        <v>0.1224027550815399</v>
      </c>
      <c r="AE1003" s="18">
        <v>0.1035262204419075</v>
      </c>
      <c r="AF1003" s="18">
        <v>8.5822277116016782E-2</v>
      </c>
      <c r="AG1003" s="18">
        <v>9.9469761206769633E-2</v>
      </c>
      <c r="AH1003" s="18">
        <v>8.7529659925854611E-2</v>
      </c>
      <c r="AI1003" s="18">
        <v>4.9647434147100267E-2</v>
      </c>
      <c r="AJ1003" s="18">
        <v>0</v>
      </c>
      <c r="AL1003" s="18">
        <v>0.11516</v>
      </c>
      <c r="AM1003" s="18">
        <v>9.0310000000000001E-2</v>
      </c>
      <c r="AN1003" s="18">
        <v>4.9230000000000003E-2</v>
      </c>
      <c r="AP1003" s="18">
        <v>0.1192930933312682</v>
      </c>
      <c r="AQ1003" s="18">
        <v>7.2877024440853297E-2</v>
      </c>
      <c r="AR1003" s="18">
        <v>9.1652052555705507E-2</v>
      </c>
      <c r="AS1003" s="18">
        <v>0.1093494686316967</v>
      </c>
      <c r="AT1003" s="18">
        <v>7.8275852378256711E-2</v>
      </c>
      <c r="AU1003" s="18">
        <v>0.13958506230407361</v>
      </c>
      <c r="AW1003" s="18">
        <v>0.1019054381400679</v>
      </c>
      <c r="AX1003" s="18">
        <v>8.106300089705841E-2</v>
      </c>
      <c r="AZ1003" s="18">
        <v>9.1797242444399546E-2</v>
      </c>
      <c r="BA1003" s="18">
        <v>0.10211841639541309</v>
      </c>
      <c r="BB1003" s="18">
        <v>8.1053161720666247E-2</v>
      </c>
      <c r="BC1003" s="18">
        <v>0.13928196022902309</v>
      </c>
      <c r="BD1003" s="18">
        <v>0.10191666446796201</v>
      </c>
      <c r="BE1003" s="18">
        <v>7.3427551652306411E-2</v>
      </c>
      <c r="BF1003" s="18">
        <v>0.12459571664798059</v>
      </c>
      <c r="BG1003" s="18">
        <v>7.3785713493624672E-2</v>
      </c>
    </row>
    <row r="1004" spans="2:59">
      <c r="B1004" s="17" t="s">
        <v>341</v>
      </c>
      <c r="C1004" s="18">
        <v>0.1012033689799639</v>
      </c>
      <c r="D1004" s="18">
        <v>0.1144953893322086</v>
      </c>
      <c r="E1004" s="18">
        <v>9.0738243510129851E-2</v>
      </c>
      <c r="G1004" s="18">
        <v>7.2770403567958969E-2</v>
      </c>
      <c r="H1004" s="18">
        <v>5.1047800510009088E-2</v>
      </c>
      <c r="I1004" s="18">
        <v>0.1435217829786869</v>
      </c>
      <c r="J1004" s="18">
        <v>0.1091774191835336</v>
      </c>
      <c r="K1004" s="18">
        <v>0.1043100917811598</v>
      </c>
      <c r="L1004" s="18">
        <v>7.8561641642922647E-2</v>
      </c>
      <c r="M1004" s="18">
        <v>0.1137772245203318</v>
      </c>
      <c r="N1004" s="18">
        <v>0.1044045513063975</v>
      </c>
      <c r="O1004" s="18">
        <v>0.1292162223894768</v>
      </c>
      <c r="Q1004" s="18">
        <v>0.1184805089057772</v>
      </c>
      <c r="R1004" s="18">
        <v>0.1141669241359822</v>
      </c>
      <c r="S1004" s="18">
        <v>8.2512556544805049E-2</v>
      </c>
      <c r="T1004" s="18">
        <v>8.7288497969517237E-2</v>
      </c>
      <c r="V1004" s="18">
        <v>7.0279551800284293E-2</v>
      </c>
      <c r="W1004" s="18">
        <v>9.1544098657583894E-2</v>
      </c>
      <c r="X1004" s="18">
        <v>9.8658397796438882E-2</v>
      </c>
      <c r="Y1004" s="18">
        <v>0.10020900357387851</v>
      </c>
      <c r="Z1004" s="18">
        <v>0.1336288180102938</v>
      </c>
      <c r="AA1004" s="18">
        <v>0.12786712485028609</v>
      </c>
      <c r="AB1004" s="18">
        <v>8.8328805043362157E-2</v>
      </c>
      <c r="AD1004" s="18">
        <v>0.12251061858790099</v>
      </c>
      <c r="AE1004" s="18">
        <v>0.106502250632887</v>
      </c>
      <c r="AF1004" s="18">
        <v>8.4106036596915734E-2</v>
      </c>
      <c r="AG1004" s="18">
        <v>0.1159962685487667</v>
      </c>
      <c r="AH1004" s="18">
        <v>7.5027059162737011E-2</v>
      </c>
      <c r="AI1004" s="18">
        <v>8.161901909601206E-2</v>
      </c>
      <c r="AJ1004" s="18">
        <v>0.18709804329547289</v>
      </c>
      <c r="AL1004" s="18">
        <v>0.1186</v>
      </c>
      <c r="AM1004" s="18">
        <v>7.3370000000000005E-2</v>
      </c>
      <c r="AN1004" s="18">
        <v>6.5869999999999998E-2</v>
      </c>
      <c r="AP1004" s="18">
        <v>0.1221863470983697</v>
      </c>
      <c r="AQ1004" s="18">
        <v>9.8596006501844149E-2</v>
      </c>
      <c r="AR1004" s="18">
        <v>0.12783603373398489</v>
      </c>
      <c r="AS1004" s="18">
        <v>0.10776235815526811</v>
      </c>
      <c r="AT1004" s="18">
        <v>0.16641481488875581</v>
      </c>
      <c r="AU1004" s="18">
        <v>0</v>
      </c>
      <c r="AW1004" s="18">
        <v>9.13281111786481E-2</v>
      </c>
      <c r="AX1004" s="18">
        <v>0.17446839847223791</v>
      </c>
      <c r="AZ1004" s="18">
        <v>7.750179476677721E-2</v>
      </c>
      <c r="BA1004" s="18">
        <v>0.1072896697806775</v>
      </c>
      <c r="BB1004" s="18">
        <v>9.1924495616187804E-2</v>
      </c>
      <c r="BC1004" s="18">
        <v>0.13052195310692569</v>
      </c>
      <c r="BD1004" s="18">
        <v>0.19343717108550959</v>
      </c>
      <c r="BE1004" s="18">
        <v>8.9791493798813654E-2</v>
      </c>
      <c r="BF1004" s="18">
        <v>0.13673699248302151</v>
      </c>
      <c r="BG1004" s="18">
        <v>0.1172721626798105</v>
      </c>
    </row>
    <row r="1005" spans="2:59">
      <c r="B1005" s="17" t="s">
        <v>119</v>
      </c>
      <c r="C1005" s="18">
        <v>4.323975327132256E-2</v>
      </c>
      <c r="D1005" s="18">
        <v>2.9447450670670661E-2</v>
      </c>
      <c r="E1005" s="18">
        <v>5.3791963968072079E-2</v>
      </c>
      <c r="G1005" s="18">
        <v>2.0282890035029009E-2</v>
      </c>
      <c r="H1005" s="18">
        <v>6.571467056420853E-2</v>
      </c>
      <c r="I1005" s="18">
        <v>4.5012941303647268E-2</v>
      </c>
      <c r="J1005" s="18">
        <v>5.556628982946895E-2</v>
      </c>
      <c r="K1005" s="18">
        <v>3.3821505942722721E-2</v>
      </c>
      <c r="L1005" s="18">
        <v>6.3745521874895433E-2</v>
      </c>
      <c r="M1005" s="18">
        <v>2.1555309905701429E-2</v>
      </c>
      <c r="N1005" s="18">
        <v>4.2853201891151597E-2</v>
      </c>
      <c r="O1005" s="18">
        <v>3.5475578437833069E-2</v>
      </c>
      <c r="Q1005" s="18">
        <v>3.2313632824583369E-2</v>
      </c>
      <c r="R1005" s="18">
        <v>5.0984909121291028E-2</v>
      </c>
      <c r="S1005" s="18">
        <v>2.628154473366014E-2</v>
      </c>
      <c r="T1005" s="18">
        <v>6.8132870064094769E-2</v>
      </c>
      <c r="V1005" s="18">
        <v>6.961512482469541E-2</v>
      </c>
      <c r="W1005" s="18">
        <v>5.0006276479507027E-2</v>
      </c>
      <c r="X1005" s="18">
        <v>4.5478480226136007E-2</v>
      </c>
      <c r="Y1005" s="18">
        <v>4.6598785436699222E-2</v>
      </c>
      <c r="Z1005" s="18">
        <v>4.0839540811974738E-2</v>
      </c>
      <c r="AA1005" s="18">
        <v>2.7098750170865001E-2</v>
      </c>
      <c r="AB1005" s="18">
        <v>2.2475984175670961E-2</v>
      </c>
      <c r="AD1005" s="18">
        <v>2.4913007208270711E-2</v>
      </c>
      <c r="AE1005" s="18">
        <v>3.5494348300955797E-2</v>
      </c>
      <c r="AF1005" s="18">
        <v>5.2076633800308553E-2</v>
      </c>
      <c r="AG1005" s="18">
        <v>5.8924494754963898E-2</v>
      </c>
      <c r="AH1005" s="18">
        <v>6.3677525098888729E-2</v>
      </c>
      <c r="AI1005" s="18">
        <v>6.5177032386343356E-2</v>
      </c>
      <c r="AJ1005" s="18">
        <v>0.39647756834711217</v>
      </c>
      <c r="AL1005" s="18">
        <v>2.8539999999999999E-2</v>
      </c>
      <c r="AM1005" s="18">
        <v>5.6950000000000001E-2</v>
      </c>
      <c r="AN1005" s="18">
        <v>3.5540000000000002E-2</v>
      </c>
      <c r="AP1005" s="18">
        <v>2.000316449146183E-2</v>
      </c>
      <c r="AQ1005" s="18">
        <v>5.3514795944260493E-2</v>
      </c>
      <c r="AR1005" s="18">
        <v>1.6969833723237931E-2</v>
      </c>
      <c r="AS1005" s="18">
        <v>3.3527145442108518E-2</v>
      </c>
      <c r="AT1005" s="18">
        <v>2.9811710826310869E-2</v>
      </c>
      <c r="AU1005" s="18">
        <v>0</v>
      </c>
      <c r="AW1005" s="18">
        <v>3.4050293701187867E-2</v>
      </c>
      <c r="AX1005" s="18">
        <v>0.10263604581569361</v>
      </c>
      <c r="AZ1005" s="18">
        <v>6.0877046920647472E-2</v>
      </c>
      <c r="BA1005" s="18">
        <v>4.1538945041629423E-2</v>
      </c>
      <c r="BB1005" s="18">
        <v>1.9778550541904399E-2</v>
      </c>
      <c r="BC1005" s="18">
        <v>2.2231605750890251E-2</v>
      </c>
      <c r="BD1005" s="18">
        <v>2.2853256065374569E-2</v>
      </c>
      <c r="BE1005" s="18">
        <v>2.232765936264439E-2</v>
      </c>
      <c r="BF1005" s="18">
        <v>5.5041692232960418E-2</v>
      </c>
      <c r="BG1005" s="18">
        <v>8.4668246781962997E-2</v>
      </c>
    </row>
    <row r="1007" spans="2:59" ht="72.599999999999994">
      <c r="B1007" s="14" t="s">
        <v>351</v>
      </c>
    </row>
    <row r="1008" spans="2:59">
      <c r="B1008" s="15" t="s">
        <v>20</v>
      </c>
    </row>
    <row r="1009" spans="2:59">
      <c r="B1009" s="11" t="s">
        <v>105</v>
      </c>
      <c r="C1009" s="16">
        <v>4021</v>
      </c>
      <c r="D1009" s="16">
        <v>1673</v>
      </c>
      <c r="E1009" s="16">
        <v>2333</v>
      </c>
      <c r="G1009" s="16">
        <v>205</v>
      </c>
      <c r="H1009" s="16">
        <v>556</v>
      </c>
      <c r="I1009" s="16">
        <v>395</v>
      </c>
      <c r="J1009" s="16">
        <v>359</v>
      </c>
      <c r="K1009" s="16">
        <v>435</v>
      </c>
      <c r="L1009" s="16">
        <v>408</v>
      </c>
      <c r="M1009" s="16">
        <v>651</v>
      </c>
      <c r="N1009" s="16">
        <v>588</v>
      </c>
      <c r="O1009" s="16">
        <v>424</v>
      </c>
      <c r="Q1009" s="16">
        <v>1335</v>
      </c>
      <c r="R1009" s="16">
        <v>799</v>
      </c>
      <c r="S1009" s="16">
        <v>887</v>
      </c>
      <c r="T1009" s="16">
        <v>955</v>
      </c>
      <c r="V1009" s="16">
        <v>499</v>
      </c>
      <c r="W1009" s="16">
        <v>617</v>
      </c>
      <c r="X1009" s="16">
        <v>572</v>
      </c>
      <c r="Y1009" s="16">
        <v>607</v>
      </c>
      <c r="Z1009" s="16">
        <v>586</v>
      </c>
      <c r="AA1009" s="16">
        <v>563</v>
      </c>
      <c r="AB1009" s="16">
        <v>577</v>
      </c>
      <c r="AD1009" s="16">
        <v>1339</v>
      </c>
      <c r="AE1009" s="16">
        <v>800</v>
      </c>
      <c r="AF1009" s="16">
        <v>767</v>
      </c>
      <c r="AG1009" s="16">
        <v>160</v>
      </c>
      <c r="AH1009" s="16">
        <v>609</v>
      </c>
      <c r="AI1009" s="16">
        <v>341</v>
      </c>
      <c r="AJ1009" s="16">
        <v>5</v>
      </c>
      <c r="AL1009" s="16">
        <v>547</v>
      </c>
      <c r="AM1009" s="16">
        <v>640</v>
      </c>
      <c r="AN1009" s="16">
        <v>180</v>
      </c>
      <c r="AP1009" s="16">
        <v>436</v>
      </c>
      <c r="AQ1009" s="16">
        <v>418</v>
      </c>
      <c r="AR1009" s="16">
        <v>128</v>
      </c>
      <c r="AS1009" s="16">
        <v>889</v>
      </c>
      <c r="AT1009" s="16">
        <v>140</v>
      </c>
      <c r="AU1009" s="16">
        <v>21</v>
      </c>
      <c r="AW1009" s="16">
        <v>3485</v>
      </c>
      <c r="AX1009" s="16">
        <v>492</v>
      </c>
      <c r="AZ1009" s="16">
        <v>1326</v>
      </c>
      <c r="BA1009" s="16">
        <v>930</v>
      </c>
      <c r="BB1009" s="16">
        <v>647</v>
      </c>
      <c r="BC1009" s="16">
        <v>527</v>
      </c>
      <c r="BD1009" s="16">
        <v>129</v>
      </c>
      <c r="BE1009" s="16">
        <v>133</v>
      </c>
      <c r="BF1009" s="16">
        <v>207</v>
      </c>
      <c r="BG1009" s="16">
        <v>95</v>
      </c>
    </row>
    <row r="1010" spans="2:59">
      <c r="B1010" s="12" t="s">
        <v>106</v>
      </c>
      <c r="C1010" s="16">
        <v>4021</v>
      </c>
      <c r="D1010" s="16">
        <v>1744</v>
      </c>
      <c r="E1010" s="16">
        <v>2272</v>
      </c>
      <c r="G1010" s="16">
        <v>189</v>
      </c>
      <c r="H1010" s="16">
        <v>543</v>
      </c>
      <c r="I1010" s="16">
        <v>398</v>
      </c>
      <c r="J1010" s="16">
        <v>350</v>
      </c>
      <c r="K1010" s="16">
        <v>438</v>
      </c>
      <c r="L1010" s="16">
        <v>422</v>
      </c>
      <c r="M1010" s="16">
        <v>652</v>
      </c>
      <c r="N1010" s="16">
        <v>639</v>
      </c>
      <c r="O1010" s="16">
        <v>390</v>
      </c>
      <c r="Q1010" s="16">
        <v>1341</v>
      </c>
      <c r="R1010" s="16">
        <v>796</v>
      </c>
      <c r="S1010" s="16">
        <v>896</v>
      </c>
      <c r="T1010" s="16">
        <v>943</v>
      </c>
      <c r="V1010" s="16">
        <v>584</v>
      </c>
      <c r="W1010" s="16">
        <v>587</v>
      </c>
      <c r="X1010" s="16">
        <v>583</v>
      </c>
      <c r="Y1010" s="16">
        <v>558</v>
      </c>
      <c r="Z1010" s="16">
        <v>563</v>
      </c>
      <c r="AA1010" s="16">
        <v>563</v>
      </c>
      <c r="AB1010" s="16">
        <v>583</v>
      </c>
      <c r="AD1010" s="16">
        <v>1343</v>
      </c>
      <c r="AE1010" s="16">
        <v>804</v>
      </c>
      <c r="AF1010" s="16">
        <v>765</v>
      </c>
      <c r="AG1010" s="16">
        <v>157</v>
      </c>
      <c r="AH1010" s="16">
        <v>609</v>
      </c>
      <c r="AI1010" s="16">
        <v>338</v>
      </c>
      <c r="AJ1010" s="16">
        <v>5</v>
      </c>
      <c r="AL1010" s="16">
        <v>567</v>
      </c>
      <c r="AM1010" s="16">
        <v>660</v>
      </c>
      <c r="AN1010" s="16">
        <v>184</v>
      </c>
      <c r="AP1010" s="16">
        <v>433</v>
      </c>
      <c r="AQ1010" s="16">
        <v>406</v>
      </c>
      <c r="AR1010" s="16">
        <v>131</v>
      </c>
      <c r="AS1010" s="16">
        <v>857</v>
      </c>
      <c r="AT1010" s="16">
        <v>139</v>
      </c>
      <c r="AU1010" s="16">
        <v>21</v>
      </c>
      <c r="AW1010" s="16">
        <v>3486</v>
      </c>
      <c r="AX1010" s="16">
        <v>490</v>
      </c>
      <c r="AZ1010" s="16">
        <v>1382</v>
      </c>
      <c r="BA1010" s="16">
        <v>902</v>
      </c>
      <c r="BB1010" s="16">
        <v>650</v>
      </c>
      <c r="BC1010" s="16">
        <v>510</v>
      </c>
      <c r="BD1010" s="16">
        <v>127</v>
      </c>
      <c r="BE1010" s="16">
        <v>130</v>
      </c>
      <c r="BF1010" s="16">
        <v>199</v>
      </c>
      <c r="BG1010" s="16">
        <v>95</v>
      </c>
    </row>
    <row r="1011" spans="2:59">
      <c r="B1011" s="17" t="s">
        <v>337</v>
      </c>
      <c r="C1011" s="18">
        <v>0.106416371248419</v>
      </c>
      <c r="D1011" s="18">
        <v>0.1205435822240178</v>
      </c>
      <c r="E1011" s="18">
        <v>9.5806587634349516E-2</v>
      </c>
      <c r="G1011" s="18">
        <v>8.0317366600485329E-2</v>
      </c>
      <c r="H1011" s="18">
        <v>0.1093814538354288</v>
      </c>
      <c r="I1011" s="18">
        <v>9.1165316118829332E-2</v>
      </c>
      <c r="J1011" s="18">
        <v>8.3417055395330897E-2</v>
      </c>
      <c r="K1011" s="18">
        <v>0.1023587714427612</v>
      </c>
      <c r="L1011" s="18">
        <v>0.1094366339210696</v>
      </c>
      <c r="M1011" s="18">
        <v>0.16052196897980309</v>
      </c>
      <c r="N1011" s="18">
        <v>9.6593279594900036E-2</v>
      </c>
      <c r="O1011" s="18">
        <v>7.8070566726947968E-2</v>
      </c>
      <c r="Q1011" s="18">
        <v>0.12336082465956071</v>
      </c>
      <c r="R1011" s="18">
        <v>8.3330893889961968E-2</v>
      </c>
      <c r="S1011" s="18">
        <v>0.10767735726172099</v>
      </c>
      <c r="T1011" s="18">
        <v>0.1004772090243104</v>
      </c>
      <c r="V1011" s="18">
        <v>8.6467692099028992E-2</v>
      </c>
      <c r="W1011" s="18">
        <v>9.9623005491911623E-2</v>
      </c>
      <c r="X1011" s="18">
        <v>8.5843562059913336E-2</v>
      </c>
      <c r="Y1011" s="18">
        <v>0.1021804718174387</v>
      </c>
      <c r="Z1011" s="18">
        <v>0.1024897821653889</v>
      </c>
      <c r="AA1011" s="18">
        <v>0.1376747458218954</v>
      </c>
      <c r="AB1011" s="18">
        <v>0.13144395863212949</v>
      </c>
      <c r="AD1011" s="18">
        <v>0.13319258742786691</v>
      </c>
      <c r="AE1011" s="18">
        <v>9.3453724689841783E-2</v>
      </c>
      <c r="AF1011" s="18">
        <v>9.1006449424178695E-2</v>
      </c>
      <c r="AG1011" s="18">
        <v>0.1073385470103692</v>
      </c>
      <c r="AH1011" s="18">
        <v>0.1060706264959554</v>
      </c>
      <c r="AI1011" s="18">
        <v>6.7455550005608364E-2</v>
      </c>
      <c r="AJ1011" s="18">
        <v>0</v>
      </c>
      <c r="AL1011" s="18">
        <v>0.12809999999999999</v>
      </c>
      <c r="AM1011" s="18">
        <v>6.1530000000000001E-2</v>
      </c>
      <c r="AN1011" s="18">
        <v>0.1181</v>
      </c>
      <c r="AP1011" s="18">
        <v>0.13561081427331581</v>
      </c>
      <c r="AQ1011" s="18">
        <v>0.1025222084333664</v>
      </c>
      <c r="AR1011" s="18">
        <v>0.20071811729754721</v>
      </c>
      <c r="AS1011" s="18">
        <v>0.11117241722816</v>
      </c>
      <c r="AT1011" s="18">
        <v>0.15375544364546159</v>
      </c>
      <c r="AU1011" s="18">
        <v>0.13890020279049339</v>
      </c>
      <c r="AW1011" s="18">
        <v>0.1093669953420521</v>
      </c>
      <c r="AX1011" s="18">
        <v>8.4855366818862993E-2</v>
      </c>
      <c r="AZ1011" s="18">
        <v>7.3460424672489907E-2</v>
      </c>
      <c r="BA1011" s="18">
        <v>0.12724554712835229</v>
      </c>
      <c r="BB1011" s="18">
        <v>0.14142589163150229</v>
      </c>
      <c r="BC1011" s="18">
        <v>0.1154592573884478</v>
      </c>
      <c r="BD1011" s="18">
        <v>7.8227663097154121E-2</v>
      </c>
      <c r="BE1011" s="18">
        <v>0.17716262409159411</v>
      </c>
      <c r="BF1011" s="18">
        <v>9.3782656743578843E-2</v>
      </c>
      <c r="BG1011" s="18">
        <v>7.51175803063166E-2</v>
      </c>
    </row>
    <row r="1012" spans="2:59">
      <c r="B1012" s="17" t="s">
        <v>338</v>
      </c>
      <c r="C1012" s="18">
        <v>0.26103617936620088</v>
      </c>
      <c r="D1012" s="18">
        <v>0.29990784376888291</v>
      </c>
      <c r="E1012" s="18">
        <v>0.23163562009068289</v>
      </c>
      <c r="G1012" s="18">
        <v>0.23398641810913159</v>
      </c>
      <c r="H1012" s="18">
        <v>0.25969647060799872</v>
      </c>
      <c r="I1012" s="18">
        <v>0.25560572020744871</v>
      </c>
      <c r="J1012" s="18">
        <v>0.2148192640277696</v>
      </c>
      <c r="K1012" s="18">
        <v>0.29489388343150991</v>
      </c>
      <c r="L1012" s="18">
        <v>0.26327485188397221</v>
      </c>
      <c r="M1012" s="18">
        <v>0.33513168628374229</v>
      </c>
      <c r="N1012" s="18">
        <v>0.2282626539545155</v>
      </c>
      <c r="O1012" s="18">
        <v>0.21240727652427671</v>
      </c>
      <c r="Q1012" s="18">
        <v>0.29537920444080612</v>
      </c>
      <c r="R1012" s="18">
        <v>0.23069781104873441</v>
      </c>
      <c r="S1012" s="18">
        <v>0.22793013953686131</v>
      </c>
      <c r="T1012" s="18">
        <v>0.26747466037161638</v>
      </c>
      <c r="V1012" s="18">
        <v>0.18467393979681379</v>
      </c>
      <c r="W1012" s="18">
        <v>0.23552623142250859</v>
      </c>
      <c r="X1012" s="18">
        <v>0.22362325649365869</v>
      </c>
      <c r="Y1012" s="18">
        <v>0.26396464087867583</v>
      </c>
      <c r="Z1012" s="18">
        <v>0.29840550217541378</v>
      </c>
      <c r="AA1012" s="18">
        <v>0.28159968227695742</v>
      </c>
      <c r="AB1012" s="18">
        <v>0.34182495024255738</v>
      </c>
      <c r="AD1012" s="18">
        <v>0.31459200539423032</v>
      </c>
      <c r="AE1012" s="18">
        <v>0.2550905451854642</v>
      </c>
      <c r="AF1012" s="18">
        <v>0.2426975070454076</v>
      </c>
      <c r="AG1012" s="18">
        <v>0.22326599328769189</v>
      </c>
      <c r="AH1012" s="18">
        <v>0.23145292202372739</v>
      </c>
      <c r="AI1012" s="18">
        <v>0.17850117325801479</v>
      </c>
      <c r="AJ1012" s="18">
        <v>0</v>
      </c>
      <c r="AL1012" s="18">
        <v>0.26011000000000001</v>
      </c>
      <c r="AM1012" s="18">
        <v>0.20399999999999999</v>
      </c>
      <c r="AN1012" s="18">
        <v>0.17244999999999999</v>
      </c>
      <c r="AP1012" s="18">
        <v>0.35128960079305371</v>
      </c>
      <c r="AQ1012" s="18">
        <v>0.28722415288909742</v>
      </c>
      <c r="AR1012" s="18">
        <v>0.39585602945348392</v>
      </c>
      <c r="AS1012" s="18">
        <v>0.27685993598208669</v>
      </c>
      <c r="AT1012" s="18">
        <v>0.32773667322764288</v>
      </c>
      <c r="AU1012" s="18">
        <v>0.40063969491316209</v>
      </c>
      <c r="AW1012" s="18">
        <v>0.27015374298871742</v>
      </c>
      <c r="AX1012" s="18">
        <v>0.20834698408070959</v>
      </c>
      <c r="AZ1012" s="18">
        <v>0.18799785816253101</v>
      </c>
      <c r="BA1012" s="18">
        <v>0.2805910728781949</v>
      </c>
      <c r="BB1012" s="18">
        <v>0.32711481025665318</v>
      </c>
      <c r="BC1012" s="18">
        <v>0.30449492454308341</v>
      </c>
      <c r="BD1012" s="18">
        <v>0.38371039901412002</v>
      </c>
      <c r="BE1012" s="18">
        <v>0.24417089859142821</v>
      </c>
      <c r="BF1012" s="18">
        <v>0.28672034163092852</v>
      </c>
      <c r="BG1012" s="18">
        <v>0.2537898783676229</v>
      </c>
    </row>
    <row r="1013" spans="2:59">
      <c r="B1013" s="17" t="s">
        <v>339</v>
      </c>
      <c r="C1013" s="18">
        <v>0.27734714035762059</v>
      </c>
      <c r="D1013" s="18">
        <v>0.27965891519180641</v>
      </c>
      <c r="E1013" s="18">
        <v>0.27511058782623238</v>
      </c>
      <c r="G1013" s="18">
        <v>0.32108215200704282</v>
      </c>
      <c r="H1013" s="18">
        <v>0.25725053572076162</v>
      </c>
      <c r="I1013" s="18">
        <v>0.27289626178561971</v>
      </c>
      <c r="J1013" s="18">
        <v>0.34063049197931239</v>
      </c>
      <c r="K1013" s="18">
        <v>0.29302364506871947</v>
      </c>
      <c r="L1013" s="18">
        <v>0.25015544670906681</v>
      </c>
      <c r="M1013" s="18">
        <v>0.2393343094972851</v>
      </c>
      <c r="N1013" s="18">
        <v>0.28178497116654438</v>
      </c>
      <c r="O1013" s="18">
        <v>0.29997789217916632</v>
      </c>
      <c r="Q1013" s="18">
        <v>0.22411519710343011</v>
      </c>
      <c r="R1013" s="18">
        <v>0.29464001985887411</v>
      </c>
      <c r="S1013" s="18">
        <v>0.32261748883341962</v>
      </c>
      <c r="T1013" s="18">
        <v>0.29631018388312053</v>
      </c>
      <c r="V1013" s="18">
        <v>0.25590802401064422</v>
      </c>
      <c r="W1013" s="18">
        <v>0.27470941268057952</v>
      </c>
      <c r="X1013" s="18">
        <v>0.29613368479596591</v>
      </c>
      <c r="Y1013" s="18">
        <v>0.26667744953732297</v>
      </c>
      <c r="Z1013" s="18">
        <v>0.28293303106980677</v>
      </c>
      <c r="AA1013" s="18">
        <v>0.32265790757514362</v>
      </c>
      <c r="AB1013" s="18">
        <v>0.24374634347310989</v>
      </c>
      <c r="AD1013" s="18">
        <v>0.26413411006275012</v>
      </c>
      <c r="AE1013" s="18">
        <v>0.28245325573375002</v>
      </c>
      <c r="AF1013" s="18">
        <v>0.2819297227469964</v>
      </c>
      <c r="AG1013" s="18">
        <v>0.26750456722427712</v>
      </c>
      <c r="AH1013" s="18">
        <v>0.28478005457068828</v>
      </c>
      <c r="AI1013" s="18">
        <v>0.29999654909061441</v>
      </c>
      <c r="AJ1013" s="18">
        <v>0.17861705748632431</v>
      </c>
      <c r="AL1013" s="18">
        <v>0.24979999999999999</v>
      </c>
      <c r="AM1013" s="18">
        <v>0.27627000000000002</v>
      </c>
      <c r="AN1013" s="18">
        <v>0.32142999999999999</v>
      </c>
      <c r="AP1013" s="18">
        <v>0.24153627108123271</v>
      </c>
      <c r="AQ1013" s="18">
        <v>0.3326705540235817</v>
      </c>
      <c r="AR1013" s="18">
        <v>0.20673098668263901</v>
      </c>
      <c r="AS1013" s="18">
        <v>0.28332607977552821</v>
      </c>
      <c r="AT1013" s="18">
        <v>0.23074735037192901</v>
      </c>
      <c r="AU1013" s="18">
        <v>0.14628430087975081</v>
      </c>
      <c r="AW1013" s="18">
        <v>0.27613948080268119</v>
      </c>
      <c r="AX1013" s="18">
        <v>0.27589646786977412</v>
      </c>
      <c r="AZ1013" s="18">
        <v>0.28264005447225438</v>
      </c>
      <c r="BA1013" s="18">
        <v>0.2694326185836321</v>
      </c>
      <c r="BB1013" s="18">
        <v>0.28057802886754202</v>
      </c>
      <c r="BC1013" s="18">
        <v>0.2497391540317426</v>
      </c>
      <c r="BD1013" s="18">
        <v>0.25584485748754549</v>
      </c>
      <c r="BE1013" s="18">
        <v>0.32800839698042478</v>
      </c>
      <c r="BF1013" s="18">
        <v>0.31257811557508519</v>
      </c>
      <c r="BG1013" s="18">
        <v>0.28886624137102501</v>
      </c>
    </row>
    <row r="1014" spans="2:59">
      <c r="B1014" s="17" t="s">
        <v>340</v>
      </c>
      <c r="C1014" s="18">
        <v>0.19267366557600249</v>
      </c>
      <c r="D1014" s="18">
        <v>0.17640522884910839</v>
      </c>
      <c r="E1014" s="18">
        <v>0.20535853597634979</v>
      </c>
      <c r="G1014" s="18">
        <v>0.18154762172203559</v>
      </c>
      <c r="H1014" s="18">
        <v>0.21382738560095951</v>
      </c>
      <c r="I1014" s="18">
        <v>0.18880929667447871</v>
      </c>
      <c r="J1014" s="18">
        <v>0.2015836091467039</v>
      </c>
      <c r="K1014" s="18">
        <v>0.18032733436670631</v>
      </c>
      <c r="L1014" s="18">
        <v>0.19515580673835409</v>
      </c>
      <c r="M1014" s="18">
        <v>0.14046374342040729</v>
      </c>
      <c r="N1014" s="18">
        <v>0.22664738495417991</v>
      </c>
      <c r="O1014" s="18">
        <v>0.20736028852436469</v>
      </c>
      <c r="Q1014" s="18">
        <v>0.20165282428645109</v>
      </c>
      <c r="R1014" s="18">
        <v>0.21538934326754999</v>
      </c>
      <c r="S1014" s="18">
        <v>0.1975259828626891</v>
      </c>
      <c r="T1014" s="18">
        <v>0.15788477467518769</v>
      </c>
      <c r="V1014" s="18">
        <v>0.24158096128473869</v>
      </c>
      <c r="W1014" s="18">
        <v>0.19918087851545621</v>
      </c>
      <c r="X1014" s="18">
        <v>0.2136606774346709</v>
      </c>
      <c r="Y1014" s="18">
        <v>0.21104901428327699</v>
      </c>
      <c r="Z1014" s="18">
        <v>0.18224774145938391</v>
      </c>
      <c r="AA1014" s="18">
        <v>0.1535194994177424</v>
      </c>
      <c r="AB1014" s="18">
        <v>0.14647756533137449</v>
      </c>
      <c r="AD1014" s="18">
        <v>0.15539182048705469</v>
      </c>
      <c r="AE1014" s="18">
        <v>0.20114588824347371</v>
      </c>
      <c r="AF1014" s="18">
        <v>0.219144545276445</v>
      </c>
      <c r="AG1014" s="18">
        <v>0.21453074220344889</v>
      </c>
      <c r="AH1014" s="18">
        <v>0.19710348884621959</v>
      </c>
      <c r="AI1014" s="18">
        <v>0.2455246182295078</v>
      </c>
      <c r="AJ1014" s="18">
        <v>0</v>
      </c>
      <c r="AL1014" s="18">
        <v>0.20379</v>
      </c>
      <c r="AM1014" s="18">
        <v>0.25950000000000001</v>
      </c>
      <c r="AN1014" s="18">
        <v>0.22402</v>
      </c>
      <c r="AP1014" s="18">
        <v>0.15754392509680101</v>
      </c>
      <c r="AQ1014" s="18">
        <v>0.1327203429042334</v>
      </c>
      <c r="AR1014" s="18">
        <v>0.12619196788721421</v>
      </c>
      <c r="AS1014" s="18">
        <v>0.18490013745893341</v>
      </c>
      <c r="AT1014" s="18">
        <v>0.17340473786119351</v>
      </c>
      <c r="AU1014" s="18">
        <v>0.31417580141659351</v>
      </c>
      <c r="AW1014" s="18">
        <v>0.19811658606210231</v>
      </c>
      <c r="AX1014" s="18">
        <v>0.16120187195230731</v>
      </c>
      <c r="AZ1014" s="18">
        <v>0.2402090072582847</v>
      </c>
      <c r="BA1014" s="18">
        <v>0.1731665131972861</v>
      </c>
      <c r="BB1014" s="18">
        <v>0.16461452450792219</v>
      </c>
      <c r="BC1014" s="18">
        <v>0.1876167203561471</v>
      </c>
      <c r="BD1014" s="18">
        <v>0.1423810312219522</v>
      </c>
      <c r="BE1014" s="18">
        <v>0.16510160492561771</v>
      </c>
      <c r="BF1014" s="18">
        <v>0.13559231678281239</v>
      </c>
      <c r="BG1014" s="18">
        <v>0.1555828729662245</v>
      </c>
    </row>
    <row r="1015" spans="2:59">
      <c r="B1015" s="17" t="s">
        <v>341</v>
      </c>
      <c r="C1015" s="18">
        <v>0.1170810416909296</v>
      </c>
      <c r="D1015" s="18">
        <v>9.653851680192857E-2</v>
      </c>
      <c r="E1015" s="18">
        <v>0.13259444332123671</v>
      </c>
      <c r="G1015" s="18">
        <v>0.11070021492422651</v>
      </c>
      <c r="H1015" s="18">
        <v>0.1025341701219456</v>
      </c>
      <c r="I1015" s="18">
        <v>0.14484735416102781</v>
      </c>
      <c r="J1015" s="18">
        <v>0.1001229959818092</v>
      </c>
      <c r="K1015" s="18">
        <v>9.9526453916739505E-2</v>
      </c>
      <c r="L1015" s="18">
        <v>0.12741270514258909</v>
      </c>
      <c r="M1015" s="18">
        <v>9.7055965060172888E-2</v>
      </c>
      <c r="N1015" s="18">
        <v>0.12924433736985211</v>
      </c>
      <c r="O1015" s="18">
        <v>0.14939438181625031</v>
      </c>
      <c r="Q1015" s="18">
        <v>0.1247299835765658</v>
      </c>
      <c r="R1015" s="18">
        <v>0.13147436155770889</v>
      </c>
      <c r="S1015" s="18">
        <v>9.2718346172264487E-2</v>
      </c>
      <c r="T1015" s="18">
        <v>0.1152709496418553</v>
      </c>
      <c r="V1015" s="18">
        <v>0.13434469336441249</v>
      </c>
      <c r="W1015" s="18">
        <v>0.1488225519233437</v>
      </c>
      <c r="X1015" s="18">
        <v>0.15224936486118729</v>
      </c>
      <c r="Y1015" s="18">
        <v>0.11328086925836769</v>
      </c>
      <c r="Z1015" s="18">
        <v>0.1018464427048482</v>
      </c>
      <c r="AA1015" s="18">
        <v>7.6205807898309094E-2</v>
      </c>
      <c r="AB1015" s="18">
        <v>9.0519539757145565E-2</v>
      </c>
      <c r="AD1015" s="18">
        <v>9.6982827732880472E-2</v>
      </c>
      <c r="AE1015" s="18">
        <v>0.1276337927074164</v>
      </c>
      <c r="AF1015" s="18">
        <v>0.1210242498263438</v>
      </c>
      <c r="AG1015" s="18">
        <v>0.13987296554659279</v>
      </c>
      <c r="AH1015" s="18">
        <v>0.119695126220018</v>
      </c>
      <c r="AI1015" s="18">
        <v>0.14309350431505211</v>
      </c>
      <c r="AJ1015" s="18">
        <v>0.42490537416656349</v>
      </c>
      <c r="AL1015" s="18">
        <v>0.13752</v>
      </c>
      <c r="AM1015" s="18">
        <v>0.14685000000000001</v>
      </c>
      <c r="AN1015" s="18">
        <v>0.14113000000000001</v>
      </c>
      <c r="AP1015" s="18">
        <v>9.3671952803395006E-2</v>
      </c>
      <c r="AQ1015" s="18">
        <v>7.9296310488625454E-2</v>
      </c>
      <c r="AR1015" s="18">
        <v>5.5814710068594078E-2</v>
      </c>
      <c r="AS1015" s="18">
        <v>0.107918161637127</v>
      </c>
      <c r="AT1015" s="18">
        <v>8.6154465308422551E-2</v>
      </c>
      <c r="AU1015" s="18">
        <v>0</v>
      </c>
      <c r="AW1015" s="18">
        <v>0.1100549042470448</v>
      </c>
      <c r="AX1015" s="18">
        <v>0.1666285628907925</v>
      </c>
      <c r="AZ1015" s="18">
        <v>0.15130279945493111</v>
      </c>
      <c r="BA1015" s="18">
        <v>0.1176169886971581</v>
      </c>
      <c r="BB1015" s="18">
        <v>5.6121061358613562E-2</v>
      </c>
      <c r="BC1015" s="18">
        <v>0.1170346810565404</v>
      </c>
      <c r="BD1015" s="18">
        <v>0.10321564715939641</v>
      </c>
      <c r="BE1015" s="18">
        <v>7.2264645415973869E-2</v>
      </c>
      <c r="BF1015" s="18">
        <v>0.1025801834494721</v>
      </c>
      <c r="BG1015" s="18">
        <v>0.14198739035135491</v>
      </c>
    </row>
    <row r="1016" spans="2:59">
      <c r="B1016" s="17" t="s">
        <v>119</v>
      </c>
      <c r="C1016" s="18">
        <v>4.5445601760827299E-2</v>
      </c>
      <c r="D1016" s="18">
        <v>2.6945913164255791E-2</v>
      </c>
      <c r="E1016" s="18">
        <v>5.9494225151148682E-2</v>
      </c>
      <c r="G1016" s="18">
        <v>7.2366226637077924E-2</v>
      </c>
      <c r="H1016" s="18">
        <v>5.7309984112906019E-2</v>
      </c>
      <c r="I1016" s="18">
        <v>4.6676051052595813E-2</v>
      </c>
      <c r="J1016" s="18">
        <v>5.9426583469073993E-2</v>
      </c>
      <c r="K1016" s="18">
        <v>2.9869911773563611E-2</v>
      </c>
      <c r="L1016" s="18">
        <v>5.4564555604948217E-2</v>
      </c>
      <c r="M1016" s="18">
        <v>2.7492326758589179E-2</v>
      </c>
      <c r="N1016" s="18">
        <v>3.7467372960007912E-2</v>
      </c>
      <c r="O1016" s="18">
        <v>5.2789594228993972E-2</v>
      </c>
      <c r="Q1016" s="18">
        <v>3.076196593318636E-2</v>
      </c>
      <c r="R1016" s="18">
        <v>4.4467570377170647E-2</v>
      </c>
      <c r="S1016" s="18">
        <v>5.1530685333044543E-2</v>
      </c>
      <c r="T1016" s="18">
        <v>6.2582222403909718E-2</v>
      </c>
      <c r="V1016" s="18">
        <v>9.702468944436192E-2</v>
      </c>
      <c r="W1016" s="18">
        <v>4.2137919966200338E-2</v>
      </c>
      <c r="X1016" s="18">
        <v>2.8489454354603819E-2</v>
      </c>
      <c r="Y1016" s="18">
        <v>4.2847554224917657E-2</v>
      </c>
      <c r="Z1016" s="18">
        <v>3.2077500425158438E-2</v>
      </c>
      <c r="AA1016" s="18">
        <v>2.8342357009951871E-2</v>
      </c>
      <c r="AB1016" s="18">
        <v>4.5987642563683123E-2</v>
      </c>
      <c r="AD1016" s="18">
        <v>3.5706648895217789E-2</v>
      </c>
      <c r="AE1016" s="18">
        <v>4.0222793440053868E-2</v>
      </c>
      <c r="AF1016" s="18">
        <v>4.4197525680628597E-2</v>
      </c>
      <c r="AG1016" s="18">
        <v>4.7487184727619973E-2</v>
      </c>
      <c r="AH1016" s="18">
        <v>6.0897781843391403E-2</v>
      </c>
      <c r="AI1016" s="18">
        <v>6.5428605101202478E-2</v>
      </c>
      <c r="AJ1016" s="18">
        <v>0.39647756834711217</v>
      </c>
      <c r="AL1016" s="18">
        <v>2.069E-2</v>
      </c>
      <c r="AM1016" s="18">
        <v>5.185E-2</v>
      </c>
      <c r="AN1016" s="18">
        <v>2.2870000000000001E-2</v>
      </c>
      <c r="AP1016" s="18">
        <v>2.0347435952201991E-2</v>
      </c>
      <c r="AQ1016" s="18">
        <v>6.5566431261095598E-2</v>
      </c>
      <c r="AR1016" s="18">
        <v>1.4688188610521879E-2</v>
      </c>
      <c r="AS1016" s="18">
        <v>3.582326791816471E-2</v>
      </c>
      <c r="AT1016" s="18">
        <v>2.820132958535046E-2</v>
      </c>
      <c r="AU1016" s="18">
        <v>0</v>
      </c>
      <c r="AW1016" s="18">
        <v>3.6168290557402283E-2</v>
      </c>
      <c r="AX1016" s="18">
        <v>0.1030707463875534</v>
      </c>
      <c r="AZ1016" s="18">
        <v>6.4389855979508845E-2</v>
      </c>
      <c r="BA1016" s="18">
        <v>3.1947259515376497E-2</v>
      </c>
      <c r="BB1016" s="18">
        <v>3.014568337776671E-2</v>
      </c>
      <c r="BC1016" s="18">
        <v>2.5655262624038781E-2</v>
      </c>
      <c r="BD1016" s="18">
        <v>3.6620402019831681E-2</v>
      </c>
      <c r="BE1016" s="18">
        <v>1.32918299949615E-2</v>
      </c>
      <c r="BF1016" s="18">
        <v>6.8746385818122924E-2</v>
      </c>
      <c r="BG1016" s="18">
        <v>8.465603663745587E-2</v>
      </c>
    </row>
    <row r="1018" spans="2:59" ht="87">
      <c r="B1018" s="14" t="s">
        <v>352</v>
      </c>
    </row>
    <row r="1019" spans="2:59">
      <c r="B1019" s="15" t="s">
        <v>20</v>
      </c>
    </row>
    <row r="1020" spans="2:59">
      <c r="B1020" s="11" t="s">
        <v>105</v>
      </c>
      <c r="C1020" s="16">
        <v>4021</v>
      </c>
      <c r="D1020" s="16">
        <v>1673</v>
      </c>
      <c r="E1020" s="16">
        <v>2333</v>
      </c>
      <c r="G1020" s="16">
        <v>205</v>
      </c>
      <c r="H1020" s="16">
        <v>556</v>
      </c>
      <c r="I1020" s="16">
        <v>395</v>
      </c>
      <c r="J1020" s="16">
        <v>359</v>
      </c>
      <c r="K1020" s="16">
        <v>435</v>
      </c>
      <c r="L1020" s="16">
        <v>408</v>
      </c>
      <c r="M1020" s="16">
        <v>651</v>
      </c>
      <c r="N1020" s="16">
        <v>588</v>
      </c>
      <c r="O1020" s="16">
        <v>424</v>
      </c>
      <c r="Q1020" s="16">
        <v>1335</v>
      </c>
      <c r="R1020" s="16">
        <v>799</v>
      </c>
      <c r="S1020" s="16">
        <v>887</v>
      </c>
      <c r="T1020" s="16">
        <v>955</v>
      </c>
      <c r="V1020" s="16">
        <v>499</v>
      </c>
      <c r="W1020" s="16">
        <v>617</v>
      </c>
      <c r="X1020" s="16">
        <v>572</v>
      </c>
      <c r="Y1020" s="16">
        <v>607</v>
      </c>
      <c r="Z1020" s="16">
        <v>586</v>
      </c>
      <c r="AA1020" s="16">
        <v>563</v>
      </c>
      <c r="AB1020" s="16">
        <v>577</v>
      </c>
      <c r="AD1020" s="16">
        <v>1339</v>
      </c>
      <c r="AE1020" s="16">
        <v>800</v>
      </c>
      <c r="AF1020" s="16">
        <v>767</v>
      </c>
      <c r="AG1020" s="16">
        <v>160</v>
      </c>
      <c r="AH1020" s="16">
        <v>609</v>
      </c>
      <c r="AI1020" s="16">
        <v>341</v>
      </c>
      <c r="AJ1020" s="16">
        <v>5</v>
      </c>
      <c r="AL1020" s="16">
        <v>547</v>
      </c>
      <c r="AM1020" s="16">
        <v>640</v>
      </c>
      <c r="AN1020" s="16">
        <v>180</v>
      </c>
      <c r="AP1020" s="16">
        <v>436</v>
      </c>
      <c r="AQ1020" s="16">
        <v>418</v>
      </c>
      <c r="AR1020" s="16">
        <v>128</v>
      </c>
      <c r="AS1020" s="16">
        <v>889</v>
      </c>
      <c r="AT1020" s="16">
        <v>140</v>
      </c>
      <c r="AU1020" s="16">
        <v>21</v>
      </c>
      <c r="AW1020" s="16">
        <v>3485</v>
      </c>
      <c r="AX1020" s="16">
        <v>492</v>
      </c>
      <c r="AZ1020" s="16">
        <v>1326</v>
      </c>
      <c r="BA1020" s="16">
        <v>930</v>
      </c>
      <c r="BB1020" s="16">
        <v>647</v>
      </c>
      <c r="BC1020" s="16">
        <v>527</v>
      </c>
      <c r="BD1020" s="16">
        <v>129</v>
      </c>
      <c r="BE1020" s="16">
        <v>133</v>
      </c>
      <c r="BF1020" s="16">
        <v>207</v>
      </c>
      <c r="BG1020" s="16">
        <v>95</v>
      </c>
    </row>
    <row r="1021" spans="2:59">
      <c r="B1021" s="12" t="s">
        <v>106</v>
      </c>
      <c r="C1021" s="16">
        <v>4021</v>
      </c>
      <c r="D1021" s="16">
        <v>1744</v>
      </c>
      <c r="E1021" s="16">
        <v>2272</v>
      </c>
      <c r="G1021" s="16">
        <v>189</v>
      </c>
      <c r="H1021" s="16">
        <v>543</v>
      </c>
      <c r="I1021" s="16">
        <v>398</v>
      </c>
      <c r="J1021" s="16">
        <v>350</v>
      </c>
      <c r="K1021" s="16">
        <v>438</v>
      </c>
      <c r="L1021" s="16">
        <v>422</v>
      </c>
      <c r="M1021" s="16">
        <v>652</v>
      </c>
      <c r="N1021" s="16">
        <v>639</v>
      </c>
      <c r="O1021" s="16">
        <v>390</v>
      </c>
      <c r="Q1021" s="16">
        <v>1341</v>
      </c>
      <c r="R1021" s="16">
        <v>796</v>
      </c>
      <c r="S1021" s="16">
        <v>896</v>
      </c>
      <c r="T1021" s="16">
        <v>943</v>
      </c>
      <c r="V1021" s="16">
        <v>584</v>
      </c>
      <c r="W1021" s="16">
        <v>587</v>
      </c>
      <c r="X1021" s="16">
        <v>583</v>
      </c>
      <c r="Y1021" s="16">
        <v>558</v>
      </c>
      <c r="Z1021" s="16">
        <v>563</v>
      </c>
      <c r="AA1021" s="16">
        <v>563</v>
      </c>
      <c r="AB1021" s="16">
        <v>583</v>
      </c>
      <c r="AD1021" s="16">
        <v>1343</v>
      </c>
      <c r="AE1021" s="16">
        <v>804</v>
      </c>
      <c r="AF1021" s="16">
        <v>765</v>
      </c>
      <c r="AG1021" s="16">
        <v>157</v>
      </c>
      <c r="AH1021" s="16">
        <v>609</v>
      </c>
      <c r="AI1021" s="16">
        <v>338</v>
      </c>
      <c r="AJ1021" s="16">
        <v>5</v>
      </c>
      <c r="AL1021" s="16">
        <v>567</v>
      </c>
      <c r="AM1021" s="16">
        <v>660</v>
      </c>
      <c r="AN1021" s="16">
        <v>184</v>
      </c>
      <c r="AP1021" s="16">
        <v>433</v>
      </c>
      <c r="AQ1021" s="16">
        <v>406</v>
      </c>
      <c r="AR1021" s="16">
        <v>131</v>
      </c>
      <c r="AS1021" s="16">
        <v>857</v>
      </c>
      <c r="AT1021" s="16">
        <v>139</v>
      </c>
      <c r="AU1021" s="16">
        <v>21</v>
      </c>
      <c r="AW1021" s="16">
        <v>3486</v>
      </c>
      <c r="AX1021" s="16">
        <v>490</v>
      </c>
      <c r="AZ1021" s="16">
        <v>1382</v>
      </c>
      <c r="BA1021" s="16">
        <v>902</v>
      </c>
      <c r="BB1021" s="16">
        <v>650</v>
      </c>
      <c r="BC1021" s="16">
        <v>510</v>
      </c>
      <c r="BD1021" s="16">
        <v>127</v>
      </c>
      <c r="BE1021" s="16">
        <v>130</v>
      </c>
      <c r="BF1021" s="16">
        <v>199</v>
      </c>
      <c r="BG1021" s="16">
        <v>95</v>
      </c>
    </row>
    <row r="1022" spans="2:59">
      <c r="B1022" s="17" t="s">
        <v>337</v>
      </c>
      <c r="C1022" s="18">
        <v>7.5800219285587903E-2</v>
      </c>
      <c r="D1022" s="18">
        <v>8.8798362845289844E-2</v>
      </c>
      <c r="E1022" s="18">
        <v>6.5988799853910332E-2</v>
      </c>
      <c r="G1022" s="18">
        <v>7.8992784060204005E-2</v>
      </c>
      <c r="H1022" s="18">
        <v>7.4948938062952053E-2</v>
      </c>
      <c r="I1022" s="18">
        <v>6.6834978121771221E-2</v>
      </c>
      <c r="J1022" s="18">
        <v>6.257738579777572E-2</v>
      </c>
      <c r="K1022" s="18">
        <v>7.9068032614002609E-2</v>
      </c>
      <c r="L1022" s="18">
        <v>6.426601994454921E-2</v>
      </c>
      <c r="M1022" s="18">
        <v>0.1186323386913354</v>
      </c>
      <c r="N1022" s="18">
        <v>7.2000959304631268E-2</v>
      </c>
      <c r="O1022" s="18">
        <v>3.9883100887584913E-2</v>
      </c>
      <c r="Q1022" s="18">
        <v>9.3710041673273348E-2</v>
      </c>
      <c r="R1022" s="18">
        <v>4.9543181742425349E-2</v>
      </c>
      <c r="S1022" s="18">
        <v>7.5017869032108789E-2</v>
      </c>
      <c r="T1022" s="18">
        <v>7.020812851613302E-2</v>
      </c>
      <c r="V1022" s="18">
        <v>7.2732103454942923E-2</v>
      </c>
      <c r="W1022" s="18">
        <v>9.3355814296878864E-2</v>
      </c>
      <c r="X1022" s="18">
        <v>9.1276856732341802E-2</v>
      </c>
      <c r="Y1022" s="18">
        <v>5.3417036026828228E-2</v>
      </c>
      <c r="Z1022" s="18">
        <v>8.0491941649239188E-2</v>
      </c>
      <c r="AA1022" s="18">
        <v>5.8331489057955779E-2</v>
      </c>
      <c r="AB1022" s="18">
        <v>7.9493282244690419E-2</v>
      </c>
      <c r="AD1022" s="18">
        <v>9.9004547481383473E-2</v>
      </c>
      <c r="AE1022" s="18">
        <v>6.6359840235397705E-2</v>
      </c>
      <c r="AF1022" s="18">
        <v>6.9957521303312564E-2</v>
      </c>
      <c r="AG1022" s="18">
        <v>9.1023543128627815E-2</v>
      </c>
      <c r="AH1022" s="18">
        <v>5.6495742656452928E-2</v>
      </c>
      <c r="AI1022" s="18">
        <v>4.807140168721194E-2</v>
      </c>
      <c r="AJ1022" s="18">
        <v>0</v>
      </c>
      <c r="AL1022" s="18">
        <v>0.11043</v>
      </c>
      <c r="AM1022" s="18">
        <v>5.4550000000000001E-2</v>
      </c>
      <c r="AN1022" s="18">
        <v>0.13550000000000001</v>
      </c>
      <c r="AP1022" s="18">
        <v>6.0410531049170872E-2</v>
      </c>
      <c r="AQ1022" s="18">
        <v>6.837665077072605E-2</v>
      </c>
      <c r="AR1022" s="18">
        <v>0.12821351223627231</v>
      </c>
      <c r="AS1022" s="18">
        <v>6.2838890792653895E-2</v>
      </c>
      <c r="AT1022" s="18">
        <v>6.2007396824235117E-2</v>
      </c>
      <c r="AU1022" s="18">
        <v>0.1012857084643447</v>
      </c>
      <c r="AW1022" s="18">
        <v>8.128584842478942E-2</v>
      </c>
      <c r="AX1022" s="18">
        <v>3.9626276153112858E-2</v>
      </c>
      <c r="AZ1022" s="18">
        <v>6.4633066727038099E-2</v>
      </c>
      <c r="BA1022" s="18">
        <v>0.10932514405396231</v>
      </c>
      <c r="BB1022" s="18">
        <v>6.7618450882118472E-2</v>
      </c>
      <c r="BC1022" s="18">
        <v>7.6355274153633149E-2</v>
      </c>
      <c r="BD1022" s="18">
        <v>6.9177507620604581E-2</v>
      </c>
      <c r="BE1022" s="18">
        <v>8.3641949588933326E-2</v>
      </c>
      <c r="BF1022" s="18">
        <v>2.9866115671632519E-2</v>
      </c>
      <c r="BG1022" s="18">
        <v>5.5434158235045577E-2</v>
      </c>
    </row>
    <row r="1023" spans="2:59">
      <c r="B1023" s="17" t="s">
        <v>338</v>
      </c>
      <c r="C1023" s="18">
        <v>0.17867780635568661</v>
      </c>
      <c r="D1023" s="18">
        <v>0.21214580634567221</v>
      </c>
      <c r="E1023" s="18">
        <v>0.1529901220113345</v>
      </c>
      <c r="G1023" s="18">
        <v>0.1526987139135933</v>
      </c>
      <c r="H1023" s="18">
        <v>0.1781818555226731</v>
      </c>
      <c r="I1023" s="18">
        <v>0.14847749837193339</v>
      </c>
      <c r="J1023" s="18">
        <v>0.13920988068409529</v>
      </c>
      <c r="K1023" s="18">
        <v>0.18451497473805051</v>
      </c>
      <c r="L1023" s="18">
        <v>0.16964173729692289</v>
      </c>
      <c r="M1023" s="18">
        <v>0.24446345803026179</v>
      </c>
      <c r="N1023" s="18">
        <v>0.17853521686747251</v>
      </c>
      <c r="O1023" s="18">
        <v>0.15167333845553641</v>
      </c>
      <c r="Q1023" s="18">
        <v>0.2290554580937571</v>
      </c>
      <c r="R1023" s="18">
        <v>0.14508065893557259</v>
      </c>
      <c r="S1023" s="18">
        <v>0.16759043241885541</v>
      </c>
      <c r="T1023" s="18">
        <v>0.1502602880565988</v>
      </c>
      <c r="V1023" s="18">
        <v>0.15173551250317741</v>
      </c>
      <c r="W1023" s="18">
        <v>0.17744031295818261</v>
      </c>
      <c r="X1023" s="18">
        <v>0.16820014916806991</v>
      </c>
      <c r="Y1023" s="18">
        <v>0.16417722285780659</v>
      </c>
      <c r="Z1023" s="18">
        <v>0.20326467388819111</v>
      </c>
      <c r="AA1023" s="18">
        <v>0.19288939558390361</v>
      </c>
      <c r="AB1023" s="18">
        <v>0.19378559271983359</v>
      </c>
      <c r="AD1023" s="18">
        <v>0.23545460775919391</v>
      </c>
      <c r="AE1023" s="18">
        <v>0.17864441573393369</v>
      </c>
      <c r="AF1023" s="18">
        <v>0.1450959531950245</v>
      </c>
      <c r="AG1023" s="18">
        <v>0.1528365723212228</v>
      </c>
      <c r="AH1023" s="18">
        <v>0.1499141773151981</v>
      </c>
      <c r="AI1023" s="18">
        <v>9.5538039121364812E-2</v>
      </c>
      <c r="AJ1023" s="18">
        <v>0</v>
      </c>
      <c r="AL1023" s="18">
        <v>0.19205</v>
      </c>
      <c r="AM1023" s="18">
        <v>0.15190000000000001</v>
      </c>
      <c r="AN1023" s="18">
        <v>0.16511999999999999</v>
      </c>
      <c r="AP1023" s="18">
        <v>0.2084873231891132</v>
      </c>
      <c r="AQ1023" s="18">
        <v>0.15818695203930069</v>
      </c>
      <c r="AR1023" s="18">
        <v>0.23605954855574629</v>
      </c>
      <c r="AS1023" s="18">
        <v>0.18548761325861121</v>
      </c>
      <c r="AT1023" s="18">
        <v>0.27168297831865162</v>
      </c>
      <c r="AU1023" s="18">
        <v>0.28813973021521411</v>
      </c>
      <c r="AW1023" s="18">
        <v>0.1869632352836598</v>
      </c>
      <c r="AX1023" s="18">
        <v>0.1293266816214442</v>
      </c>
      <c r="AZ1023" s="18">
        <v>0.14382399747141369</v>
      </c>
      <c r="BA1023" s="18">
        <v>0.21459327532125461</v>
      </c>
      <c r="BB1023" s="18">
        <v>0.18425607382361001</v>
      </c>
      <c r="BC1023" s="18">
        <v>0.20531012302606799</v>
      </c>
      <c r="BD1023" s="18">
        <v>0.24138771655974589</v>
      </c>
      <c r="BE1023" s="18">
        <v>0.2344523296945481</v>
      </c>
      <c r="BF1023" s="18">
        <v>0.10619969794761421</v>
      </c>
      <c r="BG1023" s="18">
        <v>0.18225110090870189</v>
      </c>
    </row>
    <row r="1024" spans="2:59">
      <c r="B1024" s="17" t="s">
        <v>339</v>
      </c>
      <c r="C1024" s="18">
        <v>0.31700476187802079</v>
      </c>
      <c r="D1024" s="18">
        <v>0.31231736895701412</v>
      </c>
      <c r="E1024" s="18">
        <v>0.32093637643574191</v>
      </c>
      <c r="G1024" s="18">
        <v>0.41387882226500489</v>
      </c>
      <c r="H1024" s="18">
        <v>0.34598501705483159</v>
      </c>
      <c r="I1024" s="18">
        <v>0.32155285343953272</v>
      </c>
      <c r="J1024" s="18">
        <v>0.30937969177171398</v>
      </c>
      <c r="K1024" s="18">
        <v>0.32054350466749443</v>
      </c>
      <c r="L1024" s="18">
        <v>0.3216345306664532</v>
      </c>
      <c r="M1024" s="18">
        <v>0.2689907230349291</v>
      </c>
      <c r="N1024" s="18">
        <v>0.32329080237351332</v>
      </c>
      <c r="O1024" s="18">
        <v>0.29289655623736821</v>
      </c>
      <c r="Q1024" s="18">
        <v>0.30748843862258968</v>
      </c>
      <c r="R1024" s="18">
        <v>0.31439920012973982</v>
      </c>
      <c r="S1024" s="18">
        <v>0.33932813824942748</v>
      </c>
      <c r="T1024" s="18">
        <v>0.31260343950318581</v>
      </c>
      <c r="V1024" s="18">
        <v>0.3147826126329249</v>
      </c>
      <c r="W1024" s="18">
        <v>0.32438409173911747</v>
      </c>
      <c r="X1024" s="18">
        <v>0.30567774117336671</v>
      </c>
      <c r="Y1024" s="18">
        <v>0.31523859544242411</v>
      </c>
      <c r="Z1024" s="18">
        <v>0.28639845231481609</v>
      </c>
      <c r="AA1024" s="18">
        <v>0.34179642282480532</v>
      </c>
      <c r="AB1024" s="18">
        <v>0.33041664796740922</v>
      </c>
      <c r="AD1024" s="18">
        <v>0.30892235349975572</v>
      </c>
      <c r="AE1024" s="18">
        <v>0.30802307110743982</v>
      </c>
      <c r="AF1024" s="18">
        <v>0.33163345083877582</v>
      </c>
      <c r="AG1024" s="18">
        <v>0.32858282906605379</v>
      </c>
      <c r="AH1024" s="18">
        <v>0.3182518605281765</v>
      </c>
      <c r="AI1024" s="18">
        <v>0.33181253505785352</v>
      </c>
      <c r="AJ1024" s="18">
        <v>0.17861705748632431</v>
      </c>
      <c r="AL1024" s="18">
        <v>0.33710000000000001</v>
      </c>
      <c r="AM1024" s="18">
        <v>0.34436</v>
      </c>
      <c r="AN1024" s="18">
        <v>0.29093000000000002</v>
      </c>
      <c r="AP1024" s="18">
        <v>0.3148551461717497</v>
      </c>
      <c r="AQ1024" s="18">
        <v>0.35027155307292202</v>
      </c>
      <c r="AR1024" s="18">
        <v>0.32538534457483448</v>
      </c>
      <c r="AS1024" s="18">
        <v>0.28821551609919399</v>
      </c>
      <c r="AT1024" s="18">
        <v>0.31998555530496747</v>
      </c>
      <c r="AU1024" s="18">
        <v>0.38963074751860438</v>
      </c>
      <c r="AW1024" s="18">
        <v>0.32325520752416481</v>
      </c>
      <c r="AX1024" s="18">
        <v>0.26326646962917272</v>
      </c>
      <c r="AZ1024" s="18">
        <v>0.33018528667210989</v>
      </c>
      <c r="BA1024" s="18">
        <v>0.30647018588411218</v>
      </c>
      <c r="BB1024" s="18">
        <v>0.32599251579226313</v>
      </c>
      <c r="BC1024" s="18">
        <v>0.29472301753703328</v>
      </c>
      <c r="BD1024" s="18">
        <v>0.32477634603132183</v>
      </c>
      <c r="BE1024" s="18">
        <v>0.34098075766136121</v>
      </c>
      <c r="BF1024" s="18">
        <v>0.30945398202568158</v>
      </c>
      <c r="BG1024" s="18">
        <v>0.2840220448509117</v>
      </c>
    </row>
    <row r="1025" spans="2:59">
      <c r="B1025" s="17" t="s">
        <v>340</v>
      </c>
      <c r="C1025" s="18">
        <v>0.15774160292559741</v>
      </c>
      <c r="D1025" s="18">
        <v>0.16056018274694711</v>
      </c>
      <c r="E1025" s="18">
        <v>0.15534305524921041</v>
      </c>
      <c r="G1025" s="18">
        <v>0.1197464528493378</v>
      </c>
      <c r="H1025" s="18">
        <v>0.1513731733752077</v>
      </c>
      <c r="I1025" s="18">
        <v>0.17764664799987351</v>
      </c>
      <c r="J1025" s="18">
        <v>0.17322454877904259</v>
      </c>
      <c r="K1025" s="18">
        <v>0.16883435025093199</v>
      </c>
      <c r="L1025" s="18">
        <v>0.14357339144361919</v>
      </c>
      <c r="M1025" s="18">
        <v>0.16154846307959281</v>
      </c>
      <c r="N1025" s="18">
        <v>0.15354649348292471</v>
      </c>
      <c r="O1025" s="18">
        <v>0.1541951045983361</v>
      </c>
      <c r="Q1025" s="18">
        <v>0.15458444705134361</v>
      </c>
      <c r="R1025" s="18">
        <v>0.18119094138497061</v>
      </c>
      <c r="S1025" s="18">
        <v>0.1674790745320521</v>
      </c>
      <c r="T1025" s="18">
        <v>0.13192142105160579</v>
      </c>
      <c r="V1025" s="18">
        <v>0.15628471315542489</v>
      </c>
      <c r="W1025" s="18">
        <v>0.14241003777367331</v>
      </c>
      <c r="X1025" s="18">
        <v>0.16283481679618131</v>
      </c>
      <c r="Y1025" s="18">
        <v>0.19302280554017581</v>
      </c>
      <c r="Z1025" s="18">
        <v>0.16389038953818089</v>
      </c>
      <c r="AA1025" s="18">
        <v>0.13078879565492671</v>
      </c>
      <c r="AB1025" s="18">
        <v>0.15587711377022431</v>
      </c>
      <c r="AD1025" s="18">
        <v>0.14840247842245979</v>
      </c>
      <c r="AE1025" s="18">
        <v>0.17171587368876551</v>
      </c>
      <c r="AF1025" s="18">
        <v>0.15082937251695461</v>
      </c>
      <c r="AG1025" s="18">
        <v>0.14116692928309191</v>
      </c>
      <c r="AH1025" s="18">
        <v>0.1598439284958923</v>
      </c>
      <c r="AI1025" s="18">
        <v>0.18352140483011231</v>
      </c>
      <c r="AJ1025" s="18">
        <v>0</v>
      </c>
      <c r="AL1025" s="18">
        <v>0.15278</v>
      </c>
      <c r="AM1025" s="18">
        <v>0.16148999999999999</v>
      </c>
      <c r="AN1025" s="18">
        <v>0.18329000000000001</v>
      </c>
      <c r="AP1025" s="18">
        <v>0.16183072728186959</v>
      </c>
      <c r="AQ1025" s="18">
        <v>0.13890889325376959</v>
      </c>
      <c r="AR1025" s="18">
        <v>0.1544387998916682</v>
      </c>
      <c r="AS1025" s="18">
        <v>0.17500792053624961</v>
      </c>
      <c r="AT1025" s="18">
        <v>0.13501340072921961</v>
      </c>
      <c r="AU1025" s="18">
        <v>0.1286496366080524</v>
      </c>
      <c r="AW1025" s="18">
        <v>0.160766562904854</v>
      </c>
      <c r="AX1025" s="18">
        <v>0.13544271027223909</v>
      </c>
      <c r="AZ1025" s="18">
        <v>0.1571603605391719</v>
      </c>
      <c r="BA1025" s="18">
        <v>0.1604030961609782</v>
      </c>
      <c r="BB1025" s="18">
        <v>0.18353857393776199</v>
      </c>
      <c r="BC1025" s="18">
        <v>0.15746738150367631</v>
      </c>
      <c r="BD1025" s="18">
        <v>0.1365803515825173</v>
      </c>
      <c r="BE1025" s="18">
        <v>0.1236768051917357</v>
      </c>
      <c r="BF1025" s="18">
        <v>0.1232797678468685</v>
      </c>
      <c r="BG1025" s="18">
        <v>0.12570649628848579</v>
      </c>
    </row>
    <row r="1026" spans="2:59">
      <c r="B1026" s="17" t="s">
        <v>341</v>
      </c>
      <c r="C1026" s="18">
        <v>0.1915312471903213</v>
      </c>
      <c r="D1026" s="18">
        <v>0.17177305455327141</v>
      </c>
      <c r="E1026" s="18">
        <v>0.206613286310558</v>
      </c>
      <c r="G1026" s="18">
        <v>0.16967807599038001</v>
      </c>
      <c r="H1026" s="18">
        <v>0.1596330064560397</v>
      </c>
      <c r="I1026" s="18">
        <v>0.19063391374243591</v>
      </c>
      <c r="J1026" s="18">
        <v>0.23645683958084299</v>
      </c>
      <c r="K1026" s="18">
        <v>0.1803093472653084</v>
      </c>
      <c r="L1026" s="18">
        <v>0.21415431301307161</v>
      </c>
      <c r="M1026" s="18">
        <v>0.15250341283370991</v>
      </c>
      <c r="N1026" s="18">
        <v>0.1823993160329879</v>
      </c>
      <c r="O1026" s="18">
        <v>0.2754642878341193</v>
      </c>
      <c r="Q1026" s="18">
        <v>0.15355657932510119</v>
      </c>
      <c r="R1026" s="18">
        <v>0.22941694618416769</v>
      </c>
      <c r="S1026" s="18">
        <v>0.17752436868126831</v>
      </c>
      <c r="T1026" s="18">
        <v>0.22845413409215631</v>
      </c>
      <c r="V1026" s="18">
        <v>0.1660261688620423</v>
      </c>
      <c r="W1026" s="18">
        <v>0.16290349156592701</v>
      </c>
      <c r="X1026" s="18">
        <v>0.20009806396757851</v>
      </c>
      <c r="Y1026" s="18">
        <v>0.2170967811818526</v>
      </c>
      <c r="Z1026" s="18">
        <v>0.1964167706515787</v>
      </c>
      <c r="AA1026" s="18">
        <v>0.2140192144755457</v>
      </c>
      <c r="AB1026" s="18">
        <v>0.18642058108571591</v>
      </c>
      <c r="AD1026" s="18">
        <v>0.14606668270708589</v>
      </c>
      <c r="AE1026" s="18">
        <v>0.20240492530771859</v>
      </c>
      <c r="AF1026" s="18">
        <v>0.2206089893646708</v>
      </c>
      <c r="AG1026" s="18">
        <v>0.22518220962662841</v>
      </c>
      <c r="AH1026" s="18">
        <v>0.2140124013998177</v>
      </c>
      <c r="AI1026" s="18">
        <v>0.2237433456053731</v>
      </c>
      <c r="AJ1026" s="18">
        <v>0.23780733087109049</v>
      </c>
      <c r="AL1026" s="18">
        <v>0.13841000000000001</v>
      </c>
      <c r="AM1026" s="18">
        <v>0.18274000000000001</v>
      </c>
      <c r="AN1026" s="18">
        <v>0.1376</v>
      </c>
      <c r="AP1026" s="18">
        <v>0.20453199010470649</v>
      </c>
      <c r="AQ1026" s="18">
        <v>0.20376069341420541</v>
      </c>
      <c r="AR1026" s="18">
        <v>0.1237237502930853</v>
      </c>
      <c r="AS1026" s="18">
        <v>0.2262772547503496</v>
      </c>
      <c r="AT1026" s="18">
        <v>0.16613241470067719</v>
      </c>
      <c r="AU1026" s="18">
        <v>4.6263062419807148E-2</v>
      </c>
      <c r="AW1026" s="18">
        <v>0.1804636197773295</v>
      </c>
      <c r="AX1026" s="18">
        <v>0.27253297469476212</v>
      </c>
      <c r="AZ1026" s="18">
        <v>0.18214532967838501</v>
      </c>
      <c r="BA1026" s="18">
        <v>0.15780087309175669</v>
      </c>
      <c r="BB1026" s="18">
        <v>0.19459567741402251</v>
      </c>
      <c r="BC1026" s="18">
        <v>0.21123136723256411</v>
      </c>
      <c r="BD1026" s="18">
        <v>0.1754080924127287</v>
      </c>
      <c r="BE1026" s="18">
        <v>0.17965640158072901</v>
      </c>
      <c r="BF1026" s="18">
        <v>0.3090262768956209</v>
      </c>
      <c r="BG1026" s="18">
        <v>0.30091879275395611</v>
      </c>
    </row>
    <row r="1027" spans="2:59">
      <c r="B1027" s="17" t="s">
        <v>119</v>
      </c>
      <c r="C1027" s="18">
        <v>7.9244362364785992E-2</v>
      </c>
      <c r="D1027" s="18">
        <v>5.4405224551805423E-2</v>
      </c>
      <c r="E1027" s="18">
        <v>9.8128360139244905E-2</v>
      </c>
      <c r="G1027" s="18">
        <v>6.5005150921479821E-2</v>
      </c>
      <c r="H1027" s="18">
        <v>8.9878009528295971E-2</v>
      </c>
      <c r="I1027" s="18">
        <v>9.4854108324453276E-2</v>
      </c>
      <c r="J1027" s="18">
        <v>7.9151653386529436E-2</v>
      </c>
      <c r="K1027" s="18">
        <v>6.6729790464212055E-2</v>
      </c>
      <c r="L1027" s="18">
        <v>8.6730007635383785E-2</v>
      </c>
      <c r="M1027" s="18">
        <v>5.3861604330171058E-2</v>
      </c>
      <c r="N1027" s="18">
        <v>9.0227211938470261E-2</v>
      </c>
      <c r="O1027" s="18">
        <v>8.588761198705526E-2</v>
      </c>
      <c r="Q1027" s="18">
        <v>6.1605035233935027E-2</v>
      </c>
      <c r="R1027" s="18">
        <v>8.0369071623123872E-2</v>
      </c>
      <c r="S1027" s="18">
        <v>7.3060117086287901E-2</v>
      </c>
      <c r="T1027" s="18">
        <v>0.1065525887803203</v>
      </c>
      <c r="V1027" s="18">
        <v>0.1384388893914878</v>
      </c>
      <c r="W1027" s="18">
        <v>9.9506251666220874E-2</v>
      </c>
      <c r="X1027" s="18">
        <v>7.1912372162461602E-2</v>
      </c>
      <c r="Y1027" s="18">
        <v>5.7047558950912548E-2</v>
      </c>
      <c r="Z1027" s="18">
        <v>6.9537771957994182E-2</v>
      </c>
      <c r="AA1027" s="18">
        <v>6.2174682402862669E-2</v>
      </c>
      <c r="AB1027" s="18">
        <v>5.4006782212126569E-2</v>
      </c>
      <c r="AD1027" s="18">
        <v>6.2149330130121208E-2</v>
      </c>
      <c r="AE1027" s="18">
        <v>7.2851873926744748E-2</v>
      </c>
      <c r="AF1027" s="18">
        <v>8.1874712781261641E-2</v>
      </c>
      <c r="AG1027" s="18">
        <v>6.1207916574375049E-2</v>
      </c>
      <c r="AH1027" s="18">
        <v>0.1014818896044625</v>
      </c>
      <c r="AI1027" s="18">
        <v>0.11731327369808441</v>
      </c>
      <c r="AJ1027" s="18">
        <v>0.5835756116425852</v>
      </c>
      <c r="AL1027" s="18">
        <v>6.923E-2</v>
      </c>
      <c r="AM1027" s="18">
        <v>0.10496</v>
      </c>
      <c r="AN1027" s="18">
        <v>8.7559999999999999E-2</v>
      </c>
      <c r="AP1027" s="18">
        <v>4.9884282203390237E-2</v>
      </c>
      <c r="AQ1027" s="18">
        <v>8.0495257449076138E-2</v>
      </c>
      <c r="AR1027" s="18">
        <v>3.2179044448393618E-2</v>
      </c>
      <c r="AS1027" s="18">
        <v>6.2172804562941643E-2</v>
      </c>
      <c r="AT1027" s="18">
        <v>4.517825412224908E-2</v>
      </c>
      <c r="AU1027" s="18">
        <v>4.6031114773976943E-2</v>
      </c>
      <c r="AW1027" s="18">
        <v>6.7265526085202615E-2</v>
      </c>
      <c r="AX1027" s="18">
        <v>0.15980488762926909</v>
      </c>
      <c r="AZ1027" s="18">
        <v>0.12205195891188129</v>
      </c>
      <c r="BA1027" s="18">
        <v>5.1407425487936018E-2</v>
      </c>
      <c r="BB1027" s="18">
        <v>4.3998708150223727E-2</v>
      </c>
      <c r="BC1027" s="18">
        <v>5.4912836547025362E-2</v>
      </c>
      <c r="BD1027" s="18">
        <v>5.2669985793081582E-2</v>
      </c>
      <c r="BE1027" s="18">
        <v>3.7591756282692852E-2</v>
      </c>
      <c r="BF1027" s="18">
        <v>0.1221741596125822</v>
      </c>
      <c r="BG1027" s="18">
        <v>5.1667406962898739E-2</v>
      </c>
    </row>
    <row r="1029" spans="2:59" ht="72.599999999999994">
      <c r="B1029" s="14" t="s">
        <v>353</v>
      </c>
    </row>
    <row r="1030" spans="2:59">
      <c r="B1030" s="15" t="s">
        <v>20</v>
      </c>
    </row>
    <row r="1031" spans="2:59">
      <c r="B1031" s="11" t="s">
        <v>105</v>
      </c>
      <c r="C1031" s="16">
        <v>2912</v>
      </c>
      <c r="D1031" s="16">
        <v>1152</v>
      </c>
      <c r="E1031" s="16">
        <v>1751</v>
      </c>
      <c r="G1031" s="16">
        <v>147</v>
      </c>
      <c r="H1031" s="16">
        <v>412</v>
      </c>
      <c r="I1031" s="16">
        <v>288</v>
      </c>
      <c r="J1031" s="16">
        <v>254</v>
      </c>
      <c r="K1031" s="16">
        <v>311</v>
      </c>
      <c r="L1031" s="16">
        <v>305</v>
      </c>
      <c r="M1031" s="16">
        <v>483</v>
      </c>
      <c r="N1031" s="16">
        <v>411</v>
      </c>
      <c r="O1031" s="16">
        <v>301</v>
      </c>
      <c r="Q1031" s="16">
        <v>1084</v>
      </c>
      <c r="R1031" s="16">
        <v>610</v>
      </c>
      <c r="S1031" s="16">
        <v>570</v>
      </c>
      <c r="T1031" s="16">
        <v>624</v>
      </c>
      <c r="V1031" s="16">
        <v>478</v>
      </c>
      <c r="W1031" s="16">
        <v>611</v>
      </c>
      <c r="X1031" s="16">
        <v>555</v>
      </c>
      <c r="Y1031" s="16">
        <v>474</v>
      </c>
      <c r="Z1031" s="16">
        <v>368</v>
      </c>
      <c r="AA1031" s="16">
        <v>216</v>
      </c>
      <c r="AB1031" s="16">
        <v>210</v>
      </c>
      <c r="AD1031" s="16">
        <v>980</v>
      </c>
      <c r="AE1031" s="16">
        <v>615</v>
      </c>
      <c r="AF1031" s="16">
        <v>527</v>
      </c>
      <c r="AG1031" s="16">
        <v>106</v>
      </c>
      <c r="AH1031" s="16">
        <v>432</v>
      </c>
      <c r="AI1031" s="16">
        <v>248</v>
      </c>
      <c r="AJ1031" s="16">
        <v>4</v>
      </c>
      <c r="AL1031" s="16">
        <v>547</v>
      </c>
      <c r="AM1031" s="16">
        <v>640</v>
      </c>
      <c r="AN1031" s="16">
        <v>180</v>
      </c>
      <c r="AP1031" s="16">
        <v>232</v>
      </c>
      <c r="AQ1031" s="16">
        <v>183</v>
      </c>
      <c r="AR1031" s="16">
        <v>41</v>
      </c>
      <c r="AS1031" s="16">
        <v>497</v>
      </c>
      <c r="AT1031" s="16">
        <v>67</v>
      </c>
      <c r="AU1031" s="16">
        <v>3</v>
      </c>
      <c r="AW1031" s="16">
        <v>2547</v>
      </c>
      <c r="AX1031" s="16">
        <v>330</v>
      </c>
      <c r="AZ1031" s="16">
        <v>1326</v>
      </c>
      <c r="BA1031" s="16">
        <v>930</v>
      </c>
      <c r="BB1031" s="16">
        <v>0</v>
      </c>
      <c r="BC1031" s="16">
        <v>527</v>
      </c>
      <c r="BD1031" s="16">
        <v>129</v>
      </c>
      <c r="BE1031" s="16">
        <v>0</v>
      </c>
      <c r="BF1031" s="16">
        <v>0</v>
      </c>
      <c r="BG1031" s="16">
        <v>0</v>
      </c>
    </row>
    <row r="1032" spans="2:59">
      <c r="B1032" s="12" t="s">
        <v>106</v>
      </c>
      <c r="C1032" s="16">
        <v>2920</v>
      </c>
      <c r="D1032" s="16">
        <v>1186</v>
      </c>
      <c r="E1032" s="16">
        <v>1731</v>
      </c>
      <c r="G1032" s="16">
        <v>136</v>
      </c>
      <c r="H1032" s="16">
        <v>405</v>
      </c>
      <c r="I1032" s="16">
        <v>290</v>
      </c>
      <c r="J1032" s="16">
        <v>248</v>
      </c>
      <c r="K1032" s="16">
        <v>312</v>
      </c>
      <c r="L1032" s="16">
        <v>316</v>
      </c>
      <c r="M1032" s="16">
        <v>484</v>
      </c>
      <c r="N1032" s="16">
        <v>449</v>
      </c>
      <c r="O1032" s="16">
        <v>279</v>
      </c>
      <c r="Q1032" s="16">
        <v>1091</v>
      </c>
      <c r="R1032" s="16">
        <v>607</v>
      </c>
      <c r="S1032" s="16">
        <v>575</v>
      </c>
      <c r="T1032" s="16">
        <v>622</v>
      </c>
      <c r="V1032" s="16">
        <v>560</v>
      </c>
      <c r="W1032" s="16">
        <v>582</v>
      </c>
      <c r="X1032" s="16">
        <v>565</v>
      </c>
      <c r="Y1032" s="16">
        <v>435</v>
      </c>
      <c r="Z1032" s="16">
        <v>352</v>
      </c>
      <c r="AA1032" s="16">
        <v>214</v>
      </c>
      <c r="AB1032" s="16">
        <v>212</v>
      </c>
      <c r="AD1032" s="16">
        <v>987</v>
      </c>
      <c r="AE1032" s="16">
        <v>617</v>
      </c>
      <c r="AF1032" s="16">
        <v>529</v>
      </c>
      <c r="AG1032" s="16">
        <v>105</v>
      </c>
      <c r="AH1032" s="16">
        <v>433</v>
      </c>
      <c r="AI1032" s="16">
        <v>247</v>
      </c>
      <c r="AJ1032" s="16">
        <v>4</v>
      </c>
      <c r="AL1032" s="16">
        <v>567</v>
      </c>
      <c r="AM1032" s="16">
        <v>660</v>
      </c>
      <c r="AN1032" s="16">
        <v>184</v>
      </c>
      <c r="AP1032" s="16">
        <v>229</v>
      </c>
      <c r="AQ1032" s="16">
        <v>174</v>
      </c>
      <c r="AR1032" s="16">
        <v>41</v>
      </c>
      <c r="AS1032" s="16">
        <v>473</v>
      </c>
      <c r="AT1032" s="16">
        <v>66</v>
      </c>
      <c r="AU1032" s="16">
        <v>3</v>
      </c>
      <c r="AW1032" s="16">
        <v>2553</v>
      </c>
      <c r="AX1032" s="16">
        <v>332</v>
      </c>
      <c r="AZ1032" s="16">
        <v>1382</v>
      </c>
      <c r="BA1032" s="16">
        <v>902</v>
      </c>
      <c r="BB1032" s="16">
        <v>0</v>
      </c>
      <c r="BC1032" s="16">
        <v>510</v>
      </c>
      <c r="BD1032" s="16">
        <v>127</v>
      </c>
      <c r="BE1032" s="16">
        <v>0</v>
      </c>
      <c r="BF1032" s="16">
        <v>0</v>
      </c>
      <c r="BG1032" s="16">
        <v>0</v>
      </c>
    </row>
    <row r="1033" spans="2:59">
      <c r="B1033" s="17" t="s">
        <v>337</v>
      </c>
      <c r="C1033" s="18">
        <v>0.10868826458471161</v>
      </c>
      <c r="D1033" s="18">
        <v>0.1294162974951733</v>
      </c>
      <c r="E1033" s="18">
        <v>9.4706492631363506E-2</v>
      </c>
      <c r="G1033" s="18">
        <v>5.2533619282080897E-2</v>
      </c>
      <c r="H1033" s="18">
        <v>0.1116094316075479</v>
      </c>
      <c r="I1033" s="18">
        <v>0.1193767128994933</v>
      </c>
      <c r="J1033" s="18">
        <v>7.752361005021928E-2</v>
      </c>
      <c r="K1033" s="18">
        <v>9.7648000226626439E-2</v>
      </c>
      <c r="L1033" s="18">
        <v>0.1030855706068461</v>
      </c>
      <c r="M1033" s="18">
        <v>0.1715255222078868</v>
      </c>
      <c r="N1033" s="18">
        <v>9.6778370748358405E-2</v>
      </c>
      <c r="O1033" s="18">
        <v>7.747204815487084E-2</v>
      </c>
      <c r="Q1033" s="18">
        <v>0.1130759640339509</v>
      </c>
      <c r="R1033" s="18">
        <v>8.7553936851181735E-2</v>
      </c>
      <c r="S1033" s="18">
        <v>0.1240034720859296</v>
      </c>
      <c r="T1033" s="18">
        <v>0.10669510760659461</v>
      </c>
      <c r="V1033" s="18">
        <v>6.5786445094446144E-2</v>
      </c>
      <c r="W1033" s="18">
        <v>9.4772445342783521E-2</v>
      </c>
      <c r="X1033" s="18">
        <v>0.105559182826889</v>
      </c>
      <c r="Y1033" s="18">
        <v>0.11960631751239249</v>
      </c>
      <c r="Z1033" s="18">
        <v>0.14282302360951499</v>
      </c>
      <c r="AA1033" s="18">
        <v>0.1199700333644478</v>
      </c>
      <c r="AB1033" s="18">
        <v>0.17794370484103439</v>
      </c>
      <c r="AD1033" s="18">
        <v>0.1251345584244416</v>
      </c>
      <c r="AE1033" s="18">
        <v>0.10812076340843881</v>
      </c>
      <c r="AF1033" s="18">
        <v>0.1060678786762792</v>
      </c>
      <c r="AG1033" s="18">
        <v>5.7395440009138848E-2</v>
      </c>
      <c r="AH1033" s="18">
        <v>0.1023342661132427</v>
      </c>
      <c r="AI1033" s="18">
        <v>8.4646206345055069E-2</v>
      </c>
      <c r="AJ1033" s="18">
        <v>0</v>
      </c>
      <c r="AL1033" s="18">
        <v>0.12091</v>
      </c>
      <c r="AM1033" s="18">
        <v>5.9450000000000003E-2</v>
      </c>
      <c r="AN1033" s="18">
        <v>0.12354999999999999</v>
      </c>
      <c r="AP1033" s="18">
        <v>0.14421639497509639</v>
      </c>
      <c r="AQ1033" s="18">
        <v>0.11174964566349831</v>
      </c>
      <c r="AR1033" s="18">
        <v>0.19559545468052811</v>
      </c>
      <c r="AS1033" s="18">
        <v>0.14565990294163009</v>
      </c>
      <c r="AT1033" s="18">
        <v>0.16286244622239801</v>
      </c>
      <c r="AU1033" s="18">
        <v>0.34230535587456951</v>
      </c>
      <c r="AW1033" s="18">
        <v>0.11923004524689999</v>
      </c>
      <c r="AX1033" s="18">
        <v>3.6173747223506768E-2</v>
      </c>
      <c r="AZ1033" s="18">
        <v>8.1272804867025886E-2</v>
      </c>
      <c r="BA1033" s="18">
        <v>0.12273123491227</v>
      </c>
      <c r="BB1033" s="18">
        <v>0</v>
      </c>
      <c r="BC1033" s="18">
        <v>0.1500531851131626</v>
      </c>
      <c r="BD1033" s="18">
        <v>0.14117191074901889</v>
      </c>
      <c r="BE1033" s="18">
        <v>0</v>
      </c>
      <c r="BF1033" s="18">
        <v>0</v>
      </c>
      <c r="BG1033" s="18">
        <v>0</v>
      </c>
    </row>
    <row r="1034" spans="2:59">
      <c r="B1034" s="17" t="s">
        <v>338</v>
      </c>
      <c r="C1034" s="18">
        <v>0.27012786468881328</v>
      </c>
      <c r="D1034" s="18">
        <v>0.28202459451632139</v>
      </c>
      <c r="E1034" s="18">
        <v>0.26217127303688631</v>
      </c>
      <c r="G1034" s="18">
        <v>0.29041917155787611</v>
      </c>
      <c r="H1034" s="18">
        <v>0.29148022847210309</v>
      </c>
      <c r="I1034" s="18">
        <v>0.2202364259500664</v>
      </c>
      <c r="J1034" s="18">
        <v>0.26696774305071558</v>
      </c>
      <c r="K1034" s="18">
        <v>0.29476665701470062</v>
      </c>
      <c r="L1034" s="18">
        <v>0.25465251733360811</v>
      </c>
      <c r="M1034" s="18">
        <v>0.28309808475020792</v>
      </c>
      <c r="N1034" s="18">
        <v>0.27325366407825968</v>
      </c>
      <c r="O1034" s="18">
        <v>0.24636755434865479</v>
      </c>
      <c r="Q1034" s="18">
        <v>0.29551292970957571</v>
      </c>
      <c r="R1034" s="18">
        <v>0.27578990135109721</v>
      </c>
      <c r="S1034" s="18">
        <v>0.26882917310201848</v>
      </c>
      <c r="T1034" s="18">
        <v>0.22194037860640919</v>
      </c>
      <c r="V1034" s="18">
        <v>0.24225271839087409</v>
      </c>
      <c r="W1034" s="18">
        <v>0.25707221729417529</v>
      </c>
      <c r="X1034" s="18">
        <v>0.23634844306154909</v>
      </c>
      <c r="Y1034" s="18">
        <v>0.30308791694334641</v>
      </c>
      <c r="Z1034" s="18">
        <v>0.29814166368206552</v>
      </c>
      <c r="AA1034" s="18">
        <v>0.3417038237305885</v>
      </c>
      <c r="AB1034" s="18">
        <v>0.28328713938362371</v>
      </c>
      <c r="AD1034" s="18">
        <v>0.28607702331270501</v>
      </c>
      <c r="AE1034" s="18">
        <v>0.2478437360686743</v>
      </c>
      <c r="AF1034" s="18">
        <v>0.28191478906007622</v>
      </c>
      <c r="AG1034" s="18">
        <v>0.29438650968137042</v>
      </c>
      <c r="AH1034" s="18">
        <v>0.26206091676065929</v>
      </c>
      <c r="AI1034" s="18">
        <v>0.2414220350311102</v>
      </c>
      <c r="AJ1034" s="18">
        <v>0.22518511969004371</v>
      </c>
      <c r="AL1034" s="18">
        <v>0.25</v>
      </c>
      <c r="AM1034" s="18">
        <v>0.25822000000000001</v>
      </c>
      <c r="AN1034" s="18">
        <v>0.27716000000000002</v>
      </c>
      <c r="AP1034" s="18">
        <v>0.3153306971803177</v>
      </c>
      <c r="AQ1034" s="18">
        <v>0.24065477140433611</v>
      </c>
      <c r="AR1034" s="18">
        <v>0.35721065424104842</v>
      </c>
      <c r="AS1034" s="18">
        <v>0.32985601355391359</v>
      </c>
      <c r="AT1034" s="18">
        <v>0.27426084842889892</v>
      </c>
      <c r="AU1034" s="18">
        <v>0.34230535587456951</v>
      </c>
      <c r="AW1034" s="18">
        <v>0.28521476006644869</v>
      </c>
      <c r="AX1034" s="18">
        <v>0.160700116474847</v>
      </c>
      <c r="AZ1034" s="18">
        <v>0.2340750420306468</v>
      </c>
      <c r="BA1034" s="18">
        <v>0.3095051117345895</v>
      </c>
      <c r="BB1034" s="18">
        <v>0</v>
      </c>
      <c r="BC1034" s="18">
        <v>0.28407791535464461</v>
      </c>
      <c r="BD1034" s="18">
        <v>0.32697365289525743</v>
      </c>
      <c r="BE1034" s="18">
        <v>0</v>
      </c>
      <c r="BF1034" s="18">
        <v>0</v>
      </c>
      <c r="BG1034" s="18">
        <v>0</v>
      </c>
    </row>
    <row r="1035" spans="2:59">
      <c r="B1035" s="17" t="s">
        <v>339</v>
      </c>
      <c r="C1035" s="18">
        <v>0.29903722512465031</v>
      </c>
      <c r="D1035" s="18">
        <v>0.2861285356588355</v>
      </c>
      <c r="E1035" s="18">
        <v>0.30769261248140478</v>
      </c>
      <c r="G1035" s="18">
        <v>0.33856813749036352</v>
      </c>
      <c r="H1035" s="18">
        <v>0.30366134551670182</v>
      </c>
      <c r="I1035" s="18">
        <v>0.33646241649196779</v>
      </c>
      <c r="J1035" s="18">
        <v>0.30782781368093942</v>
      </c>
      <c r="K1035" s="18">
        <v>0.29600901112526867</v>
      </c>
      <c r="L1035" s="18">
        <v>0.26767808967851991</v>
      </c>
      <c r="M1035" s="18">
        <v>0.28929762625500821</v>
      </c>
      <c r="N1035" s="18">
        <v>0.28927047388882909</v>
      </c>
      <c r="O1035" s="18">
        <v>0.29775098529801369</v>
      </c>
      <c r="Q1035" s="18">
        <v>0.28951559795957799</v>
      </c>
      <c r="R1035" s="18">
        <v>0.31738086675157767</v>
      </c>
      <c r="S1035" s="18">
        <v>0.28913976050756018</v>
      </c>
      <c r="T1035" s="18">
        <v>0.30992358851856561</v>
      </c>
      <c r="V1035" s="18">
        <v>0.29318766289321718</v>
      </c>
      <c r="W1035" s="18">
        <v>0.30443757241098518</v>
      </c>
      <c r="X1035" s="18">
        <v>0.32256819979267198</v>
      </c>
      <c r="Y1035" s="18">
        <v>0.28380411453075782</v>
      </c>
      <c r="Z1035" s="18">
        <v>0.28062762155440468</v>
      </c>
      <c r="AA1035" s="18">
        <v>0.31543696442011709</v>
      </c>
      <c r="AB1035" s="18">
        <v>0.28231916866179751</v>
      </c>
      <c r="AD1035" s="18">
        <v>0.26029275878980801</v>
      </c>
      <c r="AE1035" s="18">
        <v>0.33608846420154959</v>
      </c>
      <c r="AF1035" s="18">
        <v>0.31537101089552888</v>
      </c>
      <c r="AG1035" s="18">
        <v>0.31583458396281611</v>
      </c>
      <c r="AH1035" s="18">
        <v>0.31444116620589718</v>
      </c>
      <c r="AI1035" s="18">
        <v>0.29701209175741339</v>
      </c>
      <c r="AJ1035" s="18">
        <v>0</v>
      </c>
      <c r="AL1035" s="18">
        <v>0.29646</v>
      </c>
      <c r="AM1035" s="18">
        <v>0.33693000000000001</v>
      </c>
      <c r="AN1035" s="18">
        <v>0.33598</v>
      </c>
      <c r="AP1035" s="18">
        <v>0.26551397450634029</v>
      </c>
      <c r="AQ1035" s="18">
        <v>0.30829160065788802</v>
      </c>
      <c r="AR1035" s="18">
        <v>0.35169525083248909</v>
      </c>
      <c r="AS1035" s="18">
        <v>0.28174330148139148</v>
      </c>
      <c r="AT1035" s="18">
        <v>0.28797988599788837</v>
      </c>
      <c r="AU1035" s="18">
        <v>0.31538928825086099</v>
      </c>
      <c r="AW1035" s="18">
        <v>0.30356388821813879</v>
      </c>
      <c r="AX1035" s="18">
        <v>0.26062128473454882</v>
      </c>
      <c r="AZ1035" s="18">
        <v>0.31254164563489639</v>
      </c>
      <c r="BA1035" s="18">
        <v>0.28121549048751932</v>
      </c>
      <c r="BB1035" s="18">
        <v>0</v>
      </c>
      <c r="BC1035" s="18">
        <v>0.28807936841374349</v>
      </c>
      <c r="BD1035" s="18">
        <v>0.32274244919599743</v>
      </c>
      <c r="BE1035" s="18">
        <v>0</v>
      </c>
      <c r="BF1035" s="18">
        <v>0</v>
      </c>
      <c r="BG1035" s="18">
        <v>0</v>
      </c>
    </row>
    <row r="1036" spans="2:59">
      <c r="B1036" s="17" t="s">
        <v>340</v>
      </c>
      <c r="C1036" s="18">
        <v>0.1154408184247266</v>
      </c>
      <c r="D1036" s="18">
        <v>0.12716603726045389</v>
      </c>
      <c r="E1036" s="18">
        <v>0.107458284507802</v>
      </c>
      <c r="G1036" s="18">
        <v>0.1210654452689464</v>
      </c>
      <c r="H1036" s="18">
        <v>0.1048371905641345</v>
      </c>
      <c r="I1036" s="18">
        <v>0.1171918957339594</v>
      </c>
      <c r="J1036" s="18">
        <v>0.11057385138998189</v>
      </c>
      <c r="K1036" s="18">
        <v>0.14021843892803759</v>
      </c>
      <c r="L1036" s="18">
        <v>0.1137064322789401</v>
      </c>
      <c r="M1036" s="18">
        <v>0.1060533297863922</v>
      </c>
      <c r="N1036" s="18">
        <v>0.1157286716655908</v>
      </c>
      <c r="O1036" s="18">
        <v>0.1206176578401864</v>
      </c>
      <c r="Q1036" s="18">
        <v>0.12872484665362671</v>
      </c>
      <c r="R1036" s="18">
        <v>0.1038928244406896</v>
      </c>
      <c r="S1036" s="18">
        <v>0.1238182536937025</v>
      </c>
      <c r="T1036" s="18">
        <v>9.8464459071362948E-2</v>
      </c>
      <c r="V1036" s="18">
        <v>0.126493091237704</v>
      </c>
      <c r="W1036" s="18">
        <v>0.1225686700796616</v>
      </c>
      <c r="X1036" s="18">
        <v>0.1045353477290672</v>
      </c>
      <c r="Y1036" s="18">
        <v>0.1227989660982237</v>
      </c>
      <c r="Z1036" s="18">
        <v>0.1102686940671839</v>
      </c>
      <c r="AA1036" s="18">
        <v>0.1146068095161567</v>
      </c>
      <c r="AB1036" s="18">
        <v>9.0125968112911917E-2</v>
      </c>
      <c r="AD1036" s="18">
        <v>0.13068275270506499</v>
      </c>
      <c r="AE1036" s="18">
        <v>0.1145399251176768</v>
      </c>
      <c r="AF1036" s="18">
        <v>8.6659838132504483E-2</v>
      </c>
      <c r="AG1036" s="18">
        <v>0.12966452459552349</v>
      </c>
      <c r="AH1036" s="18">
        <v>0.1090450071014752</v>
      </c>
      <c r="AI1036" s="18">
        <v>0.12544162863568101</v>
      </c>
      <c r="AJ1036" s="18">
        <v>0</v>
      </c>
      <c r="AL1036" s="18">
        <v>0.14815999999999999</v>
      </c>
      <c r="AM1036" s="18">
        <v>0.10924</v>
      </c>
      <c r="AN1036" s="18">
        <v>0.10094</v>
      </c>
      <c r="AP1036" s="18">
        <v>0.13365933400244209</v>
      </c>
      <c r="AQ1036" s="18">
        <v>0.10513982578179321</v>
      </c>
      <c r="AR1036" s="18">
        <v>9.5498640245934394E-2</v>
      </c>
      <c r="AS1036" s="18">
        <v>9.9738208587417512E-2</v>
      </c>
      <c r="AT1036" s="18">
        <v>0.1047563506932888</v>
      </c>
      <c r="AU1036" s="18">
        <v>0</v>
      </c>
      <c r="AW1036" s="18">
        <v>0.11762609498057219</v>
      </c>
      <c r="AX1036" s="18">
        <v>9.9237236339520252E-2</v>
      </c>
      <c r="AZ1036" s="18">
        <v>0.11832888944195991</v>
      </c>
      <c r="BA1036" s="18">
        <v>0.1143483470245356</v>
      </c>
      <c r="BB1036" s="18">
        <v>0</v>
      </c>
      <c r="BC1036" s="18">
        <v>0.11129307673174831</v>
      </c>
      <c r="BD1036" s="18">
        <v>0.10841680347461211</v>
      </c>
      <c r="BE1036" s="18">
        <v>0</v>
      </c>
      <c r="BF1036" s="18">
        <v>0</v>
      </c>
      <c r="BG1036" s="18">
        <v>0</v>
      </c>
    </row>
    <row r="1037" spans="2:59">
      <c r="B1037" s="17" t="s">
        <v>341</v>
      </c>
      <c r="C1037" s="18">
        <v>8.0168783886790412E-2</v>
      </c>
      <c r="D1037" s="18">
        <v>7.6773362157095709E-2</v>
      </c>
      <c r="E1037" s="18">
        <v>8.2146075327318865E-2</v>
      </c>
      <c r="G1037" s="18">
        <v>0.1077781530749941</v>
      </c>
      <c r="H1037" s="18">
        <v>5.3685357857944531E-2</v>
      </c>
      <c r="I1037" s="18">
        <v>8.0671597124153005E-2</v>
      </c>
      <c r="J1037" s="18">
        <v>9.5269812038928717E-2</v>
      </c>
      <c r="K1037" s="18">
        <v>5.9633148722280732E-2</v>
      </c>
      <c r="L1037" s="18">
        <v>9.2959965997798599E-2</v>
      </c>
      <c r="M1037" s="18">
        <v>7.7920147931195102E-2</v>
      </c>
      <c r="N1037" s="18">
        <v>7.8539217979753523E-2</v>
      </c>
      <c r="O1037" s="18">
        <v>0.1061885941051741</v>
      </c>
      <c r="Q1037" s="18">
        <v>8.3498442232063957E-2</v>
      </c>
      <c r="R1037" s="18">
        <v>8.5305200591947627E-2</v>
      </c>
      <c r="S1037" s="18">
        <v>6.6552446297439574E-2</v>
      </c>
      <c r="T1037" s="18">
        <v>8.5029540627014788E-2</v>
      </c>
      <c r="V1037" s="18">
        <v>0.1236716059816536</v>
      </c>
      <c r="W1037" s="18">
        <v>7.5064752204301075E-2</v>
      </c>
      <c r="X1037" s="18">
        <v>9.2447930613667184E-2</v>
      </c>
      <c r="Y1037" s="18">
        <v>6.3400106082120308E-2</v>
      </c>
      <c r="Z1037" s="18">
        <v>6.5216600503924901E-2</v>
      </c>
      <c r="AA1037" s="18">
        <v>3.8734094647953007E-2</v>
      </c>
      <c r="AB1037" s="18">
        <v>4.7570396369660872E-2</v>
      </c>
      <c r="AD1037" s="18">
        <v>0.10324226152522339</v>
      </c>
      <c r="AE1037" s="18">
        <v>5.4067614393387309E-2</v>
      </c>
      <c r="AF1037" s="18">
        <v>7.931091138143688E-2</v>
      </c>
      <c r="AG1037" s="18">
        <v>6.251260590422307E-2</v>
      </c>
      <c r="AH1037" s="18">
        <v>5.848877184710518E-2</v>
      </c>
      <c r="AI1037" s="18">
        <v>0.10175047608569771</v>
      </c>
      <c r="AJ1037" s="18">
        <v>0</v>
      </c>
      <c r="AL1037" s="18">
        <v>9.7470000000000001E-2</v>
      </c>
      <c r="AM1037" s="18">
        <v>7.6829999999999996E-2</v>
      </c>
      <c r="AN1037" s="18">
        <v>7.2749999999999995E-2</v>
      </c>
      <c r="AP1037" s="18">
        <v>5.1623461048208107E-2</v>
      </c>
      <c r="AQ1037" s="18">
        <v>8.5870562504130415E-2</v>
      </c>
      <c r="AR1037" s="18">
        <v>0</v>
      </c>
      <c r="AS1037" s="18">
        <v>4.8476171490426927E-2</v>
      </c>
      <c r="AT1037" s="18">
        <v>4.4247552529255628E-2</v>
      </c>
      <c r="AU1037" s="18">
        <v>0</v>
      </c>
      <c r="AW1037" s="18">
        <v>6.1661819376270903E-2</v>
      </c>
      <c r="AX1037" s="18">
        <v>0.22129937595882859</v>
      </c>
      <c r="AZ1037" s="18">
        <v>9.3165600745644894E-2</v>
      </c>
      <c r="BA1037" s="18">
        <v>7.5404840564302092E-2</v>
      </c>
      <c r="BB1037" s="18">
        <v>0</v>
      </c>
      <c r="BC1037" s="18">
        <v>6.3305923328829797E-2</v>
      </c>
      <c r="BD1037" s="18">
        <v>4.0205612709850909E-2</v>
      </c>
      <c r="BE1037" s="18">
        <v>0</v>
      </c>
      <c r="BF1037" s="18">
        <v>0</v>
      </c>
      <c r="BG1037" s="18">
        <v>0</v>
      </c>
    </row>
    <row r="1038" spans="2:59">
      <c r="B1038" s="17" t="s">
        <v>119</v>
      </c>
      <c r="C1038" s="18">
        <v>0.12653704329030771</v>
      </c>
      <c r="D1038" s="18">
        <v>9.8491172912120395E-2</v>
      </c>
      <c r="E1038" s="18">
        <v>0.14582526201522461</v>
      </c>
      <c r="G1038" s="18">
        <v>8.9635473325739068E-2</v>
      </c>
      <c r="H1038" s="18">
        <v>0.13472644598156819</v>
      </c>
      <c r="I1038" s="18">
        <v>0.12606095180035981</v>
      </c>
      <c r="J1038" s="18">
        <v>0.1418371697892151</v>
      </c>
      <c r="K1038" s="18">
        <v>0.11172474398308591</v>
      </c>
      <c r="L1038" s="18">
        <v>0.16791742410428731</v>
      </c>
      <c r="M1038" s="18">
        <v>7.2105289069309686E-2</v>
      </c>
      <c r="N1038" s="18">
        <v>0.1464296016392084</v>
      </c>
      <c r="O1038" s="18">
        <v>0.1516031602531</v>
      </c>
      <c r="Q1038" s="18">
        <v>8.9672219411204762E-2</v>
      </c>
      <c r="R1038" s="18">
        <v>0.13007727001350619</v>
      </c>
      <c r="S1038" s="18">
        <v>0.12765689431334951</v>
      </c>
      <c r="T1038" s="18">
        <v>0.17794692557005279</v>
      </c>
      <c r="V1038" s="18">
        <v>0.14860847640210509</v>
      </c>
      <c r="W1038" s="18">
        <v>0.14608434266809331</v>
      </c>
      <c r="X1038" s="18">
        <v>0.13854089597615549</v>
      </c>
      <c r="Y1038" s="18">
        <v>0.1073025788331593</v>
      </c>
      <c r="Z1038" s="18">
        <v>0.1029223965829061</v>
      </c>
      <c r="AA1038" s="18">
        <v>6.9548274320736805E-2</v>
      </c>
      <c r="AB1038" s="18">
        <v>0.1187536226309716</v>
      </c>
      <c r="AD1038" s="18">
        <v>9.4570645242757004E-2</v>
      </c>
      <c r="AE1038" s="18">
        <v>0.13933949681027311</v>
      </c>
      <c r="AF1038" s="18">
        <v>0.1306755718541743</v>
      </c>
      <c r="AG1038" s="18">
        <v>0.14020633584692821</v>
      </c>
      <c r="AH1038" s="18">
        <v>0.15362987197162031</v>
      </c>
      <c r="AI1038" s="18">
        <v>0.14972756214504279</v>
      </c>
      <c r="AJ1038" s="18">
        <v>0.77481488030995627</v>
      </c>
      <c r="AL1038" s="18">
        <v>8.6999999999999994E-2</v>
      </c>
      <c r="AM1038" s="18">
        <v>0.15933</v>
      </c>
      <c r="AN1038" s="18">
        <v>8.9630000000000001E-2</v>
      </c>
      <c r="AP1038" s="18">
        <v>8.965613828759561E-2</v>
      </c>
      <c r="AQ1038" s="18">
        <v>0.14829359398835409</v>
      </c>
      <c r="AR1038" s="18">
        <v>0</v>
      </c>
      <c r="AS1038" s="18">
        <v>9.4526401945220301E-2</v>
      </c>
      <c r="AT1038" s="18">
        <v>0.12589291612827061</v>
      </c>
      <c r="AU1038" s="18">
        <v>0</v>
      </c>
      <c r="AW1038" s="18">
        <v>0.1127033921116691</v>
      </c>
      <c r="AX1038" s="18">
        <v>0.22196823926874859</v>
      </c>
      <c r="AZ1038" s="18">
        <v>0.16061601727982611</v>
      </c>
      <c r="BA1038" s="18">
        <v>9.6794975276783352E-2</v>
      </c>
      <c r="BB1038" s="18">
        <v>0</v>
      </c>
      <c r="BC1038" s="18">
        <v>0.10319053105787129</v>
      </c>
      <c r="BD1038" s="18">
        <v>6.0489570975263043E-2</v>
      </c>
      <c r="BE1038" s="18">
        <v>0</v>
      </c>
      <c r="BF1038" s="18">
        <v>0</v>
      </c>
      <c r="BG1038" s="18">
        <v>0</v>
      </c>
    </row>
    <row r="1040" spans="2:59" ht="87">
      <c r="B1040" s="14" t="s">
        <v>354</v>
      </c>
    </row>
    <row r="1041" spans="2:59">
      <c r="B1041" s="15" t="s">
        <v>20</v>
      </c>
    </row>
    <row r="1042" spans="2:59">
      <c r="B1042" s="11" t="s">
        <v>105</v>
      </c>
      <c r="C1042" s="16">
        <v>4021</v>
      </c>
      <c r="D1042" s="16">
        <v>1673</v>
      </c>
      <c r="E1042" s="16">
        <v>2333</v>
      </c>
      <c r="G1042" s="16">
        <v>205</v>
      </c>
      <c r="H1042" s="16">
        <v>556</v>
      </c>
      <c r="I1042" s="16">
        <v>395</v>
      </c>
      <c r="J1042" s="16">
        <v>359</v>
      </c>
      <c r="K1042" s="16">
        <v>435</v>
      </c>
      <c r="L1042" s="16">
        <v>408</v>
      </c>
      <c r="M1042" s="16">
        <v>651</v>
      </c>
      <c r="N1042" s="16">
        <v>588</v>
      </c>
      <c r="O1042" s="16">
        <v>424</v>
      </c>
      <c r="Q1042" s="16">
        <v>1335</v>
      </c>
      <c r="R1042" s="16">
        <v>799</v>
      </c>
      <c r="S1042" s="16">
        <v>887</v>
      </c>
      <c r="T1042" s="16">
        <v>955</v>
      </c>
      <c r="V1042" s="16">
        <v>499</v>
      </c>
      <c r="W1042" s="16">
        <v>617</v>
      </c>
      <c r="X1042" s="16">
        <v>572</v>
      </c>
      <c r="Y1042" s="16">
        <v>607</v>
      </c>
      <c r="Z1042" s="16">
        <v>586</v>
      </c>
      <c r="AA1042" s="16">
        <v>563</v>
      </c>
      <c r="AB1042" s="16">
        <v>577</v>
      </c>
      <c r="AD1042" s="16">
        <v>1339</v>
      </c>
      <c r="AE1042" s="16">
        <v>800</v>
      </c>
      <c r="AF1042" s="16">
        <v>767</v>
      </c>
      <c r="AG1042" s="16">
        <v>160</v>
      </c>
      <c r="AH1042" s="16">
        <v>609</v>
      </c>
      <c r="AI1042" s="16">
        <v>341</v>
      </c>
      <c r="AJ1042" s="16">
        <v>5</v>
      </c>
      <c r="AL1042" s="16">
        <v>547</v>
      </c>
      <c r="AM1042" s="16">
        <v>640</v>
      </c>
      <c r="AN1042" s="16">
        <v>180</v>
      </c>
      <c r="AP1042" s="16">
        <v>436</v>
      </c>
      <c r="AQ1042" s="16">
        <v>418</v>
      </c>
      <c r="AR1042" s="16">
        <v>128</v>
      </c>
      <c r="AS1042" s="16">
        <v>889</v>
      </c>
      <c r="AT1042" s="16">
        <v>140</v>
      </c>
      <c r="AU1042" s="16">
        <v>21</v>
      </c>
      <c r="AW1042" s="16">
        <v>3485</v>
      </c>
      <c r="AX1042" s="16">
        <v>492</v>
      </c>
      <c r="AZ1042" s="16">
        <v>1326</v>
      </c>
      <c r="BA1042" s="16">
        <v>930</v>
      </c>
      <c r="BB1042" s="16">
        <v>647</v>
      </c>
      <c r="BC1042" s="16">
        <v>527</v>
      </c>
      <c r="BD1042" s="16">
        <v>129</v>
      </c>
      <c r="BE1042" s="16">
        <v>133</v>
      </c>
      <c r="BF1042" s="16">
        <v>207</v>
      </c>
      <c r="BG1042" s="16">
        <v>95</v>
      </c>
    </row>
    <row r="1043" spans="2:59">
      <c r="B1043" s="12" t="s">
        <v>106</v>
      </c>
      <c r="C1043" s="16">
        <v>4021</v>
      </c>
      <c r="D1043" s="16">
        <v>1744</v>
      </c>
      <c r="E1043" s="16">
        <v>2272</v>
      </c>
      <c r="G1043" s="16">
        <v>189</v>
      </c>
      <c r="H1043" s="16">
        <v>543</v>
      </c>
      <c r="I1043" s="16">
        <v>398</v>
      </c>
      <c r="J1043" s="16">
        <v>350</v>
      </c>
      <c r="K1043" s="16">
        <v>438</v>
      </c>
      <c r="L1043" s="16">
        <v>422</v>
      </c>
      <c r="M1043" s="16">
        <v>652</v>
      </c>
      <c r="N1043" s="16">
        <v>639</v>
      </c>
      <c r="O1043" s="16">
        <v>390</v>
      </c>
      <c r="Q1043" s="16">
        <v>1341</v>
      </c>
      <c r="R1043" s="16">
        <v>796</v>
      </c>
      <c r="S1043" s="16">
        <v>896</v>
      </c>
      <c r="T1043" s="16">
        <v>943</v>
      </c>
      <c r="V1043" s="16">
        <v>584</v>
      </c>
      <c r="W1043" s="16">
        <v>587</v>
      </c>
      <c r="X1043" s="16">
        <v>583</v>
      </c>
      <c r="Y1043" s="16">
        <v>558</v>
      </c>
      <c r="Z1043" s="16">
        <v>563</v>
      </c>
      <c r="AA1043" s="16">
        <v>563</v>
      </c>
      <c r="AB1043" s="16">
        <v>583</v>
      </c>
      <c r="AD1043" s="16">
        <v>1343</v>
      </c>
      <c r="AE1043" s="16">
        <v>804</v>
      </c>
      <c r="AF1043" s="16">
        <v>765</v>
      </c>
      <c r="AG1043" s="16">
        <v>157</v>
      </c>
      <c r="AH1043" s="16">
        <v>609</v>
      </c>
      <c r="AI1043" s="16">
        <v>338</v>
      </c>
      <c r="AJ1043" s="16">
        <v>5</v>
      </c>
      <c r="AL1043" s="16">
        <v>567</v>
      </c>
      <c r="AM1043" s="16">
        <v>660</v>
      </c>
      <c r="AN1043" s="16">
        <v>184</v>
      </c>
      <c r="AP1043" s="16">
        <v>433</v>
      </c>
      <c r="AQ1043" s="16">
        <v>406</v>
      </c>
      <c r="AR1043" s="16">
        <v>131</v>
      </c>
      <c r="AS1043" s="16">
        <v>857</v>
      </c>
      <c r="AT1043" s="16">
        <v>139</v>
      </c>
      <c r="AU1043" s="16">
        <v>21</v>
      </c>
      <c r="AW1043" s="16">
        <v>3486</v>
      </c>
      <c r="AX1043" s="16">
        <v>490</v>
      </c>
      <c r="AZ1043" s="16">
        <v>1382</v>
      </c>
      <c r="BA1043" s="16">
        <v>902</v>
      </c>
      <c r="BB1043" s="16">
        <v>650</v>
      </c>
      <c r="BC1043" s="16">
        <v>510</v>
      </c>
      <c r="BD1043" s="16">
        <v>127</v>
      </c>
      <c r="BE1043" s="16">
        <v>130</v>
      </c>
      <c r="BF1043" s="16">
        <v>199</v>
      </c>
      <c r="BG1043" s="16">
        <v>95</v>
      </c>
    </row>
    <row r="1044" spans="2:59">
      <c r="B1044" s="17" t="s">
        <v>355</v>
      </c>
      <c r="C1044" s="18">
        <v>0.10743335713288869</v>
      </c>
      <c r="D1044" s="18">
        <v>0.12203299172565139</v>
      </c>
      <c r="E1044" s="18">
        <v>9.5963237013379846E-2</v>
      </c>
      <c r="G1044" s="18">
        <v>0.1094702203081004</v>
      </c>
      <c r="H1044" s="18">
        <v>8.1931617276041327E-2</v>
      </c>
      <c r="I1044" s="18">
        <v>0.1071034739083703</v>
      </c>
      <c r="J1044" s="18">
        <v>0.1088017615921153</v>
      </c>
      <c r="K1044" s="18">
        <v>0.11441313127581219</v>
      </c>
      <c r="L1044" s="18">
        <v>0.103298753284825</v>
      </c>
      <c r="M1044" s="18">
        <v>0.13142807943799309</v>
      </c>
      <c r="N1044" s="18">
        <v>0.1012285256967824</v>
      </c>
      <c r="O1044" s="18">
        <v>0.10774827933496189</v>
      </c>
      <c r="Q1044" s="18">
        <v>0.14686171714814111</v>
      </c>
      <c r="R1044" s="18">
        <v>0.1014668830061711</v>
      </c>
      <c r="S1044" s="18">
        <v>8.3928932067823148E-2</v>
      </c>
      <c r="T1044" s="18">
        <v>7.5538266968734114E-2</v>
      </c>
      <c r="V1044" s="18">
        <v>0.1013641081254401</v>
      </c>
      <c r="W1044" s="18">
        <v>0.1463940808898915</v>
      </c>
      <c r="X1044" s="18">
        <v>0.1108600440857833</v>
      </c>
      <c r="Y1044" s="18">
        <v>9.2387283391568251E-2</v>
      </c>
      <c r="Z1044" s="18">
        <v>9.1248015948874092E-2</v>
      </c>
      <c r="AA1044" s="18">
        <v>0.1148647589146912</v>
      </c>
      <c r="AB1044" s="18">
        <v>9.3718546073068829E-2</v>
      </c>
      <c r="AD1044" s="18">
        <v>0.15411756024001641</v>
      </c>
      <c r="AE1044" s="18">
        <v>9.3336433748845801E-2</v>
      </c>
      <c r="AF1044" s="18">
        <v>7.426403127424698E-2</v>
      </c>
      <c r="AG1044" s="18">
        <v>0.1258611354601846</v>
      </c>
      <c r="AH1044" s="18">
        <v>7.131730035461048E-2</v>
      </c>
      <c r="AI1044" s="18">
        <v>8.552065496610961E-2</v>
      </c>
      <c r="AJ1044" s="18">
        <v>0.20679902059167171</v>
      </c>
      <c r="AL1044" s="18">
        <v>0.1618</v>
      </c>
      <c r="AM1044" s="18">
        <v>9.5750000000000002E-2</v>
      </c>
      <c r="AN1044" s="18">
        <v>4.3970000000000002E-2</v>
      </c>
      <c r="AP1044" s="18">
        <v>0.14218156895962089</v>
      </c>
      <c r="AQ1044" s="18">
        <v>7.3632390859280389E-2</v>
      </c>
      <c r="AR1044" s="18">
        <v>7.6558130242361494E-2</v>
      </c>
      <c r="AS1044" s="18">
        <v>9.4241006718578976E-2</v>
      </c>
      <c r="AT1044" s="18">
        <v>9.0389255555757247E-2</v>
      </c>
      <c r="AU1044" s="18">
        <v>5.4679682867635422E-2</v>
      </c>
      <c r="AW1044" s="18">
        <v>0.10656868073728221</v>
      </c>
      <c r="AX1044" s="18">
        <v>0.1209795528246502</v>
      </c>
      <c r="AZ1044" s="18">
        <v>9.7462464922553671E-2</v>
      </c>
      <c r="BA1044" s="18">
        <v>0.1409603194552505</v>
      </c>
      <c r="BB1044" s="18">
        <v>7.8301691045276262E-2</v>
      </c>
      <c r="BC1044" s="18">
        <v>0.1256117049274546</v>
      </c>
      <c r="BD1044" s="18">
        <v>0.10830398283248099</v>
      </c>
      <c r="BE1044" s="18">
        <v>7.7119878271239006E-2</v>
      </c>
      <c r="BF1044" s="18">
        <v>0.10723815102690951</v>
      </c>
      <c r="BG1044" s="18">
        <v>8.6081240302681744E-2</v>
      </c>
    </row>
    <row r="1045" spans="2:59">
      <c r="B1045" s="17" t="s">
        <v>356</v>
      </c>
      <c r="C1045" s="18">
        <v>0.23884917518673601</v>
      </c>
      <c r="D1045" s="18">
        <v>0.24905817476991191</v>
      </c>
      <c r="E1045" s="18">
        <v>0.23083340615653761</v>
      </c>
      <c r="G1045" s="18">
        <v>0.24553470805767161</v>
      </c>
      <c r="H1045" s="18">
        <v>0.2363686807722582</v>
      </c>
      <c r="I1045" s="18">
        <v>0.21362657967270321</v>
      </c>
      <c r="J1045" s="18">
        <v>0.2231862197861483</v>
      </c>
      <c r="K1045" s="18">
        <v>0.2131811037296843</v>
      </c>
      <c r="L1045" s="18">
        <v>0.2633414468790356</v>
      </c>
      <c r="M1045" s="18">
        <v>0.25980052853109359</v>
      </c>
      <c r="N1045" s="18">
        <v>0.25753178114065067</v>
      </c>
      <c r="O1045" s="18">
        <v>0.2155475834385587</v>
      </c>
      <c r="Q1045" s="18">
        <v>0.27147643514400382</v>
      </c>
      <c r="R1045" s="18">
        <v>0.25891981133723929</v>
      </c>
      <c r="S1045" s="18">
        <v>0.2109513008187035</v>
      </c>
      <c r="T1045" s="18">
        <v>0.2025890756836608</v>
      </c>
      <c r="V1045" s="18">
        <v>0.22048347347231911</v>
      </c>
      <c r="W1045" s="18">
        <v>0.21816544579348829</v>
      </c>
      <c r="X1045" s="18">
        <v>0.26198874870732508</v>
      </c>
      <c r="Y1045" s="18">
        <v>0.23413884549540079</v>
      </c>
      <c r="Z1045" s="18">
        <v>0.25003211059555341</v>
      </c>
      <c r="AA1045" s="18">
        <v>0.23870868387149349</v>
      </c>
      <c r="AB1045" s="18">
        <v>0.24877269841329019</v>
      </c>
      <c r="AD1045" s="18">
        <v>0.23474929091356819</v>
      </c>
      <c r="AE1045" s="18">
        <v>0.25057995351398787</v>
      </c>
      <c r="AF1045" s="18">
        <v>0.24135299117401249</v>
      </c>
      <c r="AG1045" s="18">
        <v>0.17807679399161261</v>
      </c>
      <c r="AH1045" s="18">
        <v>0.2644874387726755</v>
      </c>
      <c r="AI1045" s="18">
        <v>0.20449092777828029</v>
      </c>
      <c r="AJ1045" s="18">
        <v>0.17861705748632431</v>
      </c>
      <c r="AL1045" s="18">
        <v>0.25646000000000002</v>
      </c>
      <c r="AM1045" s="18">
        <v>0.23277</v>
      </c>
      <c r="AN1045" s="18">
        <v>0.21565000000000001</v>
      </c>
      <c r="AP1045" s="18">
        <v>0.2708231895247496</v>
      </c>
      <c r="AQ1045" s="18">
        <v>0.2039996656054486</v>
      </c>
      <c r="AR1045" s="18">
        <v>0.2471615731106227</v>
      </c>
      <c r="AS1045" s="18">
        <v>0.25158003266863699</v>
      </c>
      <c r="AT1045" s="18">
        <v>0.21627382001314471</v>
      </c>
      <c r="AU1045" s="18">
        <v>0.38602248835813302</v>
      </c>
      <c r="AW1045" s="18">
        <v>0.2478169151058868</v>
      </c>
      <c r="AX1045" s="18">
        <v>0.1733685926352119</v>
      </c>
      <c r="AZ1045" s="18">
        <v>0.21721726207818151</v>
      </c>
      <c r="BA1045" s="18">
        <v>0.25098778952736123</v>
      </c>
      <c r="BB1045" s="18">
        <v>0.2539729861118426</v>
      </c>
      <c r="BC1045" s="18">
        <v>0.25580355867149462</v>
      </c>
      <c r="BD1045" s="18">
        <v>0.29793830793591969</v>
      </c>
      <c r="BE1045" s="18">
        <v>0.25040800900230781</v>
      </c>
      <c r="BF1045" s="18">
        <v>0.2007110374790847</v>
      </c>
      <c r="BG1045" s="18">
        <v>0.22953849623357001</v>
      </c>
    </row>
    <row r="1046" spans="2:59">
      <c r="B1046" s="17" t="s">
        <v>357</v>
      </c>
      <c r="C1046" s="18">
        <v>0.2324978578165102</v>
      </c>
      <c r="D1046" s="18">
        <v>0.21110073988654429</v>
      </c>
      <c r="E1046" s="18">
        <v>0.24932692211711019</v>
      </c>
      <c r="G1046" s="18">
        <v>0.2425227618087902</v>
      </c>
      <c r="H1046" s="18">
        <v>0.26004168793056748</v>
      </c>
      <c r="I1046" s="18">
        <v>0.26184322202942151</v>
      </c>
      <c r="J1046" s="18">
        <v>0.2324236712810778</v>
      </c>
      <c r="K1046" s="18">
        <v>0.19523942439315189</v>
      </c>
      <c r="L1046" s="18">
        <v>0.23179753504144121</v>
      </c>
      <c r="M1046" s="18">
        <v>0.18776967290484689</v>
      </c>
      <c r="N1046" s="18">
        <v>0.25050416310153362</v>
      </c>
      <c r="O1046" s="18">
        <v>0.24728498925233899</v>
      </c>
      <c r="Q1046" s="18">
        <v>0.22871982177949779</v>
      </c>
      <c r="R1046" s="18">
        <v>0.2358566294280719</v>
      </c>
      <c r="S1046" s="18">
        <v>0.24262237231377731</v>
      </c>
      <c r="T1046" s="18">
        <v>0.22959937287073209</v>
      </c>
      <c r="V1046" s="18">
        <v>0.30338326287784961</v>
      </c>
      <c r="W1046" s="18">
        <v>0.25288980786565313</v>
      </c>
      <c r="X1046" s="18">
        <v>0.25988458596339542</v>
      </c>
      <c r="Y1046" s="18">
        <v>0.23059447300865721</v>
      </c>
      <c r="Z1046" s="18">
        <v>0.1850827295744632</v>
      </c>
      <c r="AA1046" s="18">
        <v>0.1895536460980779</v>
      </c>
      <c r="AB1046" s="18">
        <v>0.2026964173511332</v>
      </c>
      <c r="AD1046" s="18">
        <v>0.19592663444490871</v>
      </c>
      <c r="AE1046" s="18">
        <v>0.26622142247998137</v>
      </c>
      <c r="AF1046" s="18">
        <v>0.23711434682725219</v>
      </c>
      <c r="AG1046" s="18">
        <v>0.21095134815496119</v>
      </c>
      <c r="AH1046" s="18">
        <v>0.25417652127577223</v>
      </c>
      <c r="AI1046" s="18">
        <v>0.25806689262878357</v>
      </c>
      <c r="AJ1046" s="18">
        <v>0.23780733087109049</v>
      </c>
      <c r="AL1046" s="18">
        <v>0.24212</v>
      </c>
      <c r="AM1046" s="18">
        <v>0.26490999999999998</v>
      </c>
      <c r="AN1046" s="18">
        <v>0.30908000000000002</v>
      </c>
      <c r="AP1046" s="18">
        <v>0.18368918178189009</v>
      </c>
      <c r="AQ1046" s="18">
        <v>0.2595517066785526</v>
      </c>
      <c r="AR1046" s="18">
        <v>0.16744344075477649</v>
      </c>
      <c r="AS1046" s="18">
        <v>0.1732191213340718</v>
      </c>
      <c r="AT1046" s="18">
        <v>0.1579636024731495</v>
      </c>
      <c r="AU1046" s="18">
        <v>9.2507803289032076E-2</v>
      </c>
      <c r="AW1046" s="18">
        <v>0.22837151884843901</v>
      </c>
      <c r="AX1046" s="18">
        <v>0.2460836910990003</v>
      </c>
      <c r="AZ1046" s="18">
        <v>0.30321712691738772</v>
      </c>
      <c r="BA1046" s="18">
        <v>0.19636345916183451</v>
      </c>
      <c r="BB1046" s="18">
        <v>0.17909299392782821</v>
      </c>
      <c r="BC1046" s="18">
        <v>0.16469573255194939</v>
      </c>
      <c r="BD1046" s="18">
        <v>0.2312682119464034</v>
      </c>
      <c r="BE1046" s="18">
        <v>0.1885202139598231</v>
      </c>
      <c r="BF1046" s="18">
        <v>0.24220459034656339</v>
      </c>
      <c r="BG1046" s="18">
        <v>0.28427200307725292</v>
      </c>
    </row>
    <row r="1047" spans="2:59">
      <c r="B1047" s="17" t="s">
        <v>358</v>
      </c>
      <c r="C1047" s="18">
        <v>0.32232734883245712</v>
      </c>
      <c r="D1047" s="18">
        <v>0.32685110646007309</v>
      </c>
      <c r="E1047" s="18">
        <v>0.31879685731951668</v>
      </c>
      <c r="G1047" s="18">
        <v>0.31178609467190088</v>
      </c>
      <c r="H1047" s="18">
        <v>0.3331486973122656</v>
      </c>
      <c r="I1047" s="18">
        <v>0.32445446684987278</v>
      </c>
      <c r="J1047" s="18">
        <v>0.32526947496312231</v>
      </c>
      <c r="K1047" s="18">
        <v>0.35552097958150719</v>
      </c>
      <c r="L1047" s="18">
        <v>0.29464090528198539</v>
      </c>
      <c r="M1047" s="18">
        <v>0.32666249696885219</v>
      </c>
      <c r="N1047" s="18">
        <v>0.30177292477948059</v>
      </c>
      <c r="O1047" s="18">
        <v>0.32666734111523199</v>
      </c>
      <c r="Q1047" s="18">
        <v>0.27161979846641482</v>
      </c>
      <c r="R1047" s="18">
        <v>0.31755601074837808</v>
      </c>
      <c r="S1047" s="18">
        <v>0.37376338460229253</v>
      </c>
      <c r="T1047" s="18">
        <v>0.35006740619437121</v>
      </c>
      <c r="V1047" s="18">
        <v>0.27749335230505578</v>
      </c>
      <c r="W1047" s="18">
        <v>0.29830579646294941</v>
      </c>
      <c r="X1047" s="18">
        <v>0.27935390906381602</v>
      </c>
      <c r="Y1047" s="18">
        <v>0.33347974988161261</v>
      </c>
      <c r="Z1047" s="18">
        <v>0.36660672891169183</v>
      </c>
      <c r="AA1047" s="18">
        <v>0.35317756811572071</v>
      </c>
      <c r="AB1047" s="18">
        <v>0.35113465506395553</v>
      </c>
      <c r="AD1047" s="18">
        <v>0.32760255696776441</v>
      </c>
      <c r="AE1047" s="18">
        <v>0.30060315128261289</v>
      </c>
      <c r="AF1047" s="18">
        <v>0.34872475029228689</v>
      </c>
      <c r="AG1047" s="18">
        <v>0.35102169771205671</v>
      </c>
      <c r="AH1047" s="18">
        <v>0.29629475991994197</v>
      </c>
      <c r="AI1047" s="18">
        <v>0.3288314662142014</v>
      </c>
      <c r="AJ1047" s="18">
        <v>0.18967854775544049</v>
      </c>
      <c r="AL1047" s="18">
        <v>0.26068000000000002</v>
      </c>
      <c r="AM1047" s="18">
        <v>0.32408999999999999</v>
      </c>
      <c r="AN1047" s="18">
        <v>0.31727</v>
      </c>
      <c r="AP1047" s="18">
        <v>0.3192245852389084</v>
      </c>
      <c r="AQ1047" s="18">
        <v>0.32034337213683872</v>
      </c>
      <c r="AR1047" s="18">
        <v>0.38139160838776798</v>
      </c>
      <c r="AS1047" s="18">
        <v>0.3897823009608703</v>
      </c>
      <c r="AT1047" s="18">
        <v>0.37655878334740178</v>
      </c>
      <c r="AU1047" s="18">
        <v>0.42075891071122229</v>
      </c>
      <c r="AW1047" s="18">
        <v>0.32828396440113999</v>
      </c>
      <c r="AX1047" s="18">
        <v>0.29512459502432697</v>
      </c>
      <c r="AZ1047" s="18">
        <v>0.28937030386164991</v>
      </c>
      <c r="BA1047" s="18">
        <v>0.31373277190617421</v>
      </c>
      <c r="BB1047" s="18">
        <v>0.37632800092696578</v>
      </c>
      <c r="BC1047" s="18">
        <v>0.37141373540768402</v>
      </c>
      <c r="BD1047" s="18">
        <v>0.28007943543629871</v>
      </c>
      <c r="BE1047" s="18">
        <v>0.33793778559328241</v>
      </c>
      <c r="BF1047" s="18">
        <v>0.30734571735512078</v>
      </c>
      <c r="BG1047" s="18">
        <v>0.33605387405353482</v>
      </c>
    </row>
    <row r="1048" spans="2:59">
      <c r="B1048" s="17" t="s">
        <v>359</v>
      </c>
      <c r="C1048" s="18">
        <v>9.8892261031407983E-2</v>
      </c>
      <c r="D1048" s="18">
        <v>9.0956987157819288E-2</v>
      </c>
      <c r="E1048" s="18">
        <v>0.1050795773934558</v>
      </c>
      <c r="G1048" s="18">
        <v>9.0686215153536961E-2</v>
      </c>
      <c r="H1048" s="18">
        <v>8.8509316708867608E-2</v>
      </c>
      <c r="I1048" s="18">
        <v>9.2972257539632328E-2</v>
      </c>
      <c r="J1048" s="18">
        <v>0.11031887237753631</v>
      </c>
      <c r="K1048" s="18">
        <v>0.1216453610198443</v>
      </c>
      <c r="L1048" s="18">
        <v>0.1069213595127128</v>
      </c>
      <c r="M1048" s="18">
        <v>9.4339222157214048E-2</v>
      </c>
      <c r="N1048" s="18">
        <v>8.8962605281552407E-2</v>
      </c>
      <c r="O1048" s="18">
        <v>0.1027518068589085</v>
      </c>
      <c r="Q1048" s="18">
        <v>8.1322227461942551E-2</v>
      </c>
      <c r="R1048" s="18">
        <v>8.6200665480139521E-2</v>
      </c>
      <c r="S1048" s="18">
        <v>8.8734010197403623E-2</v>
      </c>
      <c r="T1048" s="18">
        <v>0.142205878282502</v>
      </c>
      <c r="V1048" s="18">
        <v>9.7275803219335572E-2</v>
      </c>
      <c r="W1048" s="18">
        <v>8.424486898801771E-2</v>
      </c>
      <c r="X1048" s="18">
        <v>8.7912712179680177E-2</v>
      </c>
      <c r="Y1048" s="18">
        <v>0.1093996482227612</v>
      </c>
      <c r="Z1048" s="18">
        <v>0.10703041496941761</v>
      </c>
      <c r="AA1048" s="18">
        <v>0.1036953430000165</v>
      </c>
      <c r="AB1048" s="18">
        <v>0.1036776830985523</v>
      </c>
      <c r="AD1048" s="18">
        <v>8.7603957433742455E-2</v>
      </c>
      <c r="AE1048" s="18">
        <v>8.9259038974572047E-2</v>
      </c>
      <c r="AF1048" s="18">
        <v>9.8543880432201456E-2</v>
      </c>
      <c r="AG1048" s="18">
        <v>0.13408902468118489</v>
      </c>
      <c r="AH1048" s="18">
        <v>0.11372397967699981</v>
      </c>
      <c r="AI1048" s="18">
        <v>0.1230900584126251</v>
      </c>
      <c r="AJ1048" s="18">
        <v>0.18709804329547289</v>
      </c>
      <c r="AL1048" s="18">
        <v>7.8939999999999996E-2</v>
      </c>
      <c r="AM1048" s="18">
        <v>8.2479999999999998E-2</v>
      </c>
      <c r="AN1048" s="18">
        <v>0.11403000000000001</v>
      </c>
      <c r="AP1048" s="18">
        <v>8.4081474494830971E-2</v>
      </c>
      <c r="AQ1048" s="18">
        <v>0.1424728647198796</v>
      </c>
      <c r="AR1048" s="18">
        <v>0.12744524750447159</v>
      </c>
      <c r="AS1048" s="18">
        <v>9.1177538317841922E-2</v>
      </c>
      <c r="AT1048" s="18">
        <v>0.15881453861054701</v>
      </c>
      <c r="AU1048" s="18">
        <v>4.6031114773976943E-2</v>
      </c>
      <c r="AW1048" s="18">
        <v>8.8958920907252131E-2</v>
      </c>
      <c r="AX1048" s="18">
        <v>0.16444356841681049</v>
      </c>
      <c r="AZ1048" s="18">
        <v>9.2732842220227124E-2</v>
      </c>
      <c r="BA1048" s="18">
        <v>9.795565994937952E-2</v>
      </c>
      <c r="BB1048" s="18">
        <v>0.112304327988087</v>
      </c>
      <c r="BC1048" s="18">
        <v>8.2475268441417629E-2</v>
      </c>
      <c r="BD1048" s="18">
        <v>8.2410061848897181E-2</v>
      </c>
      <c r="BE1048" s="18">
        <v>0.14601411317334789</v>
      </c>
      <c r="BF1048" s="18">
        <v>0.1425005037923216</v>
      </c>
      <c r="BG1048" s="18">
        <v>6.4054386332960261E-2</v>
      </c>
    </row>
    <row r="1050" spans="2:59" ht="101.45">
      <c r="B1050" s="14" t="s">
        <v>360</v>
      </c>
    </row>
    <row r="1051" spans="2:59">
      <c r="B1051" s="15" t="s">
        <v>20</v>
      </c>
    </row>
    <row r="1052" spans="2:59">
      <c r="B1052" s="11" t="s">
        <v>105</v>
      </c>
      <c r="C1052" s="16">
        <v>4021</v>
      </c>
      <c r="D1052" s="16">
        <v>1673</v>
      </c>
      <c r="E1052" s="16">
        <v>2333</v>
      </c>
      <c r="G1052" s="16">
        <v>205</v>
      </c>
      <c r="H1052" s="16">
        <v>556</v>
      </c>
      <c r="I1052" s="16">
        <v>395</v>
      </c>
      <c r="J1052" s="16">
        <v>359</v>
      </c>
      <c r="K1052" s="16">
        <v>435</v>
      </c>
      <c r="L1052" s="16">
        <v>408</v>
      </c>
      <c r="M1052" s="16">
        <v>651</v>
      </c>
      <c r="N1052" s="16">
        <v>588</v>
      </c>
      <c r="O1052" s="16">
        <v>424</v>
      </c>
      <c r="Q1052" s="16">
        <v>1335</v>
      </c>
      <c r="R1052" s="16">
        <v>799</v>
      </c>
      <c r="S1052" s="16">
        <v>887</v>
      </c>
      <c r="T1052" s="16">
        <v>955</v>
      </c>
      <c r="V1052" s="16">
        <v>499</v>
      </c>
      <c r="W1052" s="16">
        <v>617</v>
      </c>
      <c r="X1052" s="16">
        <v>572</v>
      </c>
      <c r="Y1052" s="16">
        <v>607</v>
      </c>
      <c r="Z1052" s="16">
        <v>586</v>
      </c>
      <c r="AA1052" s="16">
        <v>563</v>
      </c>
      <c r="AB1052" s="16">
        <v>577</v>
      </c>
      <c r="AD1052" s="16">
        <v>1339</v>
      </c>
      <c r="AE1052" s="16">
        <v>800</v>
      </c>
      <c r="AF1052" s="16">
        <v>767</v>
      </c>
      <c r="AG1052" s="16">
        <v>160</v>
      </c>
      <c r="AH1052" s="16">
        <v>609</v>
      </c>
      <c r="AI1052" s="16">
        <v>341</v>
      </c>
      <c r="AJ1052" s="16">
        <v>5</v>
      </c>
      <c r="AL1052" s="16">
        <v>547</v>
      </c>
      <c r="AM1052" s="16">
        <v>640</v>
      </c>
      <c r="AN1052" s="16">
        <v>180</v>
      </c>
      <c r="AP1052" s="16">
        <v>436</v>
      </c>
      <c r="AQ1052" s="16">
        <v>418</v>
      </c>
      <c r="AR1052" s="16">
        <v>128</v>
      </c>
      <c r="AS1052" s="16">
        <v>889</v>
      </c>
      <c r="AT1052" s="16">
        <v>140</v>
      </c>
      <c r="AU1052" s="16">
        <v>21</v>
      </c>
      <c r="AW1052" s="16">
        <v>3485</v>
      </c>
      <c r="AX1052" s="16">
        <v>492</v>
      </c>
      <c r="AZ1052" s="16">
        <v>1326</v>
      </c>
      <c r="BA1052" s="16">
        <v>930</v>
      </c>
      <c r="BB1052" s="16">
        <v>647</v>
      </c>
      <c r="BC1052" s="16">
        <v>527</v>
      </c>
      <c r="BD1052" s="16">
        <v>129</v>
      </c>
      <c r="BE1052" s="16">
        <v>133</v>
      </c>
      <c r="BF1052" s="16">
        <v>207</v>
      </c>
      <c r="BG1052" s="16">
        <v>95</v>
      </c>
    </row>
    <row r="1053" spans="2:59">
      <c r="B1053" s="12" t="s">
        <v>106</v>
      </c>
      <c r="C1053" s="16">
        <v>4021</v>
      </c>
      <c r="D1053" s="16">
        <v>1744</v>
      </c>
      <c r="E1053" s="16">
        <v>2272</v>
      </c>
      <c r="G1053" s="16">
        <v>189</v>
      </c>
      <c r="H1053" s="16">
        <v>543</v>
      </c>
      <c r="I1053" s="16">
        <v>398</v>
      </c>
      <c r="J1053" s="16">
        <v>350</v>
      </c>
      <c r="K1053" s="16">
        <v>438</v>
      </c>
      <c r="L1053" s="16">
        <v>422</v>
      </c>
      <c r="M1053" s="16">
        <v>652</v>
      </c>
      <c r="N1053" s="16">
        <v>639</v>
      </c>
      <c r="O1053" s="16">
        <v>390</v>
      </c>
      <c r="Q1053" s="16">
        <v>1341</v>
      </c>
      <c r="R1053" s="16">
        <v>796</v>
      </c>
      <c r="S1053" s="16">
        <v>896</v>
      </c>
      <c r="T1053" s="16">
        <v>943</v>
      </c>
      <c r="V1053" s="16">
        <v>584</v>
      </c>
      <c r="W1053" s="16">
        <v>587</v>
      </c>
      <c r="X1053" s="16">
        <v>583</v>
      </c>
      <c r="Y1053" s="16">
        <v>558</v>
      </c>
      <c r="Z1053" s="16">
        <v>563</v>
      </c>
      <c r="AA1053" s="16">
        <v>563</v>
      </c>
      <c r="AB1053" s="16">
        <v>583</v>
      </c>
      <c r="AD1053" s="16">
        <v>1343</v>
      </c>
      <c r="AE1053" s="16">
        <v>804</v>
      </c>
      <c r="AF1053" s="16">
        <v>765</v>
      </c>
      <c r="AG1053" s="16">
        <v>157</v>
      </c>
      <c r="AH1053" s="16">
        <v>609</v>
      </c>
      <c r="AI1053" s="16">
        <v>338</v>
      </c>
      <c r="AJ1053" s="16">
        <v>5</v>
      </c>
      <c r="AL1053" s="16">
        <v>567</v>
      </c>
      <c r="AM1053" s="16">
        <v>660</v>
      </c>
      <c r="AN1053" s="16">
        <v>184</v>
      </c>
      <c r="AP1053" s="16">
        <v>433</v>
      </c>
      <c r="AQ1053" s="16">
        <v>406</v>
      </c>
      <c r="AR1053" s="16">
        <v>131</v>
      </c>
      <c r="AS1053" s="16">
        <v>857</v>
      </c>
      <c r="AT1053" s="16">
        <v>139</v>
      </c>
      <c r="AU1053" s="16">
        <v>21</v>
      </c>
      <c r="AW1053" s="16">
        <v>3486</v>
      </c>
      <c r="AX1053" s="16">
        <v>490</v>
      </c>
      <c r="AZ1053" s="16">
        <v>1382</v>
      </c>
      <c r="BA1053" s="16">
        <v>902</v>
      </c>
      <c r="BB1053" s="16">
        <v>650</v>
      </c>
      <c r="BC1053" s="16">
        <v>510</v>
      </c>
      <c r="BD1053" s="16">
        <v>127</v>
      </c>
      <c r="BE1053" s="16">
        <v>130</v>
      </c>
      <c r="BF1053" s="16">
        <v>199</v>
      </c>
      <c r="BG1053" s="16">
        <v>95</v>
      </c>
    </row>
    <row r="1054" spans="2:59">
      <c r="B1054" s="17" t="s">
        <v>355</v>
      </c>
      <c r="C1054" s="18">
        <v>8.8102591704472336E-2</v>
      </c>
      <c r="D1054" s="18">
        <v>0.10192875026911941</v>
      </c>
      <c r="E1054" s="18">
        <v>7.7055051648888831E-2</v>
      </c>
      <c r="G1054" s="18">
        <v>7.8499268188564023E-2</v>
      </c>
      <c r="H1054" s="18">
        <v>7.2618209046165935E-2</v>
      </c>
      <c r="I1054" s="18">
        <v>0.1006222031822033</v>
      </c>
      <c r="J1054" s="18">
        <v>7.6055332730022074E-2</v>
      </c>
      <c r="K1054" s="18">
        <v>8.0545224120473588E-2</v>
      </c>
      <c r="L1054" s="18">
        <v>7.6371412988144191E-2</v>
      </c>
      <c r="M1054" s="18">
        <v>0.11879479998266899</v>
      </c>
      <c r="N1054" s="18">
        <v>8.2724299655238712E-2</v>
      </c>
      <c r="O1054" s="18">
        <v>9.1033044122538209E-2</v>
      </c>
      <c r="Q1054" s="18">
        <v>0.1190774185170177</v>
      </c>
      <c r="R1054" s="18">
        <v>7.5247975857664018E-2</v>
      </c>
      <c r="S1054" s="18">
        <v>6.6295248437686347E-2</v>
      </c>
      <c r="T1054" s="18">
        <v>7.2377050565973655E-2</v>
      </c>
      <c r="V1054" s="18">
        <v>8.4879912163704663E-2</v>
      </c>
      <c r="W1054" s="18">
        <v>0.106930516293952</v>
      </c>
      <c r="X1054" s="18">
        <v>9.2728403826818642E-2</v>
      </c>
      <c r="Y1054" s="18">
        <v>7.0650822084505113E-2</v>
      </c>
      <c r="Z1054" s="18">
        <v>8.8566181646015665E-2</v>
      </c>
      <c r="AA1054" s="18">
        <v>8.6794363135189179E-2</v>
      </c>
      <c r="AB1054" s="18">
        <v>8.527114110456499E-2</v>
      </c>
      <c r="AD1054" s="18">
        <v>0.13504745539569929</v>
      </c>
      <c r="AE1054" s="18">
        <v>8.8236181585282472E-2</v>
      </c>
      <c r="AF1054" s="18">
        <v>6.3290707565066578E-2</v>
      </c>
      <c r="AG1054" s="18">
        <v>5.3012086899354861E-2</v>
      </c>
      <c r="AH1054" s="18">
        <v>4.1422685789657979E-2</v>
      </c>
      <c r="AI1054" s="18">
        <v>5.5998633996499327E-2</v>
      </c>
      <c r="AJ1054" s="18">
        <v>0.20679902059167171</v>
      </c>
      <c r="AL1054" s="18">
        <v>0.14629</v>
      </c>
      <c r="AM1054" s="18">
        <v>5.2940000000000001E-2</v>
      </c>
      <c r="AN1054" s="18">
        <v>6.0990000000000003E-2</v>
      </c>
      <c r="AP1054" s="18">
        <v>0.1104398984408462</v>
      </c>
      <c r="AQ1054" s="18">
        <v>8.1033664680159517E-2</v>
      </c>
      <c r="AR1054" s="18">
        <v>9.7225881404868861E-2</v>
      </c>
      <c r="AS1054" s="18">
        <v>7.7722382234016368E-2</v>
      </c>
      <c r="AT1054" s="18">
        <v>6.4084517744777109E-2</v>
      </c>
      <c r="AU1054" s="18">
        <v>5.4679682867635422E-2</v>
      </c>
      <c r="AW1054" s="18">
        <v>8.8425020629041992E-2</v>
      </c>
      <c r="AX1054" s="18">
        <v>8.936978969956906E-2</v>
      </c>
      <c r="AZ1054" s="18">
        <v>7.532572123660157E-2</v>
      </c>
      <c r="BA1054" s="18">
        <v>0.11857326927003679</v>
      </c>
      <c r="BB1054" s="18">
        <v>5.1108813058034261E-2</v>
      </c>
      <c r="BC1054" s="18">
        <v>0.1012173358397607</v>
      </c>
      <c r="BD1054" s="18">
        <v>0.12983228224503021</v>
      </c>
      <c r="BE1054" s="18">
        <v>0.1105950246376093</v>
      </c>
      <c r="BF1054" s="18">
        <v>8.7897482674304597E-2</v>
      </c>
      <c r="BG1054" s="18">
        <v>6.4436142556668297E-2</v>
      </c>
    </row>
    <row r="1055" spans="2:59">
      <c r="B1055" s="17" t="s">
        <v>356</v>
      </c>
      <c r="C1055" s="18">
        <v>0.23231759042897659</v>
      </c>
      <c r="D1055" s="18">
        <v>0.24477420218322229</v>
      </c>
      <c r="E1055" s="18">
        <v>0.22244468930248679</v>
      </c>
      <c r="G1055" s="18">
        <v>0.27513449824575292</v>
      </c>
      <c r="H1055" s="18">
        <v>0.2230071649625224</v>
      </c>
      <c r="I1055" s="18">
        <v>0.19296892543987801</v>
      </c>
      <c r="J1055" s="18">
        <v>0.22465351331391181</v>
      </c>
      <c r="K1055" s="18">
        <v>0.22318339736736931</v>
      </c>
      <c r="L1055" s="18">
        <v>0.26970234066861049</v>
      </c>
      <c r="M1055" s="18">
        <v>0.26205804395470139</v>
      </c>
      <c r="N1055" s="18">
        <v>0.23436045298850811</v>
      </c>
      <c r="O1055" s="18">
        <v>0.1883037652812673</v>
      </c>
      <c r="Q1055" s="18">
        <v>0.2698513029650072</v>
      </c>
      <c r="R1055" s="18">
        <v>0.25191341478827212</v>
      </c>
      <c r="S1055" s="18">
        <v>0.21170832124640709</v>
      </c>
      <c r="T1055" s="18">
        <v>0.18178665890099249</v>
      </c>
      <c r="V1055" s="18">
        <v>0.19914870780863869</v>
      </c>
      <c r="W1055" s="18">
        <v>0.2100986044071444</v>
      </c>
      <c r="X1055" s="18">
        <v>0.23845896875890349</v>
      </c>
      <c r="Y1055" s="18">
        <v>0.27014248811123071</v>
      </c>
      <c r="Z1055" s="18">
        <v>0.2443010518696048</v>
      </c>
      <c r="AA1055" s="18">
        <v>0.2261381709247961</v>
      </c>
      <c r="AB1055" s="18">
        <v>0.23995951131446319</v>
      </c>
      <c r="AD1055" s="18">
        <v>0.25495341309215808</v>
      </c>
      <c r="AE1055" s="18">
        <v>0.22419434598897461</v>
      </c>
      <c r="AF1055" s="18">
        <v>0.21971981765195511</v>
      </c>
      <c r="AG1055" s="18">
        <v>0.2318620601978531</v>
      </c>
      <c r="AH1055" s="18">
        <v>0.2310872630191903</v>
      </c>
      <c r="AI1055" s="18">
        <v>0.19322707861158681</v>
      </c>
      <c r="AJ1055" s="18">
        <v>0.18967854775544049</v>
      </c>
      <c r="AL1055" s="18">
        <v>0.24557999999999999</v>
      </c>
      <c r="AM1055" s="18">
        <v>0.22586000000000001</v>
      </c>
      <c r="AN1055" s="18">
        <v>0.18479999999999999</v>
      </c>
      <c r="AP1055" s="18">
        <v>0.23871867182905379</v>
      </c>
      <c r="AQ1055" s="18">
        <v>0.21625738411062359</v>
      </c>
      <c r="AR1055" s="18">
        <v>0.29257533679450382</v>
      </c>
      <c r="AS1055" s="18">
        <v>0.24554949092375331</v>
      </c>
      <c r="AT1055" s="18">
        <v>0.22110154152425579</v>
      </c>
      <c r="AU1055" s="18">
        <v>0.17736743949346881</v>
      </c>
      <c r="AW1055" s="18">
        <v>0.2380283130800929</v>
      </c>
      <c r="AX1055" s="18">
        <v>0.19596943920555521</v>
      </c>
      <c r="AZ1055" s="18">
        <v>0.19953936504603231</v>
      </c>
      <c r="BA1055" s="18">
        <v>0.28319638859098678</v>
      </c>
      <c r="BB1055" s="18">
        <v>0.19757308902587489</v>
      </c>
      <c r="BC1055" s="18">
        <v>0.28202630098735348</v>
      </c>
      <c r="BD1055" s="18">
        <v>0.31788388537748302</v>
      </c>
      <c r="BE1055" s="18">
        <v>0.2075432944954021</v>
      </c>
      <c r="BF1055" s="18">
        <v>0.2001752767396589</v>
      </c>
      <c r="BG1055" s="18">
        <v>0.20648948430387051</v>
      </c>
    </row>
    <row r="1056" spans="2:59">
      <c r="B1056" s="17" t="s">
        <v>357</v>
      </c>
      <c r="C1056" s="18">
        <v>0.2589779409634192</v>
      </c>
      <c r="D1056" s="18">
        <v>0.24987306266294779</v>
      </c>
      <c r="E1056" s="18">
        <v>0.26642705407822548</v>
      </c>
      <c r="G1056" s="18">
        <v>0.2539718495850205</v>
      </c>
      <c r="H1056" s="18">
        <v>0.26411657560761481</v>
      </c>
      <c r="I1056" s="18">
        <v>0.2838086566111645</v>
      </c>
      <c r="J1056" s="18">
        <v>0.27863333795324913</v>
      </c>
      <c r="K1056" s="18">
        <v>0.22065631770050109</v>
      </c>
      <c r="L1056" s="18">
        <v>0.25378320485482492</v>
      </c>
      <c r="M1056" s="18">
        <v>0.2257809016521205</v>
      </c>
      <c r="N1056" s="18">
        <v>0.27613010373164099</v>
      </c>
      <c r="O1056" s="18">
        <v>0.28732446951094209</v>
      </c>
      <c r="Q1056" s="18">
        <v>0.24019090714851959</v>
      </c>
      <c r="R1056" s="18">
        <v>0.25229301751826888</v>
      </c>
      <c r="S1056" s="18">
        <v>0.27293192611190198</v>
      </c>
      <c r="T1056" s="18">
        <v>0.28016564325830118</v>
      </c>
      <c r="V1056" s="18">
        <v>0.31871939989667258</v>
      </c>
      <c r="W1056" s="18">
        <v>0.29232300805602718</v>
      </c>
      <c r="X1056" s="18">
        <v>0.26696847225543302</v>
      </c>
      <c r="Y1056" s="18">
        <v>0.26026291197133278</v>
      </c>
      <c r="Z1056" s="18">
        <v>0.21714833409361009</v>
      </c>
      <c r="AA1056" s="18">
        <v>0.21878392665159069</v>
      </c>
      <c r="AB1056" s="18">
        <v>0.23558634357251551</v>
      </c>
      <c r="AD1056" s="18">
        <v>0.2164652780042628</v>
      </c>
      <c r="AE1056" s="18">
        <v>0.26877903207455628</v>
      </c>
      <c r="AF1056" s="18">
        <v>0.27180115591545828</v>
      </c>
      <c r="AG1056" s="18">
        <v>0.2492673507893394</v>
      </c>
      <c r="AH1056" s="18">
        <v>0.30709571496792237</v>
      </c>
      <c r="AI1056" s="18">
        <v>0.29375195814770749</v>
      </c>
      <c r="AJ1056" s="18">
        <v>0.23780733087109049</v>
      </c>
      <c r="AL1056" s="18">
        <v>0.23129</v>
      </c>
      <c r="AM1056" s="18">
        <v>0.30707000000000001</v>
      </c>
      <c r="AN1056" s="18">
        <v>0.27603</v>
      </c>
      <c r="AP1056" s="18">
        <v>0.23106320040778289</v>
      </c>
      <c r="AQ1056" s="18">
        <v>0.26869719243661189</v>
      </c>
      <c r="AR1056" s="18">
        <v>0.14959623529598631</v>
      </c>
      <c r="AS1056" s="18">
        <v>0.21672761088009301</v>
      </c>
      <c r="AT1056" s="18">
        <v>0.19946218070384181</v>
      </c>
      <c r="AU1056" s="18">
        <v>0.33774671076119611</v>
      </c>
      <c r="AW1056" s="18">
        <v>0.25470020738346988</v>
      </c>
      <c r="AX1056" s="18">
        <v>0.27214744692780302</v>
      </c>
      <c r="AZ1056" s="18">
        <v>0.31721863768522068</v>
      </c>
      <c r="BA1056" s="18">
        <v>0.23047194115627989</v>
      </c>
      <c r="BB1056" s="18">
        <v>0.21574290497449219</v>
      </c>
      <c r="BC1056" s="18">
        <v>0.20606434298904419</v>
      </c>
      <c r="BD1056" s="18">
        <v>0.21654132725443259</v>
      </c>
      <c r="BE1056" s="18">
        <v>0.20905380151597769</v>
      </c>
      <c r="BF1056" s="18">
        <v>0.29163958818913932</v>
      </c>
      <c r="BG1056" s="18">
        <v>0.31364151830064402</v>
      </c>
    </row>
    <row r="1057" spans="2:59">
      <c r="B1057" s="17" t="s">
        <v>358</v>
      </c>
      <c r="C1057" s="18">
        <v>0.323390746876558</v>
      </c>
      <c r="D1057" s="18">
        <v>0.30835016977441082</v>
      </c>
      <c r="E1057" s="18">
        <v>0.33527027665595072</v>
      </c>
      <c r="G1057" s="18">
        <v>0.33574541835496219</v>
      </c>
      <c r="H1057" s="18">
        <v>0.33092524719138289</v>
      </c>
      <c r="I1057" s="18">
        <v>0.3241837109875082</v>
      </c>
      <c r="J1057" s="18">
        <v>0.32012348817995162</v>
      </c>
      <c r="K1057" s="18">
        <v>0.36380707657324329</v>
      </c>
      <c r="L1057" s="18">
        <v>0.28122486666416863</v>
      </c>
      <c r="M1057" s="18">
        <v>0.30198245286745268</v>
      </c>
      <c r="N1057" s="18">
        <v>0.32025926349857631</v>
      </c>
      <c r="O1057" s="18">
        <v>0.35019215421561689</v>
      </c>
      <c r="Q1057" s="18">
        <v>0.28952087599299992</v>
      </c>
      <c r="R1057" s="18">
        <v>0.33134128686464209</v>
      </c>
      <c r="S1057" s="18">
        <v>0.34577789127873632</v>
      </c>
      <c r="T1057" s="18">
        <v>0.34415712549279048</v>
      </c>
      <c r="V1057" s="18">
        <v>0.29980951098416042</v>
      </c>
      <c r="W1057" s="18">
        <v>0.3138964102457239</v>
      </c>
      <c r="X1057" s="18">
        <v>0.29744802057463671</v>
      </c>
      <c r="Y1057" s="18">
        <v>0.30159500447822118</v>
      </c>
      <c r="Z1057" s="18">
        <v>0.35794406615426522</v>
      </c>
      <c r="AA1057" s="18">
        <v>0.35543093929789599</v>
      </c>
      <c r="AB1057" s="18">
        <v>0.33904083259982398</v>
      </c>
      <c r="AD1057" s="18">
        <v>0.30032793478063707</v>
      </c>
      <c r="AE1057" s="18">
        <v>0.33588556435840228</v>
      </c>
      <c r="AF1057" s="18">
        <v>0.3401960359316637</v>
      </c>
      <c r="AG1057" s="18">
        <v>0.331266208093425</v>
      </c>
      <c r="AH1057" s="18">
        <v>0.32714145816139861</v>
      </c>
      <c r="AI1057" s="18">
        <v>0.33902904577658971</v>
      </c>
      <c r="AJ1057" s="18">
        <v>0.17861705748632431</v>
      </c>
      <c r="AL1057" s="18">
        <v>0.27912999999999999</v>
      </c>
      <c r="AM1057" s="18">
        <v>0.32534999999999997</v>
      </c>
      <c r="AN1057" s="18">
        <v>0.34816999999999998</v>
      </c>
      <c r="AP1057" s="18">
        <v>0.34212254847410878</v>
      </c>
      <c r="AQ1057" s="18">
        <v>0.33129184530213079</v>
      </c>
      <c r="AR1057" s="18">
        <v>0.36782776047386739</v>
      </c>
      <c r="AS1057" s="18">
        <v>0.3567255663034174</v>
      </c>
      <c r="AT1057" s="18">
        <v>0.35370742689636159</v>
      </c>
      <c r="AU1057" s="18">
        <v>0.28288934363937779</v>
      </c>
      <c r="AW1057" s="18">
        <v>0.33018766582024811</v>
      </c>
      <c r="AX1057" s="18">
        <v>0.28013233308973801</v>
      </c>
      <c r="AZ1057" s="18">
        <v>0.31884917384235462</v>
      </c>
      <c r="BA1057" s="18">
        <v>0.27655555615730631</v>
      </c>
      <c r="BB1057" s="18">
        <v>0.42528736700162018</v>
      </c>
      <c r="BC1057" s="18">
        <v>0.31665189782521291</v>
      </c>
      <c r="BD1057" s="18">
        <v>0.27068669144866969</v>
      </c>
      <c r="BE1057" s="18">
        <v>0.2965655311742954</v>
      </c>
      <c r="BF1057" s="18">
        <v>0.30089640199573808</v>
      </c>
      <c r="BG1057" s="18">
        <v>0.31139478521696567</v>
      </c>
    </row>
    <row r="1058" spans="2:59">
      <c r="B1058" s="17" t="s">
        <v>359</v>
      </c>
      <c r="C1058" s="18">
        <v>9.7211130026573833E-2</v>
      </c>
      <c r="D1058" s="18">
        <v>9.5073815110299623E-2</v>
      </c>
      <c r="E1058" s="18">
        <v>9.8802928314448063E-2</v>
      </c>
      <c r="G1058" s="18">
        <v>5.6648965625700383E-2</v>
      </c>
      <c r="H1058" s="18">
        <v>0.1093328031923142</v>
      </c>
      <c r="I1058" s="18">
        <v>9.841650377924617E-2</v>
      </c>
      <c r="J1058" s="18">
        <v>0.10053432782286539</v>
      </c>
      <c r="K1058" s="18">
        <v>0.11180798423841271</v>
      </c>
      <c r="L1058" s="18">
        <v>0.1189181748242517</v>
      </c>
      <c r="M1058" s="18">
        <v>9.1383801543056406E-2</v>
      </c>
      <c r="N1058" s="18">
        <v>8.6525880126035765E-2</v>
      </c>
      <c r="O1058" s="18">
        <v>8.314656686963566E-2</v>
      </c>
      <c r="Q1058" s="18">
        <v>8.1359495376455634E-2</v>
      </c>
      <c r="R1058" s="18">
        <v>8.9204304971152823E-2</v>
      </c>
      <c r="S1058" s="18">
        <v>0.10328661292526831</v>
      </c>
      <c r="T1058" s="18">
        <v>0.12151352178194209</v>
      </c>
      <c r="V1058" s="18">
        <v>9.7442469146823738E-2</v>
      </c>
      <c r="W1058" s="18">
        <v>7.675146099715241E-2</v>
      </c>
      <c r="X1058" s="18">
        <v>0.1043961345842082</v>
      </c>
      <c r="Y1058" s="18">
        <v>9.7348773354709969E-2</v>
      </c>
      <c r="Z1058" s="18">
        <v>9.2040366236504328E-2</v>
      </c>
      <c r="AA1058" s="18">
        <v>0.1128525999905277</v>
      </c>
      <c r="AB1058" s="18">
        <v>0.10014217140863239</v>
      </c>
      <c r="AD1058" s="18">
        <v>9.3205918727242806E-2</v>
      </c>
      <c r="AE1058" s="18">
        <v>8.2904875992784316E-2</v>
      </c>
      <c r="AF1058" s="18">
        <v>0.1049922829358562</v>
      </c>
      <c r="AG1058" s="18">
        <v>0.13459229402002751</v>
      </c>
      <c r="AH1058" s="18">
        <v>9.325287806183083E-2</v>
      </c>
      <c r="AI1058" s="18">
        <v>0.1179932834676168</v>
      </c>
      <c r="AJ1058" s="18">
        <v>0.18709804329547289</v>
      </c>
      <c r="AL1058" s="18">
        <v>9.7710000000000005E-2</v>
      </c>
      <c r="AM1058" s="18">
        <v>8.8789999999999994E-2</v>
      </c>
      <c r="AN1058" s="18">
        <v>0.13000999999999999</v>
      </c>
      <c r="AP1058" s="18">
        <v>7.7655680848208342E-2</v>
      </c>
      <c r="AQ1058" s="18">
        <v>0.102719913470474</v>
      </c>
      <c r="AR1058" s="18">
        <v>9.2774786030773812E-2</v>
      </c>
      <c r="AS1058" s="18">
        <v>0.10327494965871981</v>
      </c>
      <c r="AT1058" s="18">
        <v>0.1616443331307639</v>
      </c>
      <c r="AU1058" s="18">
        <v>0.14731682323832171</v>
      </c>
      <c r="AW1058" s="18">
        <v>8.865879308714722E-2</v>
      </c>
      <c r="AX1058" s="18">
        <v>0.16238099107733461</v>
      </c>
      <c r="AZ1058" s="18">
        <v>8.9067102189790678E-2</v>
      </c>
      <c r="BA1058" s="18">
        <v>9.1202844825390178E-2</v>
      </c>
      <c r="BB1058" s="18">
        <v>0.1102878259399785</v>
      </c>
      <c r="BC1058" s="18">
        <v>9.4040122358628728E-2</v>
      </c>
      <c r="BD1058" s="18">
        <v>6.50558136743844E-2</v>
      </c>
      <c r="BE1058" s="18">
        <v>0.1762423481767158</v>
      </c>
      <c r="BF1058" s="18">
        <v>0.1193912504011591</v>
      </c>
      <c r="BG1058" s="18">
        <v>0.1040380696218514</v>
      </c>
    </row>
    <row r="1060" spans="2:59" ht="101.45">
      <c r="B1060" s="14" t="s">
        <v>361</v>
      </c>
    </row>
    <row r="1061" spans="2:59">
      <c r="B1061" s="15" t="s">
        <v>20</v>
      </c>
    </row>
    <row r="1062" spans="2:59">
      <c r="B1062" s="11" t="s">
        <v>105</v>
      </c>
      <c r="C1062" s="16">
        <v>4021</v>
      </c>
      <c r="D1062" s="16">
        <v>1673</v>
      </c>
      <c r="E1062" s="16">
        <v>2333</v>
      </c>
      <c r="G1062" s="16">
        <v>205</v>
      </c>
      <c r="H1062" s="16">
        <v>556</v>
      </c>
      <c r="I1062" s="16">
        <v>395</v>
      </c>
      <c r="J1062" s="16">
        <v>359</v>
      </c>
      <c r="K1062" s="16">
        <v>435</v>
      </c>
      <c r="L1062" s="16">
        <v>408</v>
      </c>
      <c r="M1062" s="16">
        <v>651</v>
      </c>
      <c r="N1062" s="16">
        <v>588</v>
      </c>
      <c r="O1062" s="16">
        <v>424</v>
      </c>
      <c r="Q1062" s="16">
        <v>1335</v>
      </c>
      <c r="R1062" s="16">
        <v>799</v>
      </c>
      <c r="S1062" s="16">
        <v>887</v>
      </c>
      <c r="T1062" s="16">
        <v>955</v>
      </c>
      <c r="V1062" s="16">
        <v>499</v>
      </c>
      <c r="W1062" s="16">
        <v>617</v>
      </c>
      <c r="X1062" s="16">
        <v>572</v>
      </c>
      <c r="Y1062" s="16">
        <v>607</v>
      </c>
      <c r="Z1062" s="16">
        <v>586</v>
      </c>
      <c r="AA1062" s="16">
        <v>563</v>
      </c>
      <c r="AB1062" s="16">
        <v>577</v>
      </c>
      <c r="AD1062" s="16">
        <v>1339</v>
      </c>
      <c r="AE1062" s="16">
        <v>800</v>
      </c>
      <c r="AF1062" s="16">
        <v>767</v>
      </c>
      <c r="AG1062" s="16">
        <v>160</v>
      </c>
      <c r="AH1062" s="16">
        <v>609</v>
      </c>
      <c r="AI1062" s="16">
        <v>341</v>
      </c>
      <c r="AJ1062" s="16">
        <v>5</v>
      </c>
      <c r="AL1062" s="16">
        <v>547</v>
      </c>
      <c r="AM1062" s="16">
        <v>640</v>
      </c>
      <c r="AN1062" s="16">
        <v>180</v>
      </c>
      <c r="AP1062" s="16">
        <v>436</v>
      </c>
      <c r="AQ1062" s="16">
        <v>418</v>
      </c>
      <c r="AR1062" s="16">
        <v>128</v>
      </c>
      <c r="AS1062" s="16">
        <v>889</v>
      </c>
      <c r="AT1062" s="16">
        <v>140</v>
      </c>
      <c r="AU1062" s="16">
        <v>21</v>
      </c>
      <c r="AW1062" s="16">
        <v>3485</v>
      </c>
      <c r="AX1062" s="16">
        <v>492</v>
      </c>
      <c r="AZ1062" s="16">
        <v>1326</v>
      </c>
      <c r="BA1062" s="16">
        <v>930</v>
      </c>
      <c r="BB1062" s="16">
        <v>647</v>
      </c>
      <c r="BC1062" s="16">
        <v>527</v>
      </c>
      <c r="BD1062" s="16">
        <v>129</v>
      </c>
      <c r="BE1062" s="16">
        <v>133</v>
      </c>
      <c r="BF1062" s="16">
        <v>207</v>
      </c>
      <c r="BG1062" s="16">
        <v>95</v>
      </c>
    </row>
    <row r="1063" spans="2:59">
      <c r="B1063" s="12" t="s">
        <v>106</v>
      </c>
      <c r="C1063" s="16">
        <v>4021</v>
      </c>
      <c r="D1063" s="16">
        <v>1744</v>
      </c>
      <c r="E1063" s="16">
        <v>2272</v>
      </c>
      <c r="G1063" s="16">
        <v>189</v>
      </c>
      <c r="H1063" s="16">
        <v>543</v>
      </c>
      <c r="I1063" s="16">
        <v>398</v>
      </c>
      <c r="J1063" s="16">
        <v>350</v>
      </c>
      <c r="K1063" s="16">
        <v>438</v>
      </c>
      <c r="L1063" s="16">
        <v>422</v>
      </c>
      <c r="M1063" s="16">
        <v>652</v>
      </c>
      <c r="N1063" s="16">
        <v>639</v>
      </c>
      <c r="O1063" s="16">
        <v>390</v>
      </c>
      <c r="Q1063" s="16">
        <v>1341</v>
      </c>
      <c r="R1063" s="16">
        <v>796</v>
      </c>
      <c r="S1063" s="16">
        <v>896</v>
      </c>
      <c r="T1063" s="16">
        <v>943</v>
      </c>
      <c r="V1063" s="16">
        <v>584</v>
      </c>
      <c r="W1063" s="16">
        <v>587</v>
      </c>
      <c r="X1063" s="16">
        <v>583</v>
      </c>
      <c r="Y1063" s="16">
        <v>558</v>
      </c>
      <c r="Z1063" s="16">
        <v>563</v>
      </c>
      <c r="AA1063" s="16">
        <v>563</v>
      </c>
      <c r="AB1063" s="16">
        <v>583</v>
      </c>
      <c r="AD1063" s="16">
        <v>1343</v>
      </c>
      <c r="AE1063" s="16">
        <v>804</v>
      </c>
      <c r="AF1063" s="16">
        <v>765</v>
      </c>
      <c r="AG1063" s="16">
        <v>157</v>
      </c>
      <c r="AH1063" s="16">
        <v>609</v>
      </c>
      <c r="AI1063" s="16">
        <v>338</v>
      </c>
      <c r="AJ1063" s="16">
        <v>5</v>
      </c>
      <c r="AL1063" s="16">
        <v>567</v>
      </c>
      <c r="AM1063" s="16">
        <v>660</v>
      </c>
      <c r="AN1063" s="16">
        <v>184</v>
      </c>
      <c r="AP1063" s="16">
        <v>433</v>
      </c>
      <c r="AQ1063" s="16">
        <v>406</v>
      </c>
      <c r="AR1063" s="16">
        <v>131</v>
      </c>
      <c r="AS1063" s="16">
        <v>857</v>
      </c>
      <c r="AT1063" s="16">
        <v>139</v>
      </c>
      <c r="AU1063" s="16">
        <v>21</v>
      </c>
      <c r="AW1063" s="16">
        <v>3486</v>
      </c>
      <c r="AX1063" s="16">
        <v>490</v>
      </c>
      <c r="AZ1063" s="16">
        <v>1382</v>
      </c>
      <c r="BA1063" s="16">
        <v>902</v>
      </c>
      <c r="BB1063" s="16">
        <v>650</v>
      </c>
      <c r="BC1063" s="16">
        <v>510</v>
      </c>
      <c r="BD1063" s="16">
        <v>127</v>
      </c>
      <c r="BE1063" s="16">
        <v>130</v>
      </c>
      <c r="BF1063" s="16">
        <v>199</v>
      </c>
      <c r="BG1063" s="16">
        <v>95</v>
      </c>
    </row>
    <row r="1064" spans="2:59">
      <c r="B1064" s="17" t="s">
        <v>355</v>
      </c>
      <c r="C1064" s="18">
        <v>7.7654812009194329E-2</v>
      </c>
      <c r="D1064" s="18">
        <v>0.1000894492275623</v>
      </c>
      <c r="E1064" s="18">
        <v>6.06011736290165E-2</v>
      </c>
      <c r="G1064" s="18">
        <v>6.3696228088577889E-2</v>
      </c>
      <c r="H1064" s="18">
        <v>7.8987443894856749E-2</v>
      </c>
      <c r="I1064" s="18">
        <v>4.9649979565018112E-2</v>
      </c>
      <c r="J1064" s="18">
        <v>4.814303118190548E-2</v>
      </c>
      <c r="K1064" s="18">
        <v>7.1808701306467285E-2</v>
      </c>
      <c r="L1064" s="18">
        <v>7.8410628331680277E-2</v>
      </c>
      <c r="M1064" s="18">
        <v>0.1351883950307102</v>
      </c>
      <c r="N1064" s="18">
        <v>7.1089258767051133E-2</v>
      </c>
      <c r="O1064" s="18">
        <v>5.7949002370275428E-2</v>
      </c>
      <c r="Q1064" s="18">
        <v>0.13680176588726051</v>
      </c>
      <c r="R1064" s="18">
        <v>4.7762577009675233E-2</v>
      </c>
      <c r="S1064" s="18">
        <v>4.4542286032761468E-2</v>
      </c>
      <c r="T1064" s="18">
        <v>5.2812335322057827E-2</v>
      </c>
      <c r="V1064" s="18">
        <v>0.10773919855351401</v>
      </c>
      <c r="W1064" s="18">
        <v>0.14223075224006801</v>
      </c>
      <c r="X1064" s="18">
        <v>9.1438590441660028E-2</v>
      </c>
      <c r="Y1064" s="18">
        <v>6.0445213799993958E-2</v>
      </c>
      <c r="Z1064" s="18">
        <v>4.1241222333068213E-2</v>
      </c>
      <c r="AA1064" s="18">
        <v>4.2644378096455597E-2</v>
      </c>
      <c r="AB1064" s="18">
        <v>5.4197162562692018E-2</v>
      </c>
      <c r="AD1064" s="18">
        <v>0.13543675208105391</v>
      </c>
      <c r="AE1064" s="18">
        <v>5.9910689196512712E-2</v>
      </c>
      <c r="AF1064" s="18">
        <v>4.4707964465831099E-2</v>
      </c>
      <c r="AG1064" s="18">
        <v>5.9780818042404822E-2</v>
      </c>
      <c r="AH1064" s="18">
        <v>4.4365819002994147E-2</v>
      </c>
      <c r="AI1064" s="18">
        <v>3.1128266997206978E-2</v>
      </c>
      <c r="AJ1064" s="18">
        <v>0.20679902059167171</v>
      </c>
      <c r="AL1064" s="18">
        <v>0.18002000000000001</v>
      </c>
      <c r="AM1064" s="18">
        <v>6.1400000000000003E-2</v>
      </c>
      <c r="AN1064" s="18">
        <v>8.0269999999999994E-2</v>
      </c>
      <c r="AP1064" s="18">
        <v>7.545739919672656E-2</v>
      </c>
      <c r="AQ1064" s="18">
        <v>4.4333719554305123E-2</v>
      </c>
      <c r="AR1064" s="18">
        <v>4.4193926182357207E-2</v>
      </c>
      <c r="AS1064" s="18">
        <v>3.6479835509909457E-2</v>
      </c>
      <c r="AT1064" s="18">
        <v>2.884730162321145E-2</v>
      </c>
      <c r="AU1064" s="18">
        <v>0.1009427452874426</v>
      </c>
      <c r="AW1064" s="18">
        <v>8.6427956174394735E-2</v>
      </c>
      <c r="AX1064" s="18">
        <v>2.230374509318225E-2</v>
      </c>
      <c r="AZ1064" s="18">
        <v>9.1588012008534114E-2</v>
      </c>
      <c r="BA1064" s="18">
        <v>0.11065836468862671</v>
      </c>
      <c r="BB1064" s="18">
        <v>5.2186134967724201E-2</v>
      </c>
      <c r="BC1064" s="18">
        <v>5.5591777125940177E-2</v>
      </c>
      <c r="BD1064" s="18">
        <v>5.7471501472594208E-2</v>
      </c>
      <c r="BE1064" s="18">
        <v>5.1902709863106362E-2</v>
      </c>
      <c r="BF1064" s="18">
        <v>2.5168521566985739E-2</v>
      </c>
      <c r="BG1064" s="18">
        <v>3.7346482653852091E-2</v>
      </c>
    </row>
    <row r="1065" spans="2:59">
      <c r="B1065" s="17" t="s">
        <v>356</v>
      </c>
      <c r="C1065" s="18">
        <v>0.24017086758526321</v>
      </c>
      <c r="D1065" s="18">
        <v>0.26705891329053538</v>
      </c>
      <c r="E1065" s="18">
        <v>0.21980247490449409</v>
      </c>
      <c r="G1065" s="18">
        <v>0.23328622288521919</v>
      </c>
      <c r="H1065" s="18">
        <v>0.27431991552955731</v>
      </c>
      <c r="I1065" s="18">
        <v>0.22989480323123651</v>
      </c>
      <c r="J1065" s="18">
        <v>0.2351105480379275</v>
      </c>
      <c r="K1065" s="18">
        <v>0.21549175996321429</v>
      </c>
      <c r="L1065" s="18">
        <v>0.22579534476637589</v>
      </c>
      <c r="M1065" s="18">
        <v>0.27104832276380442</v>
      </c>
      <c r="N1065" s="18">
        <v>0.21944729309870609</v>
      </c>
      <c r="O1065" s="18">
        <v>0.23659505568156031</v>
      </c>
      <c r="Q1065" s="18">
        <v>0.26323891576416453</v>
      </c>
      <c r="R1065" s="18">
        <v>0.25128131495716699</v>
      </c>
      <c r="S1065" s="18">
        <v>0.23211930267975761</v>
      </c>
      <c r="T1065" s="18">
        <v>0.20249964982404289</v>
      </c>
      <c r="V1065" s="18">
        <v>0.28942225170709063</v>
      </c>
      <c r="W1065" s="18">
        <v>0.29276849964191498</v>
      </c>
      <c r="X1065" s="18">
        <v>0.26385354726841392</v>
      </c>
      <c r="Y1065" s="18">
        <v>0.24386986163006041</v>
      </c>
      <c r="Z1065" s="18">
        <v>0.19332251583074531</v>
      </c>
      <c r="AA1065" s="18">
        <v>0.17053307108557841</v>
      </c>
      <c r="AB1065" s="18">
        <v>0.22319358593008179</v>
      </c>
      <c r="AD1065" s="18">
        <v>0.25546808074229138</v>
      </c>
      <c r="AE1065" s="18">
        <v>0.2577294129187383</v>
      </c>
      <c r="AF1065" s="18">
        <v>0.22356446037735991</v>
      </c>
      <c r="AG1065" s="18">
        <v>0.25775288569430982</v>
      </c>
      <c r="AH1065" s="18">
        <v>0.19281669768342849</v>
      </c>
      <c r="AI1065" s="18">
        <v>0.25590111318232489</v>
      </c>
      <c r="AJ1065" s="18">
        <v>0</v>
      </c>
      <c r="AL1065" s="18">
        <v>0.28705999999999998</v>
      </c>
      <c r="AM1065" s="18">
        <v>0.30575000000000002</v>
      </c>
      <c r="AN1065" s="18">
        <v>0.27603</v>
      </c>
      <c r="AP1065" s="18">
        <v>0.200334996753124</v>
      </c>
      <c r="AQ1065" s="18">
        <v>0.21019711938332369</v>
      </c>
      <c r="AR1065" s="18">
        <v>0.21795546638211161</v>
      </c>
      <c r="AS1065" s="18">
        <v>0.1723662729792344</v>
      </c>
      <c r="AT1065" s="18">
        <v>0.20273649532392041</v>
      </c>
      <c r="AU1065" s="18">
        <v>0.32950017239414697</v>
      </c>
      <c r="AW1065" s="18">
        <v>0.25708215467228912</v>
      </c>
      <c r="AX1065" s="18">
        <v>0.1240829225632481</v>
      </c>
      <c r="AZ1065" s="18">
        <v>0.27386869998975982</v>
      </c>
      <c r="BA1065" s="18">
        <v>0.28022974444455512</v>
      </c>
      <c r="BB1065" s="18">
        <v>0.20705468108337041</v>
      </c>
      <c r="BC1065" s="18">
        <v>0.1959088692680199</v>
      </c>
      <c r="BD1065" s="18">
        <v>0.1506461404584726</v>
      </c>
      <c r="BE1065" s="18">
        <v>0.2087004619226894</v>
      </c>
      <c r="BF1065" s="18">
        <v>0.14206810460097549</v>
      </c>
      <c r="BG1065" s="18">
        <v>0.2045357085451299</v>
      </c>
    </row>
    <row r="1066" spans="2:59">
      <c r="B1066" s="17" t="s">
        <v>357</v>
      </c>
      <c r="C1066" s="18">
        <v>0.16982849068977249</v>
      </c>
      <c r="D1066" s="18">
        <v>0.17224661463523849</v>
      </c>
      <c r="E1066" s="18">
        <v>0.16822905368648999</v>
      </c>
      <c r="G1066" s="18">
        <v>0.19745604619201709</v>
      </c>
      <c r="H1066" s="18">
        <v>0.18977611373583261</v>
      </c>
      <c r="I1066" s="18">
        <v>0.1731342906384164</v>
      </c>
      <c r="J1066" s="18">
        <v>0.15965905150216361</v>
      </c>
      <c r="K1066" s="18">
        <v>0.1480238253767239</v>
      </c>
      <c r="L1066" s="18">
        <v>0.12928581624148211</v>
      </c>
      <c r="M1066" s="18">
        <v>0.16318195205873379</v>
      </c>
      <c r="N1066" s="18">
        <v>0.1889366213492803</v>
      </c>
      <c r="O1066" s="18">
        <v>0.18258061313201249</v>
      </c>
      <c r="Q1066" s="18">
        <v>0.17182700656849079</v>
      </c>
      <c r="R1066" s="18">
        <v>0.15815534154915281</v>
      </c>
      <c r="S1066" s="18">
        <v>0.15865566209628629</v>
      </c>
      <c r="T1066" s="18">
        <v>0.1899722180415539</v>
      </c>
      <c r="V1066" s="18">
        <v>0.18068331509855001</v>
      </c>
      <c r="W1066" s="18">
        <v>0.20266623440196069</v>
      </c>
      <c r="X1066" s="18">
        <v>0.21063974027076879</v>
      </c>
      <c r="Y1066" s="18">
        <v>0.15050365055439019</v>
      </c>
      <c r="Z1066" s="18">
        <v>0.13872066391573409</v>
      </c>
      <c r="AA1066" s="18">
        <v>0.15499685687667381</v>
      </c>
      <c r="AB1066" s="18">
        <v>0.14796499285946749</v>
      </c>
      <c r="AD1066" s="18">
        <v>0.15859050905873731</v>
      </c>
      <c r="AE1066" s="18">
        <v>0.174576384759033</v>
      </c>
      <c r="AF1066" s="18">
        <v>0.17220518971616339</v>
      </c>
      <c r="AG1066" s="18">
        <v>0.12519925085705161</v>
      </c>
      <c r="AH1066" s="18">
        <v>0.19789828087743611</v>
      </c>
      <c r="AI1066" s="18">
        <v>0.1704943460742277</v>
      </c>
      <c r="AJ1066" s="18">
        <v>0</v>
      </c>
      <c r="AL1066" s="18">
        <v>0.14621999999999999</v>
      </c>
      <c r="AM1066" s="18">
        <v>0.20779</v>
      </c>
      <c r="AN1066" s="18">
        <v>0.18289</v>
      </c>
      <c r="AP1066" s="18">
        <v>0.11665620133721009</v>
      </c>
      <c r="AQ1066" s="18">
        <v>0.20929884483686709</v>
      </c>
      <c r="AR1066" s="18">
        <v>0.12757119307618969</v>
      </c>
      <c r="AS1066" s="18">
        <v>0.1233138467114317</v>
      </c>
      <c r="AT1066" s="18">
        <v>0.1586469210628085</v>
      </c>
      <c r="AU1066" s="18">
        <v>0.2406366239050553</v>
      </c>
      <c r="AW1066" s="18">
        <v>0.16691371237745781</v>
      </c>
      <c r="AX1066" s="18">
        <v>0.1764710506937931</v>
      </c>
      <c r="AZ1066" s="18">
        <v>0.20817218382291111</v>
      </c>
      <c r="BA1066" s="18">
        <v>0.16132589741730671</v>
      </c>
      <c r="BB1066" s="18">
        <v>0.1475817096984742</v>
      </c>
      <c r="BC1066" s="18">
        <v>9.7832309955886779E-2</v>
      </c>
      <c r="BD1066" s="18">
        <v>0.2159015316478515</v>
      </c>
      <c r="BE1066" s="18">
        <v>0.13314043656520741</v>
      </c>
      <c r="BF1066" s="18">
        <v>0.1950850569735752</v>
      </c>
      <c r="BG1066" s="18">
        <v>0.13616730841455571</v>
      </c>
    </row>
    <row r="1067" spans="2:59">
      <c r="B1067" s="17" t="s">
        <v>358</v>
      </c>
      <c r="C1067" s="18">
        <v>0.3258472057715846</v>
      </c>
      <c r="D1067" s="18">
        <v>0.30376722442538362</v>
      </c>
      <c r="E1067" s="18">
        <v>0.34269054238847391</v>
      </c>
      <c r="G1067" s="18">
        <v>0.360024214098906</v>
      </c>
      <c r="H1067" s="18">
        <v>0.31325587547954192</v>
      </c>
      <c r="I1067" s="18">
        <v>0.32514735615775309</v>
      </c>
      <c r="J1067" s="18">
        <v>0.35292888557887248</v>
      </c>
      <c r="K1067" s="18">
        <v>0.36967888234014018</v>
      </c>
      <c r="L1067" s="18">
        <v>0.33406339651866512</v>
      </c>
      <c r="M1067" s="18">
        <v>0.29684406295265631</v>
      </c>
      <c r="N1067" s="18">
        <v>0.34045590307042489</v>
      </c>
      <c r="O1067" s="18">
        <v>0.2696604742335249</v>
      </c>
      <c r="Q1067" s="18">
        <v>0.28709651106433898</v>
      </c>
      <c r="R1067" s="18">
        <v>0.3271863540131158</v>
      </c>
      <c r="S1067" s="18">
        <v>0.38345041355696019</v>
      </c>
      <c r="T1067" s="18">
        <v>0.32586016096809822</v>
      </c>
      <c r="V1067" s="18">
        <v>0.29961560294083012</v>
      </c>
      <c r="W1067" s="18">
        <v>0.2404317007125471</v>
      </c>
      <c r="X1067" s="18">
        <v>0.29482899587236272</v>
      </c>
      <c r="Y1067" s="18">
        <v>0.31220752986395778</v>
      </c>
      <c r="Z1067" s="18">
        <v>0.37755328784219938</v>
      </c>
      <c r="AA1067" s="18">
        <v>0.37421225362205041</v>
      </c>
      <c r="AB1067" s="18">
        <v>0.38550245892567719</v>
      </c>
      <c r="AD1067" s="18">
        <v>0.29493149324048129</v>
      </c>
      <c r="AE1067" s="18">
        <v>0.33203027701683008</v>
      </c>
      <c r="AF1067" s="18">
        <v>0.34186500675004328</v>
      </c>
      <c r="AG1067" s="18">
        <v>0.24644284493025351</v>
      </c>
      <c r="AH1067" s="18">
        <v>0.37126223920340812</v>
      </c>
      <c r="AI1067" s="18">
        <v>0.34869439209684672</v>
      </c>
      <c r="AJ1067" s="18">
        <v>0.60610293611285537</v>
      </c>
      <c r="AL1067" s="18">
        <v>0.25054999999999999</v>
      </c>
      <c r="AM1067" s="18">
        <v>0.30212</v>
      </c>
      <c r="AN1067" s="18">
        <v>0.32662000000000002</v>
      </c>
      <c r="AP1067" s="18">
        <v>0.37806995060992782</v>
      </c>
      <c r="AQ1067" s="18">
        <v>0.30509185645243092</v>
      </c>
      <c r="AR1067" s="18">
        <v>0.42091885612007518</v>
      </c>
      <c r="AS1067" s="18">
        <v>0.40136392425346179</v>
      </c>
      <c r="AT1067" s="18">
        <v>0.43494224522853703</v>
      </c>
      <c r="AU1067" s="18">
        <v>0.23307274599765351</v>
      </c>
      <c r="AW1067" s="18">
        <v>0.33311226958581391</v>
      </c>
      <c r="AX1067" s="18">
        <v>0.28511026700914732</v>
      </c>
      <c r="AZ1067" s="18">
        <v>0.29682707167183048</v>
      </c>
      <c r="BA1067" s="18">
        <v>0.27578869035011461</v>
      </c>
      <c r="BB1067" s="18">
        <v>0.39429459517124738</v>
      </c>
      <c r="BC1067" s="18">
        <v>0.40281460090198051</v>
      </c>
      <c r="BD1067" s="18">
        <v>0.34858880289805289</v>
      </c>
      <c r="BE1067" s="18">
        <v>0.33494436882758732</v>
      </c>
      <c r="BF1067" s="18">
        <v>0.2929288230353132</v>
      </c>
      <c r="BG1067" s="18">
        <v>0.37432075787314012</v>
      </c>
    </row>
    <row r="1068" spans="2:59">
      <c r="B1068" s="17" t="s">
        <v>359</v>
      </c>
      <c r="C1068" s="18">
        <v>0.18649862394418529</v>
      </c>
      <c r="D1068" s="18">
        <v>0.15683779842128009</v>
      </c>
      <c r="E1068" s="18">
        <v>0.20867675539152561</v>
      </c>
      <c r="G1068" s="18">
        <v>0.1455372887352798</v>
      </c>
      <c r="H1068" s="18">
        <v>0.14366065136021189</v>
      </c>
      <c r="I1068" s="18">
        <v>0.22217357040757579</v>
      </c>
      <c r="J1068" s="18">
        <v>0.20415848369913089</v>
      </c>
      <c r="K1068" s="18">
        <v>0.1949968310134543</v>
      </c>
      <c r="L1068" s="18">
        <v>0.2324448141417968</v>
      </c>
      <c r="M1068" s="18">
        <v>0.13373726719409521</v>
      </c>
      <c r="N1068" s="18">
        <v>0.1800709237145374</v>
      </c>
      <c r="O1068" s="18">
        <v>0.25321485458262688</v>
      </c>
      <c r="Q1068" s="18">
        <v>0.1410358007157452</v>
      </c>
      <c r="R1068" s="18">
        <v>0.215614412470889</v>
      </c>
      <c r="S1068" s="18">
        <v>0.18123233563423449</v>
      </c>
      <c r="T1068" s="18">
        <v>0.22885563584424731</v>
      </c>
      <c r="V1068" s="18">
        <v>0.1225396317000155</v>
      </c>
      <c r="W1068" s="18">
        <v>0.12190281300350909</v>
      </c>
      <c r="X1068" s="18">
        <v>0.13923912614679451</v>
      </c>
      <c r="Y1068" s="18">
        <v>0.23297374415159749</v>
      </c>
      <c r="Z1068" s="18">
        <v>0.2491623100782531</v>
      </c>
      <c r="AA1068" s="18">
        <v>0.25761344031924149</v>
      </c>
      <c r="AB1068" s="18">
        <v>0.18914179972208139</v>
      </c>
      <c r="AD1068" s="18">
        <v>0.15557316487743619</v>
      </c>
      <c r="AE1068" s="18">
        <v>0.17575323610888591</v>
      </c>
      <c r="AF1068" s="18">
        <v>0.2176573786906022</v>
      </c>
      <c r="AG1068" s="18">
        <v>0.31082420047598031</v>
      </c>
      <c r="AH1068" s="18">
        <v>0.1936569632327331</v>
      </c>
      <c r="AI1068" s="18">
        <v>0.19378188164939369</v>
      </c>
      <c r="AJ1068" s="18">
        <v>0.18709804329547289</v>
      </c>
      <c r="AL1068" s="18">
        <v>0.13614999999999999</v>
      </c>
      <c r="AM1068" s="18">
        <v>0.12293999999999999</v>
      </c>
      <c r="AN1068" s="18">
        <v>0.13420000000000001</v>
      </c>
      <c r="AP1068" s="18">
        <v>0.22948145210301171</v>
      </c>
      <c r="AQ1068" s="18">
        <v>0.2310784597730732</v>
      </c>
      <c r="AR1068" s="18">
        <v>0.18936055823926659</v>
      </c>
      <c r="AS1068" s="18">
        <v>0.26647612054596259</v>
      </c>
      <c r="AT1068" s="18">
        <v>0.17482703676152289</v>
      </c>
      <c r="AU1068" s="18">
        <v>9.5847712415701239E-2</v>
      </c>
      <c r="AW1068" s="18">
        <v>0.1564639071900446</v>
      </c>
      <c r="AX1068" s="18">
        <v>0.39203201464062931</v>
      </c>
      <c r="AZ1068" s="18">
        <v>0.1295440325069645</v>
      </c>
      <c r="BA1068" s="18">
        <v>0.17199730309939701</v>
      </c>
      <c r="BB1068" s="18">
        <v>0.19888287907918359</v>
      </c>
      <c r="BC1068" s="18">
        <v>0.2478524427481727</v>
      </c>
      <c r="BD1068" s="18">
        <v>0.2273920235230287</v>
      </c>
      <c r="BE1068" s="18">
        <v>0.27131202282140948</v>
      </c>
      <c r="BF1068" s="18">
        <v>0.34474949382315018</v>
      </c>
      <c r="BG1068" s="18">
        <v>0.24762974251332201</v>
      </c>
    </row>
    <row r="1070" spans="2:59" ht="72.599999999999994">
      <c r="B1070" s="14" t="s">
        <v>362</v>
      </c>
    </row>
    <row r="1071" spans="2:59">
      <c r="B1071" s="15" t="s">
        <v>20</v>
      </c>
    </row>
    <row r="1072" spans="2:59">
      <c r="B1072" s="11" t="s">
        <v>105</v>
      </c>
      <c r="C1072" s="16">
        <v>4021</v>
      </c>
      <c r="D1072" s="16">
        <v>1673</v>
      </c>
      <c r="E1072" s="16">
        <v>2333</v>
      </c>
      <c r="G1072" s="16">
        <v>205</v>
      </c>
      <c r="H1072" s="16">
        <v>556</v>
      </c>
      <c r="I1072" s="16">
        <v>395</v>
      </c>
      <c r="J1072" s="16">
        <v>359</v>
      </c>
      <c r="K1072" s="16">
        <v>435</v>
      </c>
      <c r="L1072" s="16">
        <v>408</v>
      </c>
      <c r="M1072" s="16">
        <v>651</v>
      </c>
      <c r="N1072" s="16">
        <v>588</v>
      </c>
      <c r="O1072" s="16">
        <v>424</v>
      </c>
      <c r="Q1072" s="16">
        <v>1335</v>
      </c>
      <c r="R1072" s="16">
        <v>799</v>
      </c>
      <c r="S1072" s="16">
        <v>887</v>
      </c>
      <c r="T1072" s="16">
        <v>955</v>
      </c>
      <c r="V1072" s="16">
        <v>499</v>
      </c>
      <c r="W1072" s="16">
        <v>617</v>
      </c>
      <c r="X1072" s="16">
        <v>572</v>
      </c>
      <c r="Y1072" s="16">
        <v>607</v>
      </c>
      <c r="Z1072" s="16">
        <v>586</v>
      </c>
      <c r="AA1072" s="16">
        <v>563</v>
      </c>
      <c r="AB1072" s="16">
        <v>577</v>
      </c>
      <c r="AD1072" s="16">
        <v>1339</v>
      </c>
      <c r="AE1072" s="16">
        <v>800</v>
      </c>
      <c r="AF1072" s="16">
        <v>767</v>
      </c>
      <c r="AG1072" s="16">
        <v>160</v>
      </c>
      <c r="AH1072" s="16">
        <v>609</v>
      </c>
      <c r="AI1072" s="16">
        <v>341</v>
      </c>
      <c r="AJ1072" s="16">
        <v>5</v>
      </c>
      <c r="AL1072" s="16">
        <v>547</v>
      </c>
      <c r="AM1072" s="16">
        <v>640</v>
      </c>
      <c r="AN1072" s="16">
        <v>180</v>
      </c>
      <c r="AP1072" s="16">
        <v>436</v>
      </c>
      <c r="AQ1072" s="16">
        <v>418</v>
      </c>
      <c r="AR1072" s="16">
        <v>128</v>
      </c>
      <c r="AS1072" s="16">
        <v>889</v>
      </c>
      <c r="AT1072" s="16">
        <v>140</v>
      </c>
      <c r="AU1072" s="16">
        <v>21</v>
      </c>
      <c r="AW1072" s="16">
        <v>3485</v>
      </c>
      <c r="AX1072" s="16">
        <v>492</v>
      </c>
      <c r="AZ1072" s="16">
        <v>1326</v>
      </c>
      <c r="BA1072" s="16">
        <v>930</v>
      </c>
      <c r="BB1072" s="16">
        <v>647</v>
      </c>
      <c r="BC1072" s="16">
        <v>527</v>
      </c>
      <c r="BD1072" s="16">
        <v>129</v>
      </c>
      <c r="BE1072" s="16">
        <v>133</v>
      </c>
      <c r="BF1072" s="16">
        <v>207</v>
      </c>
      <c r="BG1072" s="16">
        <v>95</v>
      </c>
    </row>
    <row r="1073" spans="2:59">
      <c r="B1073" s="12" t="s">
        <v>106</v>
      </c>
      <c r="C1073" s="16">
        <v>4021</v>
      </c>
      <c r="D1073" s="16">
        <v>1744</v>
      </c>
      <c r="E1073" s="16">
        <v>2272</v>
      </c>
      <c r="G1073" s="16">
        <v>189</v>
      </c>
      <c r="H1073" s="16">
        <v>543</v>
      </c>
      <c r="I1073" s="16">
        <v>398</v>
      </c>
      <c r="J1073" s="16">
        <v>350</v>
      </c>
      <c r="K1073" s="16">
        <v>438</v>
      </c>
      <c r="L1073" s="16">
        <v>422</v>
      </c>
      <c r="M1073" s="16">
        <v>652</v>
      </c>
      <c r="N1073" s="16">
        <v>639</v>
      </c>
      <c r="O1073" s="16">
        <v>390</v>
      </c>
      <c r="Q1073" s="16">
        <v>1341</v>
      </c>
      <c r="R1073" s="16">
        <v>796</v>
      </c>
      <c r="S1073" s="16">
        <v>896</v>
      </c>
      <c r="T1073" s="16">
        <v>943</v>
      </c>
      <c r="V1073" s="16">
        <v>584</v>
      </c>
      <c r="W1073" s="16">
        <v>587</v>
      </c>
      <c r="X1073" s="16">
        <v>583</v>
      </c>
      <c r="Y1073" s="16">
        <v>558</v>
      </c>
      <c r="Z1073" s="16">
        <v>563</v>
      </c>
      <c r="AA1073" s="16">
        <v>563</v>
      </c>
      <c r="AB1073" s="16">
        <v>583</v>
      </c>
      <c r="AD1073" s="16">
        <v>1343</v>
      </c>
      <c r="AE1073" s="16">
        <v>804</v>
      </c>
      <c r="AF1073" s="16">
        <v>765</v>
      </c>
      <c r="AG1073" s="16">
        <v>157</v>
      </c>
      <c r="AH1073" s="16">
        <v>609</v>
      </c>
      <c r="AI1073" s="16">
        <v>338</v>
      </c>
      <c r="AJ1073" s="16">
        <v>5</v>
      </c>
      <c r="AL1073" s="16">
        <v>567</v>
      </c>
      <c r="AM1073" s="16">
        <v>660</v>
      </c>
      <c r="AN1073" s="16">
        <v>184</v>
      </c>
      <c r="AP1073" s="16">
        <v>433</v>
      </c>
      <c r="AQ1073" s="16">
        <v>406</v>
      </c>
      <c r="AR1073" s="16">
        <v>131</v>
      </c>
      <c r="AS1073" s="16">
        <v>857</v>
      </c>
      <c r="AT1073" s="16">
        <v>139</v>
      </c>
      <c r="AU1073" s="16">
        <v>21</v>
      </c>
      <c r="AW1073" s="16">
        <v>3486</v>
      </c>
      <c r="AX1073" s="16">
        <v>490</v>
      </c>
      <c r="AZ1073" s="16">
        <v>1382</v>
      </c>
      <c r="BA1073" s="16">
        <v>902</v>
      </c>
      <c r="BB1073" s="16">
        <v>650</v>
      </c>
      <c r="BC1073" s="16">
        <v>510</v>
      </c>
      <c r="BD1073" s="16">
        <v>127</v>
      </c>
      <c r="BE1073" s="16">
        <v>130</v>
      </c>
      <c r="BF1073" s="16">
        <v>199</v>
      </c>
      <c r="BG1073" s="16">
        <v>95</v>
      </c>
    </row>
    <row r="1074" spans="2:59">
      <c r="B1074" s="17" t="s">
        <v>355</v>
      </c>
      <c r="C1074" s="18">
        <v>0.1477489209408161</v>
      </c>
      <c r="D1074" s="18">
        <v>0.1355669093066055</v>
      </c>
      <c r="E1074" s="18">
        <v>0.1565540018913141</v>
      </c>
      <c r="G1074" s="18">
        <v>0.14205604119905019</v>
      </c>
      <c r="H1074" s="18">
        <v>0.1083089505588771</v>
      </c>
      <c r="I1074" s="18">
        <v>0.1385294412185854</v>
      </c>
      <c r="J1074" s="18">
        <v>0.19313684045903221</v>
      </c>
      <c r="K1074" s="18">
        <v>0.16402464756317839</v>
      </c>
      <c r="L1074" s="18">
        <v>0.17010319371823371</v>
      </c>
      <c r="M1074" s="18">
        <v>0.1190233255992814</v>
      </c>
      <c r="N1074" s="18">
        <v>0.14489253788035639</v>
      </c>
      <c r="O1074" s="18">
        <v>0.18433221543391429</v>
      </c>
      <c r="Q1074" s="18">
        <v>0.10738220930746049</v>
      </c>
      <c r="R1074" s="18">
        <v>0.1715983353088201</v>
      </c>
      <c r="S1074" s="18">
        <v>0.14341179361014719</v>
      </c>
      <c r="T1074" s="18">
        <v>0.18295022412063319</v>
      </c>
      <c r="V1074" s="18">
        <v>9.1577022716883838E-2</v>
      </c>
      <c r="W1074" s="18">
        <v>7.7238432353867681E-2</v>
      </c>
      <c r="X1074" s="18">
        <v>0.1113816275304428</v>
      </c>
      <c r="Y1074" s="18">
        <v>0.18172347783783449</v>
      </c>
      <c r="Z1074" s="18">
        <v>0.19833883243710271</v>
      </c>
      <c r="AA1074" s="18">
        <v>0.2188085869990482</v>
      </c>
      <c r="AB1074" s="18">
        <v>0.16133006618501519</v>
      </c>
      <c r="AD1074" s="18">
        <v>0.12005880680077879</v>
      </c>
      <c r="AE1074" s="18">
        <v>0.1352285724259277</v>
      </c>
      <c r="AF1074" s="18">
        <v>0.17164596794753781</v>
      </c>
      <c r="AG1074" s="18">
        <v>0.2195288024577402</v>
      </c>
      <c r="AH1074" s="18">
        <v>0.16672651986994691</v>
      </c>
      <c r="AI1074" s="18">
        <v>0.1623214985048945</v>
      </c>
      <c r="AJ1074" s="18">
        <v>0.39389706388714463</v>
      </c>
      <c r="AL1074" s="18">
        <v>8.6129999999999998E-2</v>
      </c>
      <c r="AM1074" s="18">
        <v>9.4820000000000002E-2</v>
      </c>
      <c r="AN1074" s="18">
        <v>0.12313</v>
      </c>
      <c r="AP1074" s="18">
        <v>0.20361191929136041</v>
      </c>
      <c r="AQ1074" s="18">
        <v>0.20525541277925319</v>
      </c>
      <c r="AR1074" s="18">
        <v>0.133466662521075</v>
      </c>
      <c r="AS1074" s="18">
        <v>0.20973912791158</v>
      </c>
      <c r="AT1074" s="18">
        <v>0.16952036839724999</v>
      </c>
      <c r="AU1074" s="18">
        <v>0.10071079764161241</v>
      </c>
      <c r="AW1074" s="18">
        <v>0.1253137366599904</v>
      </c>
      <c r="AX1074" s="18">
        <v>0.31161495749525292</v>
      </c>
      <c r="AZ1074" s="18">
        <v>9.3510225084453696E-2</v>
      </c>
      <c r="BA1074" s="18">
        <v>0.13393200311634579</v>
      </c>
      <c r="BB1074" s="18">
        <v>0.18168018294929991</v>
      </c>
      <c r="BC1074" s="18">
        <v>0.20109343980252209</v>
      </c>
      <c r="BD1074" s="18">
        <v>0.18204048923453539</v>
      </c>
      <c r="BE1074" s="18">
        <v>0.19522099980538399</v>
      </c>
      <c r="BF1074" s="18">
        <v>0.24494267030957051</v>
      </c>
      <c r="BG1074" s="18">
        <v>0.23291358075482579</v>
      </c>
    </row>
    <row r="1075" spans="2:59">
      <c r="B1075" s="17" t="s">
        <v>356</v>
      </c>
      <c r="C1075" s="18">
        <v>0.31235177228909361</v>
      </c>
      <c r="D1075" s="18">
        <v>0.27784643472665299</v>
      </c>
      <c r="E1075" s="18">
        <v>0.33856585703484421</v>
      </c>
      <c r="G1075" s="18">
        <v>0.25730523485114659</v>
      </c>
      <c r="H1075" s="18">
        <v>0.28700317499212391</v>
      </c>
      <c r="I1075" s="18">
        <v>0.34262907751413518</v>
      </c>
      <c r="J1075" s="18">
        <v>0.318757520941786</v>
      </c>
      <c r="K1075" s="18">
        <v>0.33348815256034547</v>
      </c>
      <c r="L1075" s="18">
        <v>0.29772950011793847</v>
      </c>
      <c r="M1075" s="18">
        <v>0.30797905187460989</v>
      </c>
      <c r="N1075" s="18">
        <v>0.32076348451468328</v>
      </c>
      <c r="O1075" s="18">
        <v>0.32328638330326848</v>
      </c>
      <c r="Q1075" s="18">
        <v>0.27410264700075743</v>
      </c>
      <c r="R1075" s="18">
        <v>0.31912157339338498</v>
      </c>
      <c r="S1075" s="18">
        <v>0.34830610958184699</v>
      </c>
      <c r="T1075" s="18">
        <v>0.32397425524943568</v>
      </c>
      <c r="V1075" s="18">
        <v>0.27933820107213059</v>
      </c>
      <c r="W1075" s="18">
        <v>0.25677375265842312</v>
      </c>
      <c r="X1075" s="18">
        <v>0.23742806759048901</v>
      </c>
      <c r="Y1075" s="18">
        <v>0.32803411818082912</v>
      </c>
      <c r="Z1075" s="18">
        <v>0.3823207845234462</v>
      </c>
      <c r="AA1075" s="18">
        <v>0.35867583207610321</v>
      </c>
      <c r="AB1075" s="18">
        <v>0.34893895049118012</v>
      </c>
      <c r="AD1075" s="18">
        <v>0.27993364003739901</v>
      </c>
      <c r="AE1075" s="18">
        <v>0.32439441846179518</v>
      </c>
      <c r="AF1075" s="18">
        <v>0.33131165495906972</v>
      </c>
      <c r="AG1075" s="18">
        <v>0.3271570099625391</v>
      </c>
      <c r="AH1075" s="18">
        <v>0.33821380428358278</v>
      </c>
      <c r="AI1075" s="18">
        <v>0.31462529151612012</v>
      </c>
      <c r="AJ1075" s="18">
        <v>0.41642438835741491</v>
      </c>
      <c r="AL1075" s="18">
        <v>0.23474</v>
      </c>
      <c r="AM1075" s="18">
        <v>0.30279</v>
      </c>
      <c r="AN1075" s="18">
        <v>0.22897999999999999</v>
      </c>
      <c r="AP1075" s="18">
        <v>0.34141918175914249</v>
      </c>
      <c r="AQ1075" s="18">
        <v>0.33228247444628167</v>
      </c>
      <c r="AR1075" s="18">
        <v>0.34392454594674349</v>
      </c>
      <c r="AS1075" s="18">
        <v>0.40678418409506861</v>
      </c>
      <c r="AT1075" s="18">
        <v>0.37939915481804648</v>
      </c>
      <c r="AU1075" s="18">
        <v>0.37437071352555762</v>
      </c>
      <c r="AW1075" s="18">
        <v>0.31209375153642738</v>
      </c>
      <c r="AX1075" s="18">
        <v>0.31896111831743951</v>
      </c>
      <c r="AZ1075" s="18">
        <v>0.27688313098338768</v>
      </c>
      <c r="BA1075" s="18">
        <v>0.25698633616867439</v>
      </c>
      <c r="BB1075" s="18">
        <v>0.36074593470027538</v>
      </c>
      <c r="BC1075" s="18">
        <v>0.3910534052352998</v>
      </c>
      <c r="BD1075" s="18">
        <v>0.33537740150632678</v>
      </c>
      <c r="BE1075" s="18">
        <v>0.34711946961194817</v>
      </c>
      <c r="BF1075" s="18">
        <v>0.3669647447180292</v>
      </c>
      <c r="BG1075" s="18">
        <v>0.39490951949882303</v>
      </c>
    </row>
    <row r="1076" spans="2:59">
      <c r="B1076" s="17" t="s">
        <v>357</v>
      </c>
      <c r="C1076" s="18">
        <v>0.24858641500468789</v>
      </c>
      <c r="D1076" s="18">
        <v>0.2377324820221462</v>
      </c>
      <c r="E1076" s="18">
        <v>0.25735534129214682</v>
      </c>
      <c r="G1076" s="18">
        <v>0.25843059391579359</v>
      </c>
      <c r="H1076" s="18">
        <v>0.27439221649162771</v>
      </c>
      <c r="I1076" s="18">
        <v>0.26853657003336562</v>
      </c>
      <c r="J1076" s="18">
        <v>0.23366246350682601</v>
      </c>
      <c r="K1076" s="18">
        <v>0.20976903151060161</v>
      </c>
      <c r="L1076" s="18">
        <v>0.256994222094998</v>
      </c>
      <c r="M1076" s="18">
        <v>0.21227473111692219</v>
      </c>
      <c r="N1076" s="18">
        <v>0.27028146582608797</v>
      </c>
      <c r="O1076" s="18">
        <v>0.26057646910591359</v>
      </c>
      <c r="Q1076" s="18">
        <v>0.25252299599144012</v>
      </c>
      <c r="R1076" s="18">
        <v>0.25296193655515509</v>
      </c>
      <c r="S1076" s="18">
        <v>0.25470547080848011</v>
      </c>
      <c r="T1076" s="18">
        <v>0.23537626017136429</v>
      </c>
      <c r="V1076" s="18">
        <v>0.30516829672001677</v>
      </c>
      <c r="W1076" s="18">
        <v>0.29020385165913881</v>
      </c>
      <c r="X1076" s="18">
        <v>0.30627476944766452</v>
      </c>
      <c r="Y1076" s="18">
        <v>0.24442266997478149</v>
      </c>
      <c r="Z1076" s="18">
        <v>0.16156809533926109</v>
      </c>
      <c r="AA1076" s="18">
        <v>0.19509588389114449</v>
      </c>
      <c r="AB1076" s="18">
        <v>0.2320370521570696</v>
      </c>
      <c r="AD1076" s="18">
        <v>0.2149608623142929</v>
      </c>
      <c r="AE1076" s="18">
        <v>0.26632406155817312</v>
      </c>
      <c r="AF1076" s="18">
        <v>0.25458676813418391</v>
      </c>
      <c r="AG1076" s="18">
        <v>0.25691970068024128</v>
      </c>
      <c r="AH1076" s="18">
        <v>0.26138557200939289</v>
      </c>
      <c r="AI1076" s="18">
        <v>0.30322674479632988</v>
      </c>
      <c r="AJ1076" s="18">
        <v>0</v>
      </c>
      <c r="AL1076" s="18">
        <v>0.2676</v>
      </c>
      <c r="AM1076" s="18">
        <v>0.29332999999999998</v>
      </c>
      <c r="AN1076" s="18">
        <v>0.29543999999999998</v>
      </c>
      <c r="AP1076" s="18">
        <v>0.17376106067902691</v>
      </c>
      <c r="AQ1076" s="18">
        <v>0.21953107448589401</v>
      </c>
      <c r="AR1076" s="18">
        <v>0.1913668144040846</v>
      </c>
      <c r="AS1076" s="18">
        <v>0.19656078376631239</v>
      </c>
      <c r="AT1076" s="18">
        <v>0.18643217843701571</v>
      </c>
      <c r="AU1076" s="18">
        <v>0.1853560827277618</v>
      </c>
      <c r="AW1076" s="18">
        <v>0.2492294310392863</v>
      </c>
      <c r="AX1076" s="18">
        <v>0.22137817722710951</v>
      </c>
      <c r="AZ1076" s="18">
        <v>0.31689786304689521</v>
      </c>
      <c r="BA1076" s="18">
        <v>0.2199712530550168</v>
      </c>
      <c r="BB1076" s="18">
        <v>0.22694528922751869</v>
      </c>
      <c r="BC1076" s="18">
        <v>0.17279890799165359</v>
      </c>
      <c r="BD1076" s="18">
        <v>0.18889269591761371</v>
      </c>
      <c r="BE1076" s="18">
        <v>0.191014775704308</v>
      </c>
      <c r="BF1076" s="18">
        <v>0.23207120718123961</v>
      </c>
      <c r="BG1076" s="18">
        <v>0.26607239368412411</v>
      </c>
    </row>
    <row r="1077" spans="2:59">
      <c r="B1077" s="17" t="s">
        <v>358</v>
      </c>
      <c r="C1077" s="18">
        <v>0.21301209323890979</v>
      </c>
      <c r="D1077" s="18">
        <v>0.25807527845596218</v>
      </c>
      <c r="E1077" s="18">
        <v>0.1787538468909739</v>
      </c>
      <c r="G1077" s="18">
        <v>0.25537047172515009</v>
      </c>
      <c r="H1077" s="18">
        <v>0.2496026823086073</v>
      </c>
      <c r="I1077" s="18">
        <v>0.1967817546573051</v>
      </c>
      <c r="J1077" s="18">
        <v>0.2063849015624126</v>
      </c>
      <c r="K1077" s="18">
        <v>0.2291620813049654</v>
      </c>
      <c r="L1077" s="18">
        <v>0.19453646913886791</v>
      </c>
      <c r="M1077" s="18">
        <v>0.24156606697131219</v>
      </c>
      <c r="N1077" s="18">
        <v>0.19549867689908229</v>
      </c>
      <c r="O1077" s="18">
        <v>0.14686252710664441</v>
      </c>
      <c r="Q1077" s="18">
        <v>0.23971809921194259</v>
      </c>
      <c r="R1077" s="18">
        <v>0.20389780970595209</v>
      </c>
      <c r="S1077" s="18">
        <v>0.20104217385348011</v>
      </c>
      <c r="T1077" s="18">
        <v>0.19979213843911189</v>
      </c>
      <c r="V1077" s="18">
        <v>0.22266667041912369</v>
      </c>
      <c r="W1077" s="18">
        <v>0.23139246781167119</v>
      </c>
      <c r="X1077" s="18">
        <v>0.2314022832111024</v>
      </c>
      <c r="Y1077" s="18">
        <v>0.18419330275839199</v>
      </c>
      <c r="Z1077" s="18">
        <v>0.2244952623151667</v>
      </c>
      <c r="AA1077" s="18">
        <v>0.19618148790478809</v>
      </c>
      <c r="AB1077" s="18">
        <v>0.19920970568758489</v>
      </c>
      <c r="AD1077" s="18">
        <v>0.24628728814525289</v>
      </c>
      <c r="AE1077" s="18">
        <v>0.22323023732921149</v>
      </c>
      <c r="AF1077" s="18">
        <v>0.1835179340020073</v>
      </c>
      <c r="AG1077" s="18">
        <v>0.1401609983094988</v>
      </c>
      <c r="AH1077" s="18">
        <v>0.2010316144247758</v>
      </c>
      <c r="AI1077" s="18">
        <v>0.1789711291878161</v>
      </c>
      <c r="AJ1077" s="18">
        <v>0.18967854775544049</v>
      </c>
      <c r="AL1077" s="18">
        <v>0.22828999999999999</v>
      </c>
      <c r="AM1077" s="18">
        <v>0.24664</v>
      </c>
      <c r="AN1077" s="18">
        <v>0.25103999999999999</v>
      </c>
      <c r="AP1077" s="18">
        <v>0.22031314333059909</v>
      </c>
      <c r="AQ1077" s="18">
        <v>0.1889131818319312</v>
      </c>
      <c r="AR1077" s="18">
        <v>0.30022098253380802</v>
      </c>
      <c r="AS1077" s="18">
        <v>0.1592877615607354</v>
      </c>
      <c r="AT1077" s="18">
        <v>0.22993537524857341</v>
      </c>
      <c r="AU1077" s="18">
        <v>0.33956240610506799</v>
      </c>
      <c r="AW1077" s="18">
        <v>0.22980402808663289</v>
      </c>
      <c r="AX1077" s="18">
        <v>0.104140798797018</v>
      </c>
      <c r="AZ1077" s="18">
        <v>0.2220701848203272</v>
      </c>
      <c r="BA1077" s="18">
        <v>0.25824436879821072</v>
      </c>
      <c r="BB1077" s="18">
        <v>0.2014574689813329</v>
      </c>
      <c r="BC1077" s="18">
        <v>0.17410439459181601</v>
      </c>
      <c r="BD1077" s="18">
        <v>0.27755733026725671</v>
      </c>
      <c r="BE1077" s="18">
        <v>0.18477823951711941</v>
      </c>
      <c r="BF1077" s="18">
        <v>0.12649844732907761</v>
      </c>
      <c r="BG1077" s="18">
        <v>8.4465370702236406E-2</v>
      </c>
    </row>
    <row r="1078" spans="2:59">
      <c r="B1078" s="17" t="s">
        <v>359</v>
      </c>
      <c r="C1078" s="18">
        <v>7.8300798526492577E-2</v>
      </c>
      <c r="D1078" s="18">
        <v>9.0778895488633105E-2</v>
      </c>
      <c r="E1078" s="18">
        <v>6.8770952890720966E-2</v>
      </c>
      <c r="G1078" s="18">
        <v>8.6837658308859519E-2</v>
      </c>
      <c r="H1078" s="18">
        <v>8.0692975648764126E-2</v>
      </c>
      <c r="I1078" s="18">
        <v>5.3523156576608749E-2</v>
      </c>
      <c r="J1078" s="18">
        <v>4.8058273529943157E-2</v>
      </c>
      <c r="K1078" s="18">
        <v>6.3556087060909136E-2</v>
      </c>
      <c r="L1078" s="18">
        <v>8.0636614929961908E-2</v>
      </c>
      <c r="M1078" s="18">
        <v>0.1191568244378742</v>
      </c>
      <c r="N1078" s="18">
        <v>6.856383487978987E-2</v>
      </c>
      <c r="O1078" s="18">
        <v>8.4942405050259281E-2</v>
      </c>
      <c r="Q1078" s="18">
        <v>0.1262740484883994</v>
      </c>
      <c r="R1078" s="18">
        <v>5.2420345036687632E-2</v>
      </c>
      <c r="S1078" s="18">
        <v>5.2534452146045588E-2</v>
      </c>
      <c r="T1078" s="18">
        <v>5.7907122019454992E-2</v>
      </c>
      <c r="V1078" s="18">
        <v>0.1012498090718451</v>
      </c>
      <c r="W1078" s="18">
        <v>0.1443914955168992</v>
      </c>
      <c r="X1078" s="18">
        <v>0.11351325222030149</v>
      </c>
      <c r="Y1078" s="18">
        <v>6.1626431248162833E-2</v>
      </c>
      <c r="Z1078" s="18">
        <v>3.3277025385023362E-2</v>
      </c>
      <c r="AA1078" s="18">
        <v>3.123820912891585E-2</v>
      </c>
      <c r="AB1078" s="18">
        <v>5.8484225479150047E-2</v>
      </c>
      <c r="AD1078" s="18">
        <v>0.1387594027022766</v>
      </c>
      <c r="AE1078" s="18">
        <v>5.0822710224892438E-2</v>
      </c>
      <c r="AF1078" s="18">
        <v>5.8937674957201279E-2</v>
      </c>
      <c r="AG1078" s="18">
        <v>5.6233488589980347E-2</v>
      </c>
      <c r="AH1078" s="18">
        <v>3.264248941230162E-2</v>
      </c>
      <c r="AI1078" s="18">
        <v>4.0855335994839412E-2</v>
      </c>
      <c r="AJ1078" s="18">
        <v>0</v>
      </c>
      <c r="AL1078" s="18">
        <v>0.18325</v>
      </c>
      <c r="AM1078" s="18">
        <v>6.241E-2</v>
      </c>
      <c r="AN1078" s="18">
        <v>0.10142</v>
      </c>
      <c r="AP1078" s="18">
        <v>6.089469493987118E-2</v>
      </c>
      <c r="AQ1078" s="18">
        <v>5.4017856456640048E-2</v>
      </c>
      <c r="AR1078" s="18">
        <v>3.1020994594289031E-2</v>
      </c>
      <c r="AS1078" s="18">
        <v>2.7628142666303541E-2</v>
      </c>
      <c r="AT1078" s="18">
        <v>3.4712923099114577E-2</v>
      </c>
      <c r="AU1078" s="18">
        <v>0</v>
      </c>
      <c r="AW1078" s="18">
        <v>8.3559052677663184E-2</v>
      </c>
      <c r="AX1078" s="18">
        <v>4.3904948163180142E-2</v>
      </c>
      <c r="AZ1078" s="18">
        <v>9.0638596064936128E-2</v>
      </c>
      <c r="BA1078" s="18">
        <v>0.1308660388617523</v>
      </c>
      <c r="BB1078" s="18">
        <v>2.9171124141573069E-2</v>
      </c>
      <c r="BC1078" s="18">
        <v>6.0949852378708549E-2</v>
      </c>
      <c r="BD1078" s="18">
        <v>1.6132083074267271E-2</v>
      </c>
      <c r="BE1078" s="18">
        <v>8.1866515361240413E-2</v>
      </c>
      <c r="BF1078" s="18">
        <v>2.9522930462083069E-2</v>
      </c>
      <c r="BG1078" s="18">
        <v>2.1639135359990541E-2</v>
      </c>
    </row>
    <row r="1080" spans="2:59" ht="116.1">
      <c r="B1080" s="14" t="s">
        <v>363</v>
      </c>
    </row>
    <row r="1081" spans="2:59">
      <c r="B1081" s="15" t="s">
        <v>20</v>
      </c>
    </row>
    <row r="1082" spans="2:59">
      <c r="B1082" s="11" t="s">
        <v>105</v>
      </c>
      <c r="C1082" s="16">
        <v>4021</v>
      </c>
      <c r="D1082" s="16">
        <v>1673</v>
      </c>
      <c r="E1082" s="16">
        <v>2333</v>
      </c>
      <c r="G1082" s="16">
        <v>205</v>
      </c>
      <c r="H1082" s="16">
        <v>556</v>
      </c>
      <c r="I1082" s="16">
        <v>395</v>
      </c>
      <c r="J1082" s="16">
        <v>359</v>
      </c>
      <c r="K1082" s="16">
        <v>435</v>
      </c>
      <c r="L1082" s="16">
        <v>408</v>
      </c>
      <c r="M1082" s="16">
        <v>651</v>
      </c>
      <c r="N1082" s="16">
        <v>588</v>
      </c>
      <c r="O1082" s="16">
        <v>424</v>
      </c>
      <c r="Q1082" s="16">
        <v>1335</v>
      </c>
      <c r="R1082" s="16">
        <v>799</v>
      </c>
      <c r="S1082" s="16">
        <v>887</v>
      </c>
      <c r="T1082" s="16">
        <v>955</v>
      </c>
      <c r="V1082" s="16">
        <v>499</v>
      </c>
      <c r="W1082" s="16">
        <v>617</v>
      </c>
      <c r="X1082" s="16">
        <v>572</v>
      </c>
      <c r="Y1082" s="16">
        <v>607</v>
      </c>
      <c r="Z1082" s="16">
        <v>586</v>
      </c>
      <c r="AA1082" s="16">
        <v>563</v>
      </c>
      <c r="AB1082" s="16">
        <v>577</v>
      </c>
      <c r="AD1082" s="16">
        <v>1339</v>
      </c>
      <c r="AE1082" s="16">
        <v>800</v>
      </c>
      <c r="AF1082" s="16">
        <v>767</v>
      </c>
      <c r="AG1082" s="16">
        <v>160</v>
      </c>
      <c r="AH1082" s="16">
        <v>609</v>
      </c>
      <c r="AI1082" s="16">
        <v>341</v>
      </c>
      <c r="AJ1082" s="16">
        <v>5</v>
      </c>
      <c r="AL1082" s="16">
        <v>547</v>
      </c>
      <c r="AM1082" s="16">
        <v>640</v>
      </c>
      <c r="AN1082" s="16">
        <v>180</v>
      </c>
      <c r="AP1082" s="16">
        <v>436</v>
      </c>
      <c r="AQ1082" s="16">
        <v>418</v>
      </c>
      <c r="AR1082" s="16">
        <v>128</v>
      </c>
      <c r="AS1082" s="16">
        <v>889</v>
      </c>
      <c r="AT1082" s="16">
        <v>140</v>
      </c>
      <c r="AU1082" s="16">
        <v>21</v>
      </c>
      <c r="AW1082" s="16">
        <v>3485</v>
      </c>
      <c r="AX1082" s="16">
        <v>492</v>
      </c>
      <c r="AZ1082" s="16">
        <v>1326</v>
      </c>
      <c r="BA1082" s="16">
        <v>930</v>
      </c>
      <c r="BB1082" s="16">
        <v>647</v>
      </c>
      <c r="BC1082" s="16">
        <v>527</v>
      </c>
      <c r="BD1082" s="16">
        <v>129</v>
      </c>
      <c r="BE1082" s="16">
        <v>133</v>
      </c>
      <c r="BF1082" s="16">
        <v>207</v>
      </c>
      <c r="BG1082" s="16">
        <v>95</v>
      </c>
    </row>
    <row r="1083" spans="2:59">
      <c r="B1083" s="12" t="s">
        <v>106</v>
      </c>
      <c r="C1083" s="16">
        <v>4021</v>
      </c>
      <c r="D1083" s="16">
        <v>1744</v>
      </c>
      <c r="E1083" s="16">
        <v>2272</v>
      </c>
      <c r="G1083" s="16">
        <v>189</v>
      </c>
      <c r="H1083" s="16">
        <v>543</v>
      </c>
      <c r="I1083" s="16">
        <v>398</v>
      </c>
      <c r="J1083" s="16">
        <v>350</v>
      </c>
      <c r="K1083" s="16">
        <v>438</v>
      </c>
      <c r="L1083" s="16">
        <v>422</v>
      </c>
      <c r="M1083" s="16">
        <v>652</v>
      </c>
      <c r="N1083" s="16">
        <v>639</v>
      </c>
      <c r="O1083" s="16">
        <v>390</v>
      </c>
      <c r="Q1083" s="16">
        <v>1341</v>
      </c>
      <c r="R1083" s="16">
        <v>796</v>
      </c>
      <c r="S1083" s="16">
        <v>896</v>
      </c>
      <c r="T1083" s="16">
        <v>943</v>
      </c>
      <c r="V1083" s="16">
        <v>584</v>
      </c>
      <c r="W1083" s="16">
        <v>587</v>
      </c>
      <c r="X1083" s="16">
        <v>583</v>
      </c>
      <c r="Y1083" s="16">
        <v>558</v>
      </c>
      <c r="Z1083" s="16">
        <v>563</v>
      </c>
      <c r="AA1083" s="16">
        <v>563</v>
      </c>
      <c r="AB1083" s="16">
        <v>583</v>
      </c>
      <c r="AD1083" s="16">
        <v>1343</v>
      </c>
      <c r="AE1083" s="16">
        <v>804</v>
      </c>
      <c r="AF1083" s="16">
        <v>765</v>
      </c>
      <c r="AG1083" s="16">
        <v>157</v>
      </c>
      <c r="AH1083" s="16">
        <v>609</v>
      </c>
      <c r="AI1083" s="16">
        <v>338</v>
      </c>
      <c r="AJ1083" s="16">
        <v>5</v>
      </c>
      <c r="AL1083" s="16">
        <v>567</v>
      </c>
      <c r="AM1083" s="16">
        <v>660</v>
      </c>
      <c r="AN1083" s="16">
        <v>184</v>
      </c>
      <c r="AP1083" s="16">
        <v>433</v>
      </c>
      <c r="AQ1083" s="16">
        <v>406</v>
      </c>
      <c r="AR1083" s="16">
        <v>131</v>
      </c>
      <c r="AS1083" s="16">
        <v>857</v>
      </c>
      <c r="AT1083" s="16">
        <v>139</v>
      </c>
      <c r="AU1083" s="16">
        <v>21</v>
      </c>
      <c r="AW1083" s="16">
        <v>3486</v>
      </c>
      <c r="AX1083" s="16">
        <v>490</v>
      </c>
      <c r="AZ1083" s="16">
        <v>1382</v>
      </c>
      <c r="BA1083" s="16">
        <v>902</v>
      </c>
      <c r="BB1083" s="16">
        <v>650</v>
      </c>
      <c r="BC1083" s="16">
        <v>510</v>
      </c>
      <c r="BD1083" s="16">
        <v>127</v>
      </c>
      <c r="BE1083" s="16">
        <v>130</v>
      </c>
      <c r="BF1083" s="16">
        <v>199</v>
      </c>
      <c r="BG1083" s="16">
        <v>95</v>
      </c>
    </row>
    <row r="1084" spans="2:59">
      <c r="B1084" s="17" t="s">
        <v>355</v>
      </c>
      <c r="C1084" s="18">
        <v>6.6672266220724238E-2</v>
      </c>
      <c r="D1084" s="18">
        <v>6.889373480304968E-2</v>
      </c>
      <c r="E1084" s="18">
        <v>6.4979890092939946E-2</v>
      </c>
      <c r="G1084" s="18">
        <v>7.1126216943702122E-2</v>
      </c>
      <c r="H1084" s="18">
        <v>7.3469063754953462E-2</v>
      </c>
      <c r="I1084" s="18">
        <v>4.2899240563407208E-2</v>
      </c>
      <c r="J1084" s="18">
        <v>6.24578933120674E-2</v>
      </c>
      <c r="K1084" s="18">
        <v>6.4738208809839187E-2</v>
      </c>
      <c r="L1084" s="18">
        <v>6.4880952438784348E-2</v>
      </c>
      <c r="M1084" s="18">
        <v>9.7845834383700162E-2</v>
      </c>
      <c r="N1084" s="18">
        <v>5.9646481296966182E-2</v>
      </c>
      <c r="O1084" s="18">
        <v>4.6599442292211857E-2</v>
      </c>
      <c r="Q1084" s="18">
        <v>9.5388297675957828E-2</v>
      </c>
      <c r="R1084" s="18">
        <v>5.7772272598382787E-2</v>
      </c>
      <c r="S1084" s="18">
        <v>3.9260239178938977E-2</v>
      </c>
      <c r="T1084" s="18">
        <v>5.8438100682388833E-2</v>
      </c>
      <c r="V1084" s="18">
        <v>7.1423125446668109E-2</v>
      </c>
      <c r="W1084" s="18">
        <v>9.4441016659406074E-2</v>
      </c>
      <c r="X1084" s="18">
        <v>6.4625690148537807E-2</v>
      </c>
      <c r="Y1084" s="18">
        <v>5.792907437708969E-2</v>
      </c>
      <c r="Z1084" s="18">
        <v>5.9929934754769938E-2</v>
      </c>
      <c r="AA1084" s="18">
        <v>5.8675858492164619E-2</v>
      </c>
      <c r="AB1084" s="18">
        <v>5.8611614048823119E-2</v>
      </c>
      <c r="AD1084" s="18">
        <v>9.9115002560914198E-2</v>
      </c>
      <c r="AE1084" s="18">
        <v>5.0159929083010389E-2</v>
      </c>
      <c r="AF1084" s="18">
        <v>4.8329578438996927E-2</v>
      </c>
      <c r="AG1084" s="18">
        <v>6.4209211633165633E-2</v>
      </c>
      <c r="AH1084" s="18">
        <v>5.2365045364870931E-2</v>
      </c>
      <c r="AI1084" s="18">
        <v>4.6420656672600327E-2</v>
      </c>
      <c r="AJ1084" s="18">
        <v>0</v>
      </c>
      <c r="AL1084" s="18">
        <v>0.10502</v>
      </c>
      <c r="AM1084" s="18">
        <v>4.496E-2</v>
      </c>
      <c r="AN1084" s="18">
        <v>5.1270000000000003E-2</v>
      </c>
      <c r="AP1084" s="18">
        <v>8.112188235406402E-2</v>
      </c>
      <c r="AQ1084" s="18">
        <v>6.4327501569068454E-2</v>
      </c>
      <c r="AR1084" s="18">
        <v>2.940865650477276E-2</v>
      </c>
      <c r="AS1084" s="18">
        <v>5.1463770026517128E-2</v>
      </c>
      <c r="AT1084" s="18">
        <v>6.3886283040159586E-2</v>
      </c>
      <c r="AU1084" s="18">
        <v>5.4679682867635422E-2</v>
      </c>
      <c r="AW1084" s="18">
        <v>7.473323858830877E-2</v>
      </c>
      <c r="AX1084" s="18">
        <v>1.538956337236516E-2</v>
      </c>
      <c r="AZ1084" s="18">
        <v>5.911651175730296E-2</v>
      </c>
      <c r="BA1084" s="18">
        <v>8.8754077656058125E-2</v>
      </c>
      <c r="BB1084" s="18">
        <v>4.9536392585557407E-2</v>
      </c>
      <c r="BC1084" s="18">
        <v>6.9994132406111312E-2</v>
      </c>
      <c r="BD1084" s="18">
        <v>5.5670597319735053E-2</v>
      </c>
      <c r="BE1084" s="18">
        <v>5.1615435890288663E-2</v>
      </c>
      <c r="BF1084" s="18">
        <v>9.7798666734951925E-2</v>
      </c>
      <c r="BG1084" s="18">
        <v>4.3866735775904032E-2</v>
      </c>
    </row>
    <row r="1085" spans="2:59">
      <c r="B1085" s="17" t="s">
        <v>356</v>
      </c>
      <c r="C1085" s="18">
        <v>0.1847704898693823</v>
      </c>
      <c r="D1085" s="18">
        <v>0.19763886100074329</v>
      </c>
      <c r="E1085" s="18">
        <v>0.17517506445284051</v>
      </c>
      <c r="G1085" s="18">
        <v>0.14833423906208049</v>
      </c>
      <c r="H1085" s="18">
        <v>0.19957972655143319</v>
      </c>
      <c r="I1085" s="18">
        <v>0.18676465746374549</v>
      </c>
      <c r="J1085" s="18">
        <v>0.18581806484360189</v>
      </c>
      <c r="K1085" s="18">
        <v>0.1831703518996102</v>
      </c>
      <c r="L1085" s="18">
        <v>0.1461322060484411</v>
      </c>
      <c r="M1085" s="18">
        <v>0.218337164059977</v>
      </c>
      <c r="N1085" s="18">
        <v>0.1935385380437209</v>
      </c>
      <c r="O1085" s="18">
        <v>0.15195681753148541</v>
      </c>
      <c r="Q1085" s="18">
        <v>0.18599950832259601</v>
      </c>
      <c r="R1085" s="18">
        <v>0.19268235687042101</v>
      </c>
      <c r="S1085" s="18">
        <v>0.1957278951652702</v>
      </c>
      <c r="T1085" s="18">
        <v>0.16827462833517889</v>
      </c>
      <c r="V1085" s="18">
        <v>0.15769945045253669</v>
      </c>
      <c r="W1085" s="18">
        <v>0.175374470780224</v>
      </c>
      <c r="X1085" s="18">
        <v>0.1780301416106104</v>
      </c>
      <c r="Y1085" s="18">
        <v>0.1744298238341421</v>
      </c>
      <c r="Z1085" s="18">
        <v>0.20334163134417879</v>
      </c>
      <c r="AA1085" s="18">
        <v>0.17469834776095841</v>
      </c>
      <c r="AB1085" s="18">
        <v>0.22976222119378251</v>
      </c>
      <c r="AD1085" s="18">
        <v>0.19869532899580791</v>
      </c>
      <c r="AE1085" s="18">
        <v>0.17945775273460279</v>
      </c>
      <c r="AF1085" s="18">
        <v>0.19186850942136419</v>
      </c>
      <c r="AG1085" s="18">
        <v>0.1157836805909831</v>
      </c>
      <c r="AH1085" s="18">
        <v>0.1716052346951088</v>
      </c>
      <c r="AI1085" s="18">
        <v>0.181701127901925</v>
      </c>
      <c r="AJ1085" s="18">
        <v>0.18967854775544049</v>
      </c>
      <c r="AL1085" s="18">
        <v>0.17815</v>
      </c>
      <c r="AM1085" s="18">
        <v>0.17432</v>
      </c>
      <c r="AN1085" s="18">
        <v>0.18240000000000001</v>
      </c>
      <c r="AP1085" s="18">
        <v>0.19406708853907381</v>
      </c>
      <c r="AQ1085" s="18">
        <v>0.18689612314695811</v>
      </c>
      <c r="AR1085" s="18">
        <v>0.25144126487280682</v>
      </c>
      <c r="AS1085" s="18">
        <v>0.19670846084230389</v>
      </c>
      <c r="AT1085" s="18">
        <v>0.21378866542159991</v>
      </c>
      <c r="AU1085" s="18">
        <v>0.31996395716655912</v>
      </c>
      <c r="AW1085" s="18">
        <v>0.1983945142652549</v>
      </c>
      <c r="AX1085" s="18">
        <v>9.4468630369655346E-2</v>
      </c>
      <c r="AZ1085" s="18">
        <v>0.16785569519591961</v>
      </c>
      <c r="BA1085" s="18">
        <v>0.1970491872860419</v>
      </c>
      <c r="BB1085" s="18">
        <v>0.2069281378232829</v>
      </c>
      <c r="BC1085" s="18">
        <v>0.19877149675640701</v>
      </c>
      <c r="BD1085" s="18">
        <v>0.2169253338098642</v>
      </c>
      <c r="BE1085" s="18">
        <v>0.19019664483849369</v>
      </c>
      <c r="BF1085" s="18">
        <v>0.1352374137045293</v>
      </c>
      <c r="BG1085" s="18">
        <v>0.1495677519354032</v>
      </c>
    </row>
    <row r="1086" spans="2:59">
      <c r="B1086" s="17" t="s">
        <v>357</v>
      </c>
      <c r="C1086" s="18">
        <v>0.13623466994570249</v>
      </c>
      <c r="D1086" s="18">
        <v>0.13480150206895261</v>
      </c>
      <c r="E1086" s="18">
        <v>0.13764072579820169</v>
      </c>
      <c r="G1086" s="18">
        <v>0.12773734857244309</v>
      </c>
      <c r="H1086" s="18">
        <v>0.13373119941666561</v>
      </c>
      <c r="I1086" s="18">
        <v>0.14395496804507951</v>
      </c>
      <c r="J1086" s="18">
        <v>0.11872997866189081</v>
      </c>
      <c r="K1086" s="18">
        <v>0.13787727892923751</v>
      </c>
      <c r="L1086" s="18">
        <v>0.12607513646932819</v>
      </c>
      <c r="M1086" s="18">
        <v>0.1486747842981116</v>
      </c>
      <c r="N1086" s="18">
        <v>0.13087534088177671</v>
      </c>
      <c r="O1086" s="18">
        <v>0.14880097417368879</v>
      </c>
      <c r="Q1086" s="18">
        <v>0.13375372942479791</v>
      </c>
      <c r="R1086" s="18">
        <v>0.11769960516907819</v>
      </c>
      <c r="S1086" s="18">
        <v>0.13153355764215061</v>
      </c>
      <c r="T1086" s="18">
        <v>0.15951493823932239</v>
      </c>
      <c r="V1086" s="18">
        <v>0.13595046197512339</v>
      </c>
      <c r="W1086" s="18">
        <v>0.1435903885616889</v>
      </c>
      <c r="X1086" s="18">
        <v>0.13925219051080151</v>
      </c>
      <c r="Y1086" s="18">
        <v>0.1192027587097739</v>
      </c>
      <c r="Z1086" s="18">
        <v>0.13158424073852309</v>
      </c>
      <c r="AA1086" s="18">
        <v>0.15047714290685371</v>
      </c>
      <c r="AB1086" s="18">
        <v>0.1331306492285482</v>
      </c>
      <c r="AD1086" s="18">
        <v>0.14467156211887441</v>
      </c>
      <c r="AE1086" s="18">
        <v>0.15178437730186781</v>
      </c>
      <c r="AF1086" s="18">
        <v>0.10015306930425399</v>
      </c>
      <c r="AG1086" s="18">
        <v>0.1342247522898839</v>
      </c>
      <c r="AH1086" s="18">
        <v>0.14061311372641899</v>
      </c>
      <c r="AI1086" s="18">
        <v>0.1424371663453842</v>
      </c>
      <c r="AJ1086" s="18">
        <v>0</v>
      </c>
      <c r="AL1086" s="18">
        <v>0.12202</v>
      </c>
      <c r="AM1086" s="18">
        <v>0.13602</v>
      </c>
      <c r="AN1086" s="18">
        <v>0.17324999999999999</v>
      </c>
      <c r="AP1086" s="18">
        <v>0.1214000625834761</v>
      </c>
      <c r="AQ1086" s="18">
        <v>0.16068030805059269</v>
      </c>
      <c r="AR1086" s="18">
        <v>9.6467438071032724E-2</v>
      </c>
      <c r="AS1086" s="18">
        <v>0.13158645702067251</v>
      </c>
      <c r="AT1086" s="18">
        <v>0.1143913305610675</v>
      </c>
      <c r="AU1086" s="18">
        <v>0.22800734728461569</v>
      </c>
      <c r="AW1086" s="18">
        <v>0.13787650008772681</v>
      </c>
      <c r="AX1086" s="18">
        <v>0.11430814036060059</v>
      </c>
      <c r="AZ1086" s="18">
        <v>0.14706866798824439</v>
      </c>
      <c r="BA1086" s="18">
        <v>0.12682311210806679</v>
      </c>
      <c r="BB1086" s="18">
        <v>0.1304061454412867</v>
      </c>
      <c r="BC1086" s="18">
        <v>0.1123785108717935</v>
      </c>
      <c r="BD1086" s="18">
        <v>0.16487241424958521</v>
      </c>
      <c r="BE1086" s="18">
        <v>0.1019698503582141</v>
      </c>
      <c r="BF1086" s="18">
        <v>0.1811332827852444</v>
      </c>
      <c r="BG1086" s="18">
        <v>0.15557022741237869</v>
      </c>
    </row>
    <row r="1087" spans="2:59">
      <c r="B1087" s="17" t="s">
        <v>358</v>
      </c>
      <c r="C1087" s="18">
        <v>0.29903785120404658</v>
      </c>
      <c r="D1087" s="18">
        <v>0.29922052360660439</v>
      </c>
      <c r="E1087" s="18">
        <v>0.29884884217795382</v>
      </c>
      <c r="G1087" s="18">
        <v>0.37287747404525939</v>
      </c>
      <c r="H1087" s="18">
        <v>0.30458240571832262</v>
      </c>
      <c r="I1087" s="18">
        <v>0.28211197273471278</v>
      </c>
      <c r="J1087" s="18">
        <v>0.28027495465176838</v>
      </c>
      <c r="K1087" s="18">
        <v>0.3164344212805274</v>
      </c>
      <c r="L1087" s="18">
        <v>0.31904014808422482</v>
      </c>
      <c r="M1087" s="18">
        <v>0.28302053329622928</v>
      </c>
      <c r="N1087" s="18">
        <v>0.27817478680692359</v>
      </c>
      <c r="O1087" s="18">
        <v>0.30942568211321458</v>
      </c>
      <c r="Q1087" s="18">
        <v>0.29076742045338788</v>
      </c>
      <c r="R1087" s="18">
        <v>0.29793348091063793</v>
      </c>
      <c r="S1087" s="18">
        <v>0.32341461286970102</v>
      </c>
      <c r="T1087" s="18">
        <v>0.28671207618165601</v>
      </c>
      <c r="V1087" s="18">
        <v>0.34108139719172631</v>
      </c>
      <c r="W1087" s="18">
        <v>0.28282129888146301</v>
      </c>
      <c r="X1087" s="18">
        <v>0.31678198695905802</v>
      </c>
      <c r="Y1087" s="18">
        <v>0.31188879679451081</v>
      </c>
      <c r="Z1087" s="18">
        <v>0.25039674478469809</v>
      </c>
      <c r="AA1087" s="18">
        <v>0.30445892120964141</v>
      </c>
      <c r="AB1087" s="18">
        <v>0.28495087962717558</v>
      </c>
      <c r="AD1087" s="18">
        <v>0.28982945317406711</v>
      </c>
      <c r="AE1087" s="18">
        <v>0.30754504004138422</v>
      </c>
      <c r="AF1087" s="18">
        <v>0.30306391573504049</v>
      </c>
      <c r="AG1087" s="18">
        <v>0.30050429134451351</v>
      </c>
      <c r="AH1087" s="18">
        <v>0.30755308206184162</v>
      </c>
      <c r="AI1087" s="18">
        <v>0.28852303497402959</v>
      </c>
      <c r="AJ1087" s="18">
        <v>0.41642438835741491</v>
      </c>
      <c r="AL1087" s="18">
        <v>0.30155999999999999</v>
      </c>
      <c r="AM1087" s="18">
        <v>0.32699</v>
      </c>
      <c r="AN1087" s="18">
        <v>0.31089</v>
      </c>
      <c r="AP1087" s="18">
        <v>0.26347700739517083</v>
      </c>
      <c r="AQ1087" s="18">
        <v>0.28310627836927948</v>
      </c>
      <c r="AR1087" s="18">
        <v>0.32174116719099982</v>
      </c>
      <c r="AS1087" s="18">
        <v>0.28569217330564151</v>
      </c>
      <c r="AT1087" s="18">
        <v>0.31062258989681513</v>
      </c>
      <c r="AU1087" s="18">
        <v>0.21231589431884601</v>
      </c>
      <c r="AW1087" s="18">
        <v>0.30380366806801218</v>
      </c>
      <c r="AX1087" s="18">
        <v>0.26690839693758861</v>
      </c>
      <c r="AZ1087" s="18">
        <v>0.32155983034840452</v>
      </c>
      <c r="BA1087" s="18">
        <v>0.29962726419069291</v>
      </c>
      <c r="BB1087" s="18">
        <v>0.31020815063422358</v>
      </c>
      <c r="BC1087" s="18">
        <v>0.2475607090435448</v>
      </c>
      <c r="BD1087" s="18">
        <v>0.2659791106992791</v>
      </c>
      <c r="BE1087" s="18">
        <v>0.35661933719095651</v>
      </c>
      <c r="BF1087" s="18">
        <v>0.23348004764170729</v>
      </c>
      <c r="BG1087" s="18">
        <v>0.25517470775204021</v>
      </c>
    </row>
    <row r="1088" spans="2:59">
      <c r="B1088" s="17" t="s">
        <v>359</v>
      </c>
      <c r="C1088" s="18">
        <v>0.31328472276014441</v>
      </c>
      <c r="D1088" s="18">
        <v>0.29944537852065001</v>
      </c>
      <c r="E1088" s="18">
        <v>0.32335547747806409</v>
      </c>
      <c r="G1088" s="18">
        <v>0.27992472137651481</v>
      </c>
      <c r="H1088" s="18">
        <v>0.28863760455862519</v>
      </c>
      <c r="I1088" s="18">
        <v>0.3442691611930549</v>
      </c>
      <c r="J1088" s="18">
        <v>0.35271910853067162</v>
      </c>
      <c r="K1088" s="18">
        <v>0.29777973908078559</v>
      </c>
      <c r="L1088" s="18">
        <v>0.34387155695922139</v>
      </c>
      <c r="M1088" s="18">
        <v>0.25212168396198192</v>
      </c>
      <c r="N1088" s="18">
        <v>0.33776485297061248</v>
      </c>
      <c r="O1088" s="18">
        <v>0.34321708388939942</v>
      </c>
      <c r="Q1088" s="18">
        <v>0.29409104412326043</v>
      </c>
      <c r="R1088" s="18">
        <v>0.33391228445148008</v>
      </c>
      <c r="S1088" s="18">
        <v>0.31006369514393928</v>
      </c>
      <c r="T1088" s="18">
        <v>0.32706025656145388</v>
      </c>
      <c r="V1088" s="18">
        <v>0.2938455649339457</v>
      </c>
      <c r="W1088" s="18">
        <v>0.30377282511721798</v>
      </c>
      <c r="X1088" s="18">
        <v>0.30130999077099241</v>
      </c>
      <c r="Y1088" s="18">
        <v>0.33654954628448353</v>
      </c>
      <c r="Z1088" s="18">
        <v>0.35474744837783012</v>
      </c>
      <c r="AA1088" s="18">
        <v>0.31168972963038172</v>
      </c>
      <c r="AB1088" s="18">
        <v>0.29354463590167068</v>
      </c>
      <c r="AD1088" s="18">
        <v>0.26768865315033652</v>
      </c>
      <c r="AE1088" s="18">
        <v>0.31105290083913478</v>
      </c>
      <c r="AF1088" s="18">
        <v>0.35658492710034428</v>
      </c>
      <c r="AG1088" s="18">
        <v>0.38527806414145371</v>
      </c>
      <c r="AH1088" s="18">
        <v>0.32786352415175968</v>
      </c>
      <c r="AI1088" s="18">
        <v>0.34091801410606082</v>
      </c>
      <c r="AJ1088" s="18">
        <v>0.39389706388714463</v>
      </c>
      <c r="AL1088" s="18">
        <v>0.29325000000000001</v>
      </c>
      <c r="AM1088" s="18">
        <v>0.31770999999999999</v>
      </c>
      <c r="AN1088" s="18">
        <v>0.28217999999999999</v>
      </c>
      <c r="AP1088" s="18">
        <v>0.33993395912821528</v>
      </c>
      <c r="AQ1088" s="18">
        <v>0.30498978886410111</v>
      </c>
      <c r="AR1088" s="18">
        <v>0.30094147336038812</v>
      </c>
      <c r="AS1088" s="18">
        <v>0.33454913880486509</v>
      </c>
      <c r="AT1088" s="18">
        <v>0.29731113108035812</v>
      </c>
      <c r="AU1088" s="18">
        <v>0.18503311836234351</v>
      </c>
      <c r="AW1088" s="18">
        <v>0.28519207899069748</v>
      </c>
      <c r="AX1088" s="18">
        <v>0.50892526895979018</v>
      </c>
      <c r="AZ1088" s="18">
        <v>0.30439929471012861</v>
      </c>
      <c r="BA1088" s="18">
        <v>0.28774635875914018</v>
      </c>
      <c r="BB1088" s="18">
        <v>0.30292117351564918</v>
      </c>
      <c r="BC1088" s="18">
        <v>0.37129515092214349</v>
      </c>
      <c r="BD1088" s="18">
        <v>0.29655254392153629</v>
      </c>
      <c r="BE1088" s="18">
        <v>0.29959873172204721</v>
      </c>
      <c r="BF1088" s="18">
        <v>0.35235058913356698</v>
      </c>
      <c r="BG1088" s="18">
        <v>0.39582057712427371</v>
      </c>
    </row>
    <row r="1090" spans="2:59" ht="116.1">
      <c r="B1090" s="14" t="s">
        <v>364</v>
      </c>
    </row>
    <row r="1091" spans="2:59">
      <c r="B1091" s="15" t="s">
        <v>20</v>
      </c>
    </row>
    <row r="1092" spans="2:59">
      <c r="B1092" s="11" t="s">
        <v>105</v>
      </c>
      <c r="C1092" s="16">
        <v>4021</v>
      </c>
      <c r="D1092" s="16">
        <v>1673</v>
      </c>
      <c r="E1092" s="16">
        <v>2333</v>
      </c>
      <c r="G1092" s="16">
        <v>205</v>
      </c>
      <c r="H1092" s="16">
        <v>556</v>
      </c>
      <c r="I1092" s="16">
        <v>395</v>
      </c>
      <c r="J1092" s="16">
        <v>359</v>
      </c>
      <c r="K1092" s="16">
        <v>435</v>
      </c>
      <c r="L1092" s="16">
        <v>408</v>
      </c>
      <c r="M1092" s="16">
        <v>651</v>
      </c>
      <c r="N1092" s="16">
        <v>588</v>
      </c>
      <c r="O1092" s="16">
        <v>424</v>
      </c>
      <c r="Q1092" s="16">
        <v>1335</v>
      </c>
      <c r="R1092" s="16">
        <v>799</v>
      </c>
      <c r="S1092" s="16">
        <v>887</v>
      </c>
      <c r="T1092" s="16">
        <v>955</v>
      </c>
      <c r="V1092" s="16">
        <v>499</v>
      </c>
      <c r="W1092" s="16">
        <v>617</v>
      </c>
      <c r="X1092" s="16">
        <v>572</v>
      </c>
      <c r="Y1092" s="16">
        <v>607</v>
      </c>
      <c r="Z1092" s="16">
        <v>586</v>
      </c>
      <c r="AA1092" s="16">
        <v>563</v>
      </c>
      <c r="AB1092" s="16">
        <v>577</v>
      </c>
      <c r="AD1092" s="16">
        <v>1339</v>
      </c>
      <c r="AE1092" s="16">
        <v>800</v>
      </c>
      <c r="AF1092" s="16">
        <v>767</v>
      </c>
      <c r="AG1092" s="16">
        <v>160</v>
      </c>
      <c r="AH1092" s="16">
        <v>609</v>
      </c>
      <c r="AI1092" s="16">
        <v>341</v>
      </c>
      <c r="AJ1092" s="16">
        <v>5</v>
      </c>
      <c r="AL1092" s="16">
        <v>547</v>
      </c>
      <c r="AM1092" s="16">
        <v>640</v>
      </c>
      <c r="AN1092" s="16">
        <v>180</v>
      </c>
      <c r="AP1092" s="16">
        <v>436</v>
      </c>
      <c r="AQ1092" s="16">
        <v>418</v>
      </c>
      <c r="AR1092" s="16">
        <v>128</v>
      </c>
      <c r="AS1092" s="16">
        <v>889</v>
      </c>
      <c r="AT1092" s="16">
        <v>140</v>
      </c>
      <c r="AU1092" s="16">
        <v>21</v>
      </c>
      <c r="AW1092" s="16">
        <v>3485</v>
      </c>
      <c r="AX1092" s="16">
        <v>492</v>
      </c>
      <c r="AZ1092" s="16">
        <v>1326</v>
      </c>
      <c r="BA1092" s="16">
        <v>930</v>
      </c>
      <c r="BB1092" s="16">
        <v>647</v>
      </c>
      <c r="BC1092" s="16">
        <v>527</v>
      </c>
      <c r="BD1092" s="16">
        <v>129</v>
      </c>
      <c r="BE1092" s="16">
        <v>133</v>
      </c>
      <c r="BF1092" s="16">
        <v>207</v>
      </c>
      <c r="BG1092" s="16">
        <v>95</v>
      </c>
    </row>
    <row r="1093" spans="2:59">
      <c r="B1093" s="12" t="s">
        <v>106</v>
      </c>
      <c r="C1093" s="16">
        <v>4021</v>
      </c>
      <c r="D1093" s="16">
        <v>1744</v>
      </c>
      <c r="E1093" s="16">
        <v>2272</v>
      </c>
      <c r="G1093" s="16">
        <v>189</v>
      </c>
      <c r="H1093" s="16">
        <v>543</v>
      </c>
      <c r="I1093" s="16">
        <v>398</v>
      </c>
      <c r="J1093" s="16">
        <v>350</v>
      </c>
      <c r="K1093" s="16">
        <v>438</v>
      </c>
      <c r="L1093" s="16">
        <v>422</v>
      </c>
      <c r="M1093" s="16">
        <v>652</v>
      </c>
      <c r="N1093" s="16">
        <v>639</v>
      </c>
      <c r="O1093" s="16">
        <v>390</v>
      </c>
      <c r="Q1093" s="16">
        <v>1341</v>
      </c>
      <c r="R1093" s="16">
        <v>796</v>
      </c>
      <c r="S1093" s="16">
        <v>896</v>
      </c>
      <c r="T1093" s="16">
        <v>943</v>
      </c>
      <c r="V1093" s="16">
        <v>584</v>
      </c>
      <c r="W1093" s="16">
        <v>587</v>
      </c>
      <c r="X1093" s="16">
        <v>583</v>
      </c>
      <c r="Y1093" s="16">
        <v>558</v>
      </c>
      <c r="Z1093" s="16">
        <v>563</v>
      </c>
      <c r="AA1093" s="16">
        <v>563</v>
      </c>
      <c r="AB1093" s="16">
        <v>583</v>
      </c>
      <c r="AD1093" s="16">
        <v>1343</v>
      </c>
      <c r="AE1093" s="16">
        <v>804</v>
      </c>
      <c r="AF1093" s="16">
        <v>765</v>
      </c>
      <c r="AG1093" s="16">
        <v>157</v>
      </c>
      <c r="AH1093" s="16">
        <v>609</v>
      </c>
      <c r="AI1093" s="16">
        <v>338</v>
      </c>
      <c r="AJ1093" s="16">
        <v>5</v>
      </c>
      <c r="AL1093" s="16">
        <v>567</v>
      </c>
      <c r="AM1093" s="16">
        <v>660</v>
      </c>
      <c r="AN1093" s="16">
        <v>184</v>
      </c>
      <c r="AP1093" s="16">
        <v>433</v>
      </c>
      <c r="AQ1093" s="16">
        <v>406</v>
      </c>
      <c r="AR1093" s="16">
        <v>131</v>
      </c>
      <c r="AS1093" s="16">
        <v>857</v>
      </c>
      <c r="AT1093" s="16">
        <v>139</v>
      </c>
      <c r="AU1093" s="16">
        <v>21</v>
      </c>
      <c r="AW1093" s="16">
        <v>3486</v>
      </c>
      <c r="AX1093" s="16">
        <v>490</v>
      </c>
      <c r="AZ1093" s="16">
        <v>1382</v>
      </c>
      <c r="BA1093" s="16">
        <v>902</v>
      </c>
      <c r="BB1093" s="16">
        <v>650</v>
      </c>
      <c r="BC1093" s="16">
        <v>510</v>
      </c>
      <c r="BD1093" s="16">
        <v>127</v>
      </c>
      <c r="BE1093" s="16">
        <v>130</v>
      </c>
      <c r="BF1093" s="16">
        <v>199</v>
      </c>
      <c r="BG1093" s="16">
        <v>95</v>
      </c>
    </row>
    <row r="1094" spans="2:59">
      <c r="B1094" s="17" t="s">
        <v>355</v>
      </c>
      <c r="C1094" s="18">
        <v>0.1174538921894446</v>
      </c>
      <c r="D1094" s="18">
        <v>0.12297532735933681</v>
      </c>
      <c r="E1094" s="18">
        <v>0.1132179357383206</v>
      </c>
      <c r="G1094" s="18">
        <v>9.6284194087413316E-2</v>
      </c>
      <c r="H1094" s="18">
        <v>0.1107625922148651</v>
      </c>
      <c r="I1094" s="18">
        <v>0.1117455886609682</v>
      </c>
      <c r="J1094" s="18">
        <v>0.1011555558293732</v>
      </c>
      <c r="K1094" s="18">
        <v>0.1064763573214135</v>
      </c>
      <c r="L1094" s="18">
        <v>9.9080510033374022E-2</v>
      </c>
      <c r="M1094" s="18">
        <v>0.1792598600824557</v>
      </c>
      <c r="N1094" s="18">
        <v>0.11561946069639981</v>
      </c>
      <c r="O1094" s="18">
        <v>8.9369814132293557E-2</v>
      </c>
      <c r="Q1094" s="18">
        <v>0.17124050794156101</v>
      </c>
      <c r="R1094" s="18">
        <v>8.2522268145791652E-2</v>
      </c>
      <c r="S1094" s="18">
        <v>9.2799481804145573E-2</v>
      </c>
      <c r="T1094" s="18">
        <v>9.313424930576851E-2</v>
      </c>
      <c r="V1094" s="18">
        <v>0.1341961069578185</v>
      </c>
      <c r="W1094" s="18">
        <v>0.1516362334258072</v>
      </c>
      <c r="X1094" s="18">
        <v>0.12125609452066601</v>
      </c>
      <c r="Y1094" s="18">
        <v>0.1066906794564234</v>
      </c>
      <c r="Z1094" s="18">
        <v>8.0494741634900849E-2</v>
      </c>
      <c r="AA1094" s="18">
        <v>0.10176994657548501</v>
      </c>
      <c r="AB1094" s="18">
        <v>0.1236132404891096</v>
      </c>
      <c r="AD1094" s="18">
        <v>0.17420722466490199</v>
      </c>
      <c r="AE1094" s="18">
        <v>9.0692051168099558E-2</v>
      </c>
      <c r="AF1094" s="18">
        <v>8.3856661992507547E-2</v>
      </c>
      <c r="AG1094" s="18">
        <v>0.1133646927939527</v>
      </c>
      <c r="AH1094" s="18">
        <v>8.5073392236838907E-2</v>
      </c>
      <c r="AI1094" s="18">
        <v>9.3554487896379504E-2</v>
      </c>
      <c r="AJ1094" s="18">
        <v>0</v>
      </c>
      <c r="AL1094" s="18">
        <v>0.1759</v>
      </c>
      <c r="AM1094" s="18">
        <v>9.4500000000000001E-2</v>
      </c>
      <c r="AN1094" s="18">
        <v>0.12755</v>
      </c>
      <c r="AP1094" s="18">
        <v>0.13591533171502451</v>
      </c>
      <c r="AQ1094" s="18">
        <v>8.8463727330091196E-2</v>
      </c>
      <c r="AR1094" s="18">
        <v>9.5897751477521415E-2</v>
      </c>
      <c r="AS1094" s="18">
        <v>0.1000446073554104</v>
      </c>
      <c r="AT1094" s="18">
        <v>9.1004659326147E-2</v>
      </c>
      <c r="AU1094" s="18">
        <v>0.15170368756814029</v>
      </c>
      <c r="AW1094" s="18">
        <v>0.1299141647877903</v>
      </c>
      <c r="AX1094" s="18">
        <v>3.5106473493844589E-2</v>
      </c>
      <c r="AZ1094" s="18">
        <v>0.11295367137852411</v>
      </c>
      <c r="BA1094" s="18">
        <v>0.14940371423631499</v>
      </c>
      <c r="BB1094" s="18">
        <v>0.1146328885145927</v>
      </c>
      <c r="BC1094" s="18">
        <v>0.104627193521429</v>
      </c>
      <c r="BD1094" s="18">
        <v>7.976226684959388E-2</v>
      </c>
      <c r="BE1094" s="18">
        <v>0.1226326976058376</v>
      </c>
      <c r="BF1094" s="18">
        <v>9.7666079261840885E-2</v>
      </c>
      <c r="BG1094" s="18">
        <v>6.5560951057389988E-2</v>
      </c>
    </row>
    <row r="1095" spans="2:59">
      <c r="B1095" s="17" t="s">
        <v>356</v>
      </c>
      <c r="C1095" s="18">
        <v>0.29356841515094217</v>
      </c>
      <c r="D1095" s="18">
        <v>0.28804629855528319</v>
      </c>
      <c r="E1095" s="18">
        <v>0.298076285750704</v>
      </c>
      <c r="G1095" s="18">
        <v>0.30273185467899122</v>
      </c>
      <c r="H1095" s="18">
        <v>0.31770036952620923</v>
      </c>
      <c r="I1095" s="18">
        <v>0.28422090041405229</v>
      </c>
      <c r="J1095" s="18">
        <v>0.2779018988791499</v>
      </c>
      <c r="K1095" s="18">
        <v>0.29455584833814119</v>
      </c>
      <c r="L1095" s="18">
        <v>0.3077699581292721</v>
      </c>
      <c r="M1095" s="18">
        <v>0.31061887769203728</v>
      </c>
      <c r="N1095" s="18">
        <v>0.28007115669648869</v>
      </c>
      <c r="O1095" s="18">
        <v>0.25626162019348497</v>
      </c>
      <c r="Q1095" s="18">
        <v>0.30116547936939753</v>
      </c>
      <c r="R1095" s="18">
        <v>0.32765245100368989</v>
      </c>
      <c r="S1095" s="18">
        <v>0.29399729531185548</v>
      </c>
      <c r="T1095" s="18">
        <v>0.25542159055413888</v>
      </c>
      <c r="V1095" s="18">
        <v>0.29820663343827841</v>
      </c>
      <c r="W1095" s="18">
        <v>0.28649981442737971</v>
      </c>
      <c r="X1095" s="18">
        <v>0.30044533670148982</v>
      </c>
      <c r="Y1095" s="18">
        <v>0.31337686877812188</v>
      </c>
      <c r="Z1095" s="18">
        <v>0.30221616142712149</v>
      </c>
      <c r="AA1095" s="18">
        <v>0.29811270448057231</v>
      </c>
      <c r="AB1095" s="18">
        <v>0.25747523003017841</v>
      </c>
      <c r="AD1095" s="18">
        <v>0.3009336586670836</v>
      </c>
      <c r="AE1095" s="18">
        <v>0.27984849743816759</v>
      </c>
      <c r="AF1095" s="18">
        <v>0.29582169436066968</v>
      </c>
      <c r="AG1095" s="18">
        <v>0.24649030743962291</v>
      </c>
      <c r="AH1095" s="18">
        <v>0.30465797387673033</v>
      </c>
      <c r="AI1095" s="18">
        <v>0.29526314432863121</v>
      </c>
      <c r="AJ1095" s="18">
        <v>0.18967854775544049</v>
      </c>
      <c r="AL1095" s="18">
        <v>0.30224000000000001</v>
      </c>
      <c r="AM1095" s="18">
        <v>0.32079999999999997</v>
      </c>
      <c r="AN1095" s="18">
        <v>0.30448999999999998</v>
      </c>
      <c r="AP1095" s="18">
        <v>0.25008483532015369</v>
      </c>
      <c r="AQ1095" s="18">
        <v>0.28068242399655707</v>
      </c>
      <c r="AR1095" s="18">
        <v>0.26691174643607207</v>
      </c>
      <c r="AS1095" s="18">
        <v>0.30624901950467942</v>
      </c>
      <c r="AT1095" s="18">
        <v>0.2846100644369654</v>
      </c>
      <c r="AU1095" s="18">
        <v>0.38362355379930402</v>
      </c>
      <c r="AW1095" s="18">
        <v>0.31396589135815739</v>
      </c>
      <c r="AX1095" s="18">
        <v>0.15246104271967079</v>
      </c>
      <c r="AZ1095" s="18">
        <v>0.29652268317283659</v>
      </c>
      <c r="BA1095" s="18">
        <v>0.32622868002560118</v>
      </c>
      <c r="BB1095" s="18">
        <v>0.28339646163534132</v>
      </c>
      <c r="BC1095" s="18">
        <v>0.27447486370759488</v>
      </c>
      <c r="BD1095" s="18">
        <v>0.273845523755403</v>
      </c>
      <c r="BE1095" s="18">
        <v>0.28669846244586389</v>
      </c>
      <c r="BF1095" s="18">
        <v>0.24597557421631749</v>
      </c>
      <c r="BG1095" s="18">
        <v>0.29798832639642148</v>
      </c>
    </row>
    <row r="1096" spans="2:59">
      <c r="B1096" s="17" t="s">
        <v>357</v>
      </c>
      <c r="C1096" s="18">
        <v>0.13414829045261681</v>
      </c>
      <c r="D1096" s="18">
        <v>0.1442189041070592</v>
      </c>
      <c r="E1096" s="18">
        <v>0.12671579851012099</v>
      </c>
      <c r="G1096" s="18">
        <v>0.13601719742738341</v>
      </c>
      <c r="H1096" s="18">
        <v>0.14107174710915851</v>
      </c>
      <c r="I1096" s="18">
        <v>0.1517345581097827</v>
      </c>
      <c r="J1096" s="18">
        <v>0.1342007391082507</v>
      </c>
      <c r="K1096" s="18">
        <v>0.1265063679735064</v>
      </c>
      <c r="L1096" s="18">
        <v>0.13339911521921599</v>
      </c>
      <c r="M1096" s="18">
        <v>0.1285644121458123</v>
      </c>
      <c r="N1096" s="18">
        <v>0.1221013072487189</v>
      </c>
      <c r="O1096" s="18">
        <v>0.1440756570626571</v>
      </c>
      <c r="Q1096" s="18">
        <v>0.12913893760259709</v>
      </c>
      <c r="R1096" s="18">
        <v>0.12077620056826061</v>
      </c>
      <c r="S1096" s="18">
        <v>0.12906211954900679</v>
      </c>
      <c r="T1096" s="18">
        <v>0.15623914429290631</v>
      </c>
      <c r="V1096" s="18">
        <v>0.13185542751620979</v>
      </c>
      <c r="W1096" s="18">
        <v>0.1609392741583848</v>
      </c>
      <c r="X1096" s="18">
        <v>0.14077672840020261</v>
      </c>
      <c r="Y1096" s="18">
        <v>0.12593933355254239</v>
      </c>
      <c r="Z1096" s="18">
        <v>0.1145273923755679</v>
      </c>
      <c r="AA1096" s="18">
        <v>0.1235247543259794</v>
      </c>
      <c r="AB1096" s="18">
        <v>0.13991167301309701</v>
      </c>
      <c r="AD1096" s="18">
        <v>0.12985580158575111</v>
      </c>
      <c r="AE1096" s="18">
        <v>0.171529371282828</v>
      </c>
      <c r="AF1096" s="18">
        <v>0.10657639968664261</v>
      </c>
      <c r="AG1096" s="18">
        <v>0.13025120496288969</v>
      </c>
      <c r="AH1096" s="18">
        <v>0.1194433184365596</v>
      </c>
      <c r="AI1096" s="18">
        <v>0.15147091608845889</v>
      </c>
      <c r="AJ1096" s="18">
        <v>0.23780733087109049</v>
      </c>
      <c r="AL1096" s="18">
        <v>0.1363</v>
      </c>
      <c r="AM1096" s="18">
        <v>0.12781000000000001</v>
      </c>
      <c r="AN1096" s="18">
        <v>0.16999</v>
      </c>
      <c r="AP1096" s="18">
        <v>0.1095657155431962</v>
      </c>
      <c r="AQ1096" s="18">
        <v>0.15651099483534539</v>
      </c>
      <c r="AR1096" s="18">
        <v>0.15194990082818069</v>
      </c>
      <c r="AS1096" s="18">
        <v>0.11405901454853271</v>
      </c>
      <c r="AT1096" s="18">
        <v>0.1170641099045678</v>
      </c>
      <c r="AU1096" s="18">
        <v>9.2676271694837137E-2</v>
      </c>
      <c r="AW1096" s="18">
        <v>0.13320443792424039</v>
      </c>
      <c r="AX1096" s="18">
        <v>0.12672112204970101</v>
      </c>
      <c r="AZ1096" s="18">
        <v>0.1513294179009729</v>
      </c>
      <c r="BA1096" s="18">
        <v>0.1296441769240218</v>
      </c>
      <c r="BB1096" s="18">
        <v>0.13302816286801211</v>
      </c>
      <c r="BC1096" s="18">
        <v>0.10731697745786541</v>
      </c>
      <c r="BD1096" s="18">
        <v>0.1677432120102072</v>
      </c>
      <c r="BE1096" s="18">
        <v>0.112005232301956</v>
      </c>
      <c r="BF1096" s="18">
        <v>0.1387260987125267</v>
      </c>
      <c r="BG1096" s="18">
        <v>6.728590972832614E-2</v>
      </c>
    </row>
    <row r="1097" spans="2:59">
      <c r="B1097" s="17" t="s">
        <v>358</v>
      </c>
      <c r="C1097" s="18">
        <v>0.25830973622071629</v>
      </c>
      <c r="D1097" s="18">
        <v>0.26511221362460052</v>
      </c>
      <c r="E1097" s="18">
        <v>0.2529414384299945</v>
      </c>
      <c r="G1097" s="18">
        <v>0.28441137990929111</v>
      </c>
      <c r="H1097" s="18">
        <v>0.25432141060998109</v>
      </c>
      <c r="I1097" s="18">
        <v>0.24544008697120279</v>
      </c>
      <c r="J1097" s="18">
        <v>0.26567831474908632</v>
      </c>
      <c r="K1097" s="18">
        <v>0.25691616605492729</v>
      </c>
      <c r="L1097" s="18">
        <v>0.24128856921009531</v>
      </c>
      <c r="M1097" s="18">
        <v>0.22210069404622851</v>
      </c>
      <c r="N1097" s="18">
        <v>0.29040918831340418</v>
      </c>
      <c r="O1097" s="18">
        <v>0.28565750516302801</v>
      </c>
      <c r="Q1097" s="18">
        <v>0.23244789528835469</v>
      </c>
      <c r="R1097" s="18">
        <v>0.26576980093974872</v>
      </c>
      <c r="S1097" s="18">
        <v>0.27856433492665539</v>
      </c>
      <c r="T1097" s="18">
        <v>0.26998735227505932</v>
      </c>
      <c r="V1097" s="18">
        <v>0.27504124261766361</v>
      </c>
      <c r="W1097" s="18">
        <v>0.24403855208336739</v>
      </c>
      <c r="X1097" s="18">
        <v>0.25619497767069938</v>
      </c>
      <c r="Y1097" s="18">
        <v>0.23026540005760529</v>
      </c>
      <c r="Z1097" s="18">
        <v>0.25503884127955218</v>
      </c>
      <c r="AA1097" s="18">
        <v>0.2542604554871627</v>
      </c>
      <c r="AB1097" s="18">
        <v>0.29193459994598198</v>
      </c>
      <c r="AD1097" s="18">
        <v>0.23030479884656971</v>
      </c>
      <c r="AE1097" s="18">
        <v>0.26376645199368992</v>
      </c>
      <c r="AF1097" s="18">
        <v>0.28033618258832321</v>
      </c>
      <c r="AG1097" s="18">
        <v>0.25819054863385399</v>
      </c>
      <c r="AH1097" s="18">
        <v>0.28213909773704771</v>
      </c>
      <c r="AI1097" s="18">
        <v>0.26508625277004177</v>
      </c>
      <c r="AJ1097" s="18">
        <v>0.17861705748632431</v>
      </c>
      <c r="AL1097" s="18">
        <v>0.22588</v>
      </c>
      <c r="AM1097" s="18">
        <v>0.29625000000000001</v>
      </c>
      <c r="AN1097" s="18">
        <v>0.22688</v>
      </c>
      <c r="AP1097" s="18">
        <v>0.26583522878057081</v>
      </c>
      <c r="AQ1097" s="18">
        <v>0.2344219960117146</v>
      </c>
      <c r="AR1097" s="18">
        <v>0.30680091747243399</v>
      </c>
      <c r="AS1097" s="18">
        <v>0.25554100077071179</v>
      </c>
      <c r="AT1097" s="18">
        <v>0.35289638070613522</v>
      </c>
      <c r="AU1097" s="18">
        <v>0.1903823501166487</v>
      </c>
      <c r="AW1097" s="18">
        <v>0.25834921387042181</v>
      </c>
      <c r="AX1097" s="18">
        <v>0.26268307380047767</v>
      </c>
      <c r="AZ1097" s="18">
        <v>0.27134264370820083</v>
      </c>
      <c r="BA1097" s="18">
        <v>0.21498945273439771</v>
      </c>
      <c r="BB1097" s="18">
        <v>0.29171084980381029</v>
      </c>
      <c r="BC1097" s="18">
        <v>0.26242062065937272</v>
      </c>
      <c r="BD1097" s="18">
        <v>0.24331979360942371</v>
      </c>
      <c r="BE1097" s="18">
        <v>0.22314983658004039</v>
      </c>
      <c r="BF1097" s="18">
        <v>0.2491379235642977</v>
      </c>
      <c r="BG1097" s="18">
        <v>0.27120483250035288</v>
      </c>
    </row>
    <row r="1098" spans="2:59">
      <c r="B1098" s="17" t="s">
        <v>359</v>
      </c>
      <c r="C1098" s="18">
        <v>0.1965196659862801</v>
      </c>
      <c r="D1098" s="18">
        <v>0.17964725635372039</v>
      </c>
      <c r="E1098" s="18">
        <v>0.20904854157085981</v>
      </c>
      <c r="G1098" s="18">
        <v>0.18055537389692089</v>
      </c>
      <c r="H1098" s="18">
        <v>0.1761438805397863</v>
      </c>
      <c r="I1098" s="18">
        <v>0.20685886584399391</v>
      </c>
      <c r="J1098" s="18">
        <v>0.22106349143413981</v>
      </c>
      <c r="K1098" s="18">
        <v>0.2155452603120116</v>
      </c>
      <c r="L1098" s="18">
        <v>0.2184618474080425</v>
      </c>
      <c r="M1098" s="18">
        <v>0.15945615603346619</v>
      </c>
      <c r="N1098" s="18">
        <v>0.19179888704498821</v>
      </c>
      <c r="O1098" s="18">
        <v>0.22463540344853661</v>
      </c>
      <c r="Q1098" s="18">
        <v>0.16600717979808971</v>
      </c>
      <c r="R1098" s="18">
        <v>0.20327927934250911</v>
      </c>
      <c r="S1098" s="18">
        <v>0.2055767684083368</v>
      </c>
      <c r="T1098" s="18">
        <v>0.225217663572127</v>
      </c>
      <c r="V1098" s="18">
        <v>0.16070058947002991</v>
      </c>
      <c r="W1098" s="18">
        <v>0.15688612590506079</v>
      </c>
      <c r="X1098" s="18">
        <v>0.18132686270694209</v>
      </c>
      <c r="Y1098" s="18">
        <v>0.2237277181553069</v>
      </c>
      <c r="Z1098" s="18">
        <v>0.24772286328285781</v>
      </c>
      <c r="AA1098" s="18">
        <v>0.22233213913080049</v>
      </c>
      <c r="AB1098" s="18">
        <v>0.187065256521633</v>
      </c>
      <c r="AD1098" s="18">
        <v>0.1646985162356937</v>
      </c>
      <c r="AE1098" s="18">
        <v>0.19416362811721499</v>
      </c>
      <c r="AF1098" s="18">
        <v>0.2334090613718568</v>
      </c>
      <c r="AG1098" s="18">
        <v>0.25170324616968059</v>
      </c>
      <c r="AH1098" s="18">
        <v>0.20868621771282339</v>
      </c>
      <c r="AI1098" s="18">
        <v>0.19462519891648869</v>
      </c>
      <c r="AJ1098" s="18">
        <v>0.39389706388714463</v>
      </c>
      <c r="AL1098" s="18">
        <v>0.15967999999999999</v>
      </c>
      <c r="AM1098" s="18">
        <v>0.16063</v>
      </c>
      <c r="AN1098" s="18">
        <v>0.17108999999999999</v>
      </c>
      <c r="AP1098" s="18">
        <v>0.2385988886410548</v>
      </c>
      <c r="AQ1098" s="18">
        <v>0.23992085782629169</v>
      </c>
      <c r="AR1098" s="18">
        <v>0.178439683785792</v>
      </c>
      <c r="AS1098" s="18">
        <v>0.22410635782066571</v>
      </c>
      <c r="AT1098" s="18">
        <v>0.15442478562618481</v>
      </c>
      <c r="AU1098" s="18">
        <v>0.1816141368210695</v>
      </c>
      <c r="AW1098" s="18">
        <v>0.16456629205939011</v>
      </c>
      <c r="AX1098" s="18">
        <v>0.42302828793630581</v>
      </c>
      <c r="AZ1098" s="18">
        <v>0.1678515838394655</v>
      </c>
      <c r="BA1098" s="18">
        <v>0.17973397607966429</v>
      </c>
      <c r="BB1098" s="18">
        <v>0.1772316371782435</v>
      </c>
      <c r="BC1098" s="18">
        <v>0.25116034465373821</v>
      </c>
      <c r="BD1098" s="18">
        <v>0.2353292037753722</v>
      </c>
      <c r="BE1098" s="18">
        <v>0.25551377106630202</v>
      </c>
      <c r="BF1098" s="18">
        <v>0.26849432424501718</v>
      </c>
      <c r="BG1098" s="18">
        <v>0.29795998031750931</v>
      </c>
    </row>
    <row r="1100" spans="2:59" ht="101.45">
      <c r="B1100" s="14" t="s">
        <v>365</v>
      </c>
    </row>
    <row r="1101" spans="2:59">
      <c r="B1101" s="15" t="s">
        <v>20</v>
      </c>
    </row>
    <row r="1102" spans="2:59">
      <c r="B1102" s="11" t="s">
        <v>105</v>
      </c>
      <c r="C1102" s="16">
        <v>4021</v>
      </c>
      <c r="D1102" s="16">
        <v>1673</v>
      </c>
      <c r="E1102" s="16">
        <v>2333</v>
      </c>
      <c r="G1102" s="16">
        <v>205</v>
      </c>
      <c r="H1102" s="16">
        <v>556</v>
      </c>
      <c r="I1102" s="16">
        <v>395</v>
      </c>
      <c r="J1102" s="16">
        <v>359</v>
      </c>
      <c r="K1102" s="16">
        <v>435</v>
      </c>
      <c r="L1102" s="16">
        <v>408</v>
      </c>
      <c r="M1102" s="16">
        <v>651</v>
      </c>
      <c r="N1102" s="16">
        <v>588</v>
      </c>
      <c r="O1102" s="16">
        <v>424</v>
      </c>
      <c r="Q1102" s="16">
        <v>1335</v>
      </c>
      <c r="R1102" s="16">
        <v>799</v>
      </c>
      <c r="S1102" s="16">
        <v>887</v>
      </c>
      <c r="T1102" s="16">
        <v>955</v>
      </c>
      <c r="V1102" s="16">
        <v>499</v>
      </c>
      <c r="W1102" s="16">
        <v>617</v>
      </c>
      <c r="X1102" s="16">
        <v>572</v>
      </c>
      <c r="Y1102" s="16">
        <v>607</v>
      </c>
      <c r="Z1102" s="16">
        <v>586</v>
      </c>
      <c r="AA1102" s="16">
        <v>563</v>
      </c>
      <c r="AB1102" s="16">
        <v>577</v>
      </c>
      <c r="AD1102" s="16">
        <v>1339</v>
      </c>
      <c r="AE1102" s="16">
        <v>800</v>
      </c>
      <c r="AF1102" s="16">
        <v>767</v>
      </c>
      <c r="AG1102" s="16">
        <v>160</v>
      </c>
      <c r="AH1102" s="16">
        <v>609</v>
      </c>
      <c r="AI1102" s="16">
        <v>341</v>
      </c>
      <c r="AJ1102" s="16">
        <v>5</v>
      </c>
      <c r="AL1102" s="16">
        <v>547</v>
      </c>
      <c r="AM1102" s="16">
        <v>640</v>
      </c>
      <c r="AN1102" s="16">
        <v>180</v>
      </c>
      <c r="AP1102" s="16">
        <v>436</v>
      </c>
      <c r="AQ1102" s="16">
        <v>418</v>
      </c>
      <c r="AR1102" s="16">
        <v>128</v>
      </c>
      <c r="AS1102" s="16">
        <v>889</v>
      </c>
      <c r="AT1102" s="16">
        <v>140</v>
      </c>
      <c r="AU1102" s="16">
        <v>21</v>
      </c>
      <c r="AW1102" s="16">
        <v>3485</v>
      </c>
      <c r="AX1102" s="16">
        <v>492</v>
      </c>
      <c r="AZ1102" s="16">
        <v>1326</v>
      </c>
      <c r="BA1102" s="16">
        <v>930</v>
      </c>
      <c r="BB1102" s="16">
        <v>647</v>
      </c>
      <c r="BC1102" s="16">
        <v>527</v>
      </c>
      <c r="BD1102" s="16">
        <v>129</v>
      </c>
      <c r="BE1102" s="16">
        <v>133</v>
      </c>
      <c r="BF1102" s="16">
        <v>207</v>
      </c>
      <c r="BG1102" s="16">
        <v>95</v>
      </c>
    </row>
    <row r="1103" spans="2:59">
      <c r="B1103" s="12" t="s">
        <v>106</v>
      </c>
      <c r="C1103" s="16">
        <v>4021</v>
      </c>
      <c r="D1103" s="16">
        <v>1744</v>
      </c>
      <c r="E1103" s="16">
        <v>2272</v>
      </c>
      <c r="G1103" s="16">
        <v>189</v>
      </c>
      <c r="H1103" s="16">
        <v>543</v>
      </c>
      <c r="I1103" s="16">
        <v>398</v>
      </c>
      <c r="J1103" s="16">
        <v>350</v>
      </c>
      <c r="K1103" s="16">
        <v>438</v>
      </c>
      <c r="L1103" s="16">
        <v>422</v>
      </c>
      <c r="M1103" s="16">
        <v>652</v>
      </c>
      <c r="N1103" s="16">
        <v>639</v>
      </c>
      <c r="O1103" s="16">
        <v>390</v>
      </c>
      <c r="Q1103" s="16">
        <v>1341</v>
      </c>
      <c r="R1103" s="16">
        <v>796</v>
      </c>
      <c r="S1103" s="16">
        <v>896</v>
      </c>
      <c r="T1103" s="16">
        <v>943</v>
      </c>
      <c r="V1103" s="16">
        <v>584</v>
      </c>
      <c r="W1103" s="16">
        <v>587</v>
      </c>
      <c r="X1103" s="16">
        <v>583</v>
      </c>
      <c r="Y1103" s="16">
        <v>558</v>
      </c>
      <c r="Z1103" s="16">
        <v>563</v>
      </c>
      <c r="AA1103" s="16">
        <v>563</v>
      </c>
      <c r="AB1103" s="16">
        <v>583</v>
      </c>
      <c r="AD1103" s="16">
        <v>1343</v>
      </c>
      <c r="AE1103" s="16">
        <v>804</v>
      </c>
      <c r="AF1103" s="16">
        <v>765</v>
      </c>
      <c r="AG1103" s="16">
        <v>157</v>
      </c>
      <c r="AH1103" s="16">
        <v>609</v>
      </c>
      <c r="AI1103" s="16">
        <v>338</v>
      </c>
      <c r="AJ1103" s="16">
        <v>5</v>
      </c>
      <c r="AL1103" s="16">
        <v>567</v>
      </c>
      <c r="AM1103" s="16">
        <v>660</v>
      </c>
      <c r="AN1103" s="16">
        <v>184</v>
      </c>
      <c r="AP1103" s="16">
        <v>433</v>
      </c>
      <c r="AQ1103" s="16">
        <v>406</v>
      </c>
      <c r="AR1103" s="16">
        <v>131</v>
      </c>
      <c r="AS1103" s="16">
        <v>857</v>
      </c>
      <c r="AT1103" s="16">
        <v>139</v>
      </c>
      <c r="AU1103" s="16">
        <v>21</v>
      </c>
      <c r="AW1103" s="16">
        <v>3486</v>
      </c>
      <c r="AX1103" s="16">
        <v>490</v>
      </c>
      <c r="AZ1103" s="16">
        <v>1382</v>
      </c>
      <c r="BA1103" s="16">
        <v>902</v>
      </c>
      <c r="BB1103" s="16">
        <v>650</v>
      </c>
      <c r="BC1103" s="16">
        <v>510</v>
      </c>
      <c r="BD1103" s="16">
        <v>127</v>
      </c>
      <c r="BE1103" s="16">
        <v>130</v>
      </c>
      <c r="BF1103" s="16">
        <v>199</v>
      </c>
      <c r="BG1103" s="16">
        <v>95</v>
      </c>
    </row>
    <row r="1104" spans="2:59">
      <c r="B1104" s="17" t="s">
        <v>355</v>
      </c>
      <c r="C1104" s="18">
        <v>8.3763563672814373E-2</v>
      </c>
      <c r="D1104" s="18">
        <v>8.2702434048368995E-2</v>
      </c>
      <c r="E1104" s="18">
        <v>8.4378294509471249E-2</v>
      </c>
      <c r="G1104" s="18">
        <v>0.10784112855074419</v>
      </c>
      <c r="H1104" s="18">
        <v>5.6535751017511827E-2</v>
      </c>
      <c r="I1104" s="18">
        <v>7.3041044401156094E-2</v>
      </c>
      <c r="J1104" s="18">
        <v>9.406120146404863E-2</v>
      </c>
      <c r="K1104" s="18">
        <v>0.1020943031783023</v>
      </c>
      <c r="L1104" s="18">
        <v>9.1392397088491825E-2</v>
      </c>
      <c r="M1104" s="18">
        <v>8.1915276758138714E-2</v>
      </c>
      <c r="N1104" s="18">
        <v>6.9197584390993203E-2</v>
      </c>
      <c r="O1104" s="18">
        <v>0.1098198307951762</v>
      </c>
      <c r="Q1104" s="18">
        <v>0.1002451008310353</v>
      </c>
      <c r="R1104" s="18">
        <v>8.0134418995686574E-2</v>
      </c>
      <c r="S1104" s="18">
        <v>6.777782223909555E-2</v>
      </c>
      <c r="T1104" s="18">
        <v>7.7932661751411225E-2</v>
      </c>
      <c r="V1104" s="18">
        <v>8.4107184761906553E-2</v>
      </c>
      <c r="W1104" s="18">
        <v>8.8725387415399037E-2</v>
      </c>
      <c r="X1104" s="18">
        <v>7.3980044492929026E-2</v>
      </c>
      <c r="Y1104" s="18">
        <v>7.8872935048328263E-2</v>
      </c>
      <c r="Z1104" s="18">
        <v>9.7915432692066123E-2</v>
      </c>
      <c r="AA1104" s="18">
        <v>9.3491604226830963E-2</v>
      </c>
      <c r="AB1104" s="18">
        <v>6.9827460137745254E-2</v>
      </c>
      <c r="AD1104" s="18">
        <v>0.1012660353970905</v>
      </c>
      <c r="AE1104" s="18">
        <v>7.7546940768508058E-2</v>
      </c>
      <c r="AF1104" s="18">
        <v>7.2078047683637028E-2</v>
      </c>
      <c r="AG1104" s="18">
        <v>5.5872430854906202E-2</v>
      </c>
      <c r="AH1104" s="18">
        <v>6.5114814318132375E-2</v>
      </c>
      <c r="AI1104" s="18">
        <v>0.10047484971948011</v>
      </c>
      <c r="AJ1104" s="18">
        <v>0.18709804329547289</v>
      </c>
      <c r="AL1104" s="18">
        <v>9.3179999999999999E-2</v>
      </c>
      <c r="AM1104" s="18">
        <v>5.561E-2</v>
      </c>
      <c r="AN1104" s="18">
        <v>8.4449999999999997E-2</v>
      </c>
      <c r="AP1104" s="18">
        <v>0.1042639624931498</v>
      </c>
      <c r="AQ1104" s="18">
        <v>9.3947345616861466E-2</v>
      </c>
      <c r="AR1104" s="18">
        <v>7.8929896447287609E-2</v>
      </c>
      <c r="AS1104" s="18">
        <v>7.6723407533950974E-2</v>
      </c>
      <c r="AT1104" s="18">
        <v>6.4336339466151152E-2</v>
      </c>
      <c r="AU1104" s="18">
        <v>0.14697386006141949</v>
      </c>
      <c r="AW1104" s="18">
        <v>7.346471654673907E-2</v>
      </c>
      <c r="AX1104" s="18">
        <v>0.15660608536788539</v>
      </c>
      <c r="AZ1104" s="18">
        <v>7.1141286101082682E-2</v>
      </c>
      <c r="BA1104" s="18">
        <v>9.6873202812096562E-2</v>
      </c>
      <c r="BB1104" s="18">
        <v>7.6773056170077986E-2</v>
      </c>
      <c r="BC1104" s="18">
        <v>9.1369043117633081E-2</v>
      </c>
      <c r="BD1104" s="18">
        <v>0.12051168028449311</v>
      </c>
      <c r="BE1104" s="18">
        <v>7.322755718849229E-2</v>
      </c>
      <c r="BF1104" s="18">
        <v>7.8009684708476801E-2</v>
      </c>
      <c r="BG1104" s="18">
        <v>0.14128541536775349</v>
      </c>
    </row>
    <row r="1105" spans="2:59">
      <c r="B1105" s="17" t="s">
        <v>356</v>
      </c>
      <c r="C1105" s="18">
        <v>0.19693573205112261</v>
      </c>
      <c r="D1105" s="18">
        <v>0.20606835952827049</v>
      </c>
      <c r="E1105" s="18">
        <v>0.18927197308123561</v>
      </c>
      <c r="G1105" s="18">
        <v>0.1992184130614848</v>
      </c>
      <c r="H1105" s="18">
        <v>0.17875255113789379</v>
      </c>
      <c r="I1105" s="18">
        <v>0.21290403366292521</v>
      </c>
      <c r="J1105" s="18">
        <v>0.17517451679851731</v>
      </c>
      <c r="K1105" s="18">
        <v>0.22220879234108851</v>
      </c>
      <c r="L1105" s="18">
        <v>0.17255497045991419</v>
      </c>
      <c r="M1105" s="18">
        <v>0.21372662979545221</v>
      </c>
      <c r="N1105" s="18">
        <v>0.20275957367784439</v>
      </c>
      <c r="O1105" s="18">
        <v>0.1847640978909843</v>
      </c>
      <c r="Q1105" s="18">
        <v>0.18778900893525</v>
      </c>
      <c r="R1105" s="18">
        <v>0.22194731650991659</v>
      </c>
      <c r="S1105" s="18">
        <v>0.21615393354118939</v>
      </c>
      <c r="T1105" s="18">
        <v>0.16976328530468929</v>
      </c>
      <c r="V1105" s="18">
        <v>0.18709256276838021</v>
      </c>
      <c r="W1105" s="18">
        <v>0.17137905884609381</v>
      </c>
      <c r="X1105" s="18">
        <v>0.1994118949967896</v>
      </c>
      <c r="Y1105" s="18">
        <v>0.19565428811753191</v>
      </c>
      <c r="Z1105" s="18">
        <v>0.23491443603933729</v>
      </c>
      <c r="AA1105" s="18">
        <v>0.1956722594326617</v>
      </c>
      <c r="AB1105" s="18">
        <v>0.19582023459959361</v>
      </c>
      <c r="AD1105" s="18">
        <v>0.1998761076739739</v>
      </c>
      <c r="AE1105" s="18">
        <v>0.21599351146961479</v>
      </c>
      <c r="AF1105" s="18">
        <v>0.1919425983446755</v>
      </c>
      <c r="AG1105" s="18">
        <v>0.21168981636357201</v>
      </c>
      <c r="AH1105" s="18">
        <v>0.18203974423052999</v>
      </c>
      <c r="AI1105" s="18">
        <v>0.17410216708868481</v>
      </c>
      <c r="AJ1105" s="18">
        <v>0</v>
      </c>
      <c r="AL1105" s="18">
        <v>0.18501999999999999</v>
      </c>
      <c r="AM1105" s="18">
        <v>0.21981000000000001</v>
      </c>
      <c r="AN1105" s="18">
        <v>0.12812999999999999</v>
      </c>
      <c r="AP1105" s="18">
        <v>0.21943326659893109</v>
      </c>
      <c r="AQ1105" s="18">
        <v>0.17317075500540219</v>
      </c>
      <c r="AR1105" s="18">
        <v>0.23152221669829909</v>
      </c>
      <c r="AS1105" s="18">
        <v>0.2191930958648991</v>
      </c>
      <c r="AT1105" s="18">
        <v>0.1975703656027504</v>
      </c>
      <c r="AU1105" s="18">
        <v>8.4952227810133882E-2</v>
      </c>
      <c r="AW1105" s="18">
        <v>0.19848880532541829</v>
      </c>
      <c r="AX1105" s="18">
        <v>0.1936797963751844</v>
      </c>
      <c r="AZ1105" s="18">
        <v>0.17553282510511259</v>
      </c>
      <c r="BA1105" s="18">
        <v>0.21390702991960789</v>
      </c>
      <c r="BB1105" s="18">
        <v>0.2022866907460657</v>
      </c>
      <c r="BC1105" s="18">
        <v>0.2300180586563812</v>
      </c>
      <c r="BD1105" s="18">
        <v>0.25845216261138948</v>
      </c>
      <c r="BE1105" s="18">
        <v>0.17714544776410429</v>
      </c>
      <c r="BF1105" s="18">
        <v>0.1638008483249008</v>
      </c>
      <c r="BG1105" s="18">
        <v>0.1311005978126249</v>
      </c>
    </row>
    <row r="1106" spans="2:59">
      <c r="B1106" s="17" t="s">
        <v>357</v>
      </c>
      <c r="C1106" s="18">
        <v>0.2575877520855695</v>
      </c>
      <c r="D1106" s="18">
        <v>0.25486067083217062</v>
      </c>
      <c r="E1106" s="18">
        <v>0.25976026625466869</v>
      </c>
      <c r="G1106" s="18">
        <v>0.27806294694092593</v>
      </c>
      <c r="H1106" s="18">
        <v>0.26475612272119231</v>
      </c>
      <c r="I1106" s="18">
        <v>0.28171015356148987</v>
      </c>
      <c r="J1106" s="18">
        <v>0.29199861393151988</v>
      </c>
      <c r="K1106" s="18">
        <v>0.19490574435221661</v>
      </c>
      <c r="L1106" s="18">
        <v>0.26360434712062147</v>
      </c>
      <c r="M1106" s="18">
        <v>0.2030690032658839</v>
      </c>
      <c r="N1106" s="18">
        <v>0.25475463186296399</v>
      </c>
      <c r="O1106" s="18">
        <v>0.34185839264657492</v>
      </c>
      <c r="Q1106" s="18">
        <v>0.24423634524738261</v>
      </c>
      <c r="R1106" s="18">
        <v>0.26836949264540549</v>
      </c>
      <c r="S1106" s="18">
        <v>0.25897180197669512</v>
      </c>
      <c r="T1106" s="18">
        <v>0.26738376985929152</v>
      </c>
      <c r="V1106" s="18">
        <v>0.25789744822871508</v>
      </c>
      <c r="W1106" s="18">
        <v>0.2336289526035106</v>
      </c>
      <c r="X1106" s="18">
        <v>0.23246211721502111</v>
      </c>
      <c r="Y1106" s="18">
        <v>0.2931515171011923</v>
      </c>
      <c r="Z1106" s="18">
        <v>0.2384963457475188</v>
      </c>
      <c r="AA1106" s="18">
        <v>0.27538673222316978</v>
      </c>
      <c r="AB1106" s="18">
        <v>0.27371545021629851</v>
      </c>
      <c r="AD1106" s="18">
        <v>0.22006095276626941</v>
      </c>
      <c r="AE1106" s="18">
        <v>0.28058139244728258</v>
      </c>
      <c r="AF1106" s="18">
        <v>0.27989119889451108</v>
      </c>
      <c r="AG1106" s="18">
        <v>0.27212336649197277</v>
      </c>
      <c r="AH1106" s="18">
        <v>0.27727326713580069</v>
      </c>
      <c r="AI1106" s="18">
        <v>0.26315369819671292</v>
      </c>
      <c r="AJ1106" s="18">
        <v>0</v>
      </c>
      <c r="AL1106" s="18">
        <v>0.22850999999999999</v>
      </c>
      <c r="AM1106" s="18">
        <v>0.22825000000000001</v>
      </c>
      <c r="AN1106" s="18">
        <v>0.22586000000000001</v>
      </c>
      <c r="AP1106" s="18">
        <v>0.23687292084007591</v>
      </c>
      <c r="AQ1106" s="18">
        <v>0.29363361820195438</v>
      </c>
      <c r="AR1106" s="18">
        <v>0.20469846867058791</v>
      </c>
      <c r="AS1106" s="18">
        <v>0.28867372249808521</v>
      </c>
      <c r="AT1106" s="18">
        <v>0.21645314233940369</v>
      </c>
      <c r="AU1106" s="18">
        <v>0.2401390640769244</v>
      </c>
      <c r="AW1106" s="18">
        <v>0.2448451140741417</v>
      </c>
      <c r="AX1106" s="18">
        <v>0.3297301165566236</v>
      </c>
      <c r="AZ1106" s="18">
        <v>0.26257981891838572</v>
      </c>
      <c r="BA1106" s="18">
        <v>0.21605595436272251</v>
      </c>
      <c r="BB1106" s="18">
        <v>0.28270238086937483</v>
      </c>
      <c r="BC1106" s="18">
        <v>0.24696645088354399</v>
      </c>
      <c r="BD1106" s="18">
        <v>0.1646698016937842</v>
      </c>
      <c r="BE1106" s="18">
        <v>0.19638329553518069</v>
      </c>
      <c r="BF1106" s="18">
        <v>0.37525643055184821</v>
      </c>
      <c r="BG1106" s="18">
        <v>0.40156986903944342</v>
      </c>
    </row>
    <row r="1107" spans="2:59">
      <c r="B1107" s="17" t="s">
        <v>358</v>
      </c>
      <c r="C1107" s="18">
        <v>0.32800644341744789</v>
      </c>
      <c r="D1107" s="18">
        <v>0.326893851642022</v>
      </c>
      <c r="E1107" s="18">
        <v>0.32933345434812372</v>
      </c>
      <c r="G1107" s="18">
        <v>0.33153434529721482</v>
      </c>
      <c r="H1107" s="18">
        <v>0.33859548939021961</v>
      </c>
      <c r="I1107" s="18">
        <v>0.30081307138719993</v>
      </c>
      <c r="J1107" s="18">
        <v>0.33040921798656792</v>
      </c>
      <c r="K1107" s="18">
        <v>0.35097155269127323</v>
      </c>
      <c r="L1107" s="18">
        <v>0.33127407591655511</v>
      </c>
      <c r="M1107" s="18">
        <v>0.35151827511479161</v>
      </c>
      <c r="N1107" s="18">
        <v>0.33142068189859819</v>
      </c>
      <c r="O1107" s="18">
        <v>0.26292001807815052</v>
      </c>
      <c r="Q1107" s="18">
        <v>0.33252000625576372</v>
      </c>
      <c r="R1107" s="18">
        <v>0.31161412571854591</v>
      </c>
      <c r="S1107" s="18">
        <v>0.32689890890850598</v>
      </c>
      <c r="T1107" s="18">
        <v>0.33575631631873448</v>
      </c>
      <c r="V1107" s="18">
        <v>0.32949228346674903</v>
      </c>
      <c r="W1107" s="18">
        <v>0.35864124232129979</v>
      </c>
      <c r="X1107" s="18">
        <v>0.32671760109095299</v>
      </c>
      <c r="Y1107" s="18">
        <v>0.30414587707254892</v>
      </c>
      <c r="Z1107" s="18">
        <v>0.3122871195998575</v>
      </c>
      <c r="AA1107" s="18">
        <v>0.32086494104469582</v>
      </c>
      <c r="AB1107" s="18">
        <v>0.34187759011277502</v>
      </c>
      <c r="AD1107" s="18">
        <v>0.34756401645331958</v>
      </c>
      <c r="AE1107" s="18">
        <v>0.30943176007210788</v>
      </c>
      <c r="AF1107" s="18">
        <v>0.32172749653032301</v>
      </c>
      <c r="AG1107" s="18">
        <v>0.28311284918307478</v>
      </c>
      <c r="AH1107" s="18">
        <v>0.33349393102149327</v>
      </c>
      <c r="AI1107" s="18">
        <v>0.31552341808108081</v>
      </c>
      <c r="AJ1107" s="18">
        <v>0.60610293611285537</v>
      </c>
      <c r="AL1107" s="18">
        <v>0.33165</v>
      </c>
      <c r="AM1107" s="18">
        <v>0.34844000000000003</v>
      </c>
      <c r="AN1107" s="18">
        <v>0.41188000000000002</v>
      </c>
      <c r="AP1107" s="18">
        <v>0.31042311042847981</v>
      </c>
      <c r="AQ1107" s="18">
        <v>0.31928702315121538</v>
      </c>
      <c r="AR1107" s="18">
        <v>0.37834322802522158</v>
      </c>
      <c r="AS1107" s="18">
        <v>0.31021035709114259</v>
      </c>
      <c r="AT1107" s="18">
        <v>0.38789226993339809</v>
      </c>
      <c r="AU1107" s="18">
        <v>0.39683047097786028</v>
      </c>
      <c r="AW1107" s="18">
        <v>0.347626669563807</v>
      </c>
      <c r="AX1107" s="18">
        <v>0.19845559155888859</v>
      </c>
      <c r="AZ1107" s="18">
        <v>0.34735237263491048</v>
      </c>
      <c r="BA1107" s="18">
        <v>0.31877451041461929</v>
      </c>
      <c r="BB1107" s="18">
        <v>0.32082876017533368</v>
      </c>
      <c r="BC1107" s="18">
        <v>0.31441718383028888</v>
      </c>
      <c r="BD1107" s="18">
        <v>0.3852887825515719</v>
      </c>
      <c r="BE1107" s="18">
        <v>0.39499972706566022</v>
      </c>
      <c r="BF1107" s="18">
        <v>0.26480813613755161</v>
      </c>
      <c r="BG1107" s="18">
        <v>0.23298310745783271</v>
      </c>
    </row>
    <row r="1108" spans="2:59">
      <c r="B1108" s="17" t="s">
        <v>359</v>
      </c>
      <c r="C1108" s="18">
        <v>0.1337065087730456</v>
      </c>
      <c r="D1108" s="18">
        <v>0.129474683949168</v>
      </c>
      <c r="E1108" s="18">
        <v>0.13725601180650079</v>
      </c>
      <c r="G1108" s="18">
        <v>8.3343166149630263E-2</v>
      </c>
      <c r="H1108" s="18">
        <v>0.1613600857331827</v>
      </c>
      <c r="I1108" s="18">
        <v>0.13153169698722891</v>
      </c>
      <c r="J1108" s="18">
        <v>0.10835644981934631</v>
      </c>
      <c r="K1108" s="18">
        <v>0.12981960743711951</v>
      </c>
      <c r="L1108" s="18">
        <v>0.1411742094144173</v>
      </c>
      <c r="M1108" s="18">
        <v>0.14977081506573359</v>
      </c>
      <c r="N1108" s="18">
        <v>0.1418675281696001</v>
      </c>
      <c r="O1108" s="18">
        <v>0.10063766058911421</v>
      </c>
      <c r="Q1108" s="18">
        <v>0.1352095387305684</v>
      </c>
      <c r="R1108" s="18">
        <v>0.1179346461304453</v>
      </c>
      <c r="S1108" s="18">
        <v>0.13019753333451409</v>
      </c>
      <c r="T1108" s="18">
        <v>0.1491639667658736</v>
      </c>
      <c r="V1108" s="18">
        <v>0.1414105207742492</v>
      </c>
      <c r="W1108" s="18">
        <v>0.14762535881369671</v>
      </c>
      <c r="X1108" s="18">
        <v>0.16742834220430711</v>
      </c>
      <c r="Y1108" s="18">
        <v>0.12817538266039849</v>
      </c>
      <c r="Z1108" s="18">
        <v>0.11638666592122029</v>
      </c>
      <c r="AA1108" s="18">
        <v>0.1145844630726415</v>
      </c>
      <c r="AB1108" s="18">
        <v>0.1187592649335875</v>
      </c>
      <c r="AD1108" s="18">
        <v>0.1312328877093466</v>
      </c>
      <c r="AE1108" s="18">
        <v>0.11644639524248659</v>
      </c>
      <c r="AF1108" s="18">
        <v>0.13436065854685339</v>
      </c>
      <c r="AG1108" s="18">
        <v>0.17720153710647399</v>
      </c>
      <c r="AH1108" s="18">
        <v>0.14207824329404359</v>
      </c>
      <c r="AI1108" s="18">
        <v>0.1467458669140414</v>
      </c>
      <c r="AJ1108" s="18">
        <v>0.20679902059167171</v>
      </c>
      <c r="AL1108" s="18">
        <v>0.16163</v>
      </c>
      <c r="AM1108" s="18">
        <v>0.14788999999999999</v>
      </c>
      <c r="AN1108" s="18">
        <v>0.14968999999999999</v>
      </c>
      <c r="AP1108" s="18">
        <v>0.1290067396393634</v>
      </c>
      <c r="AQ1108" s="18">
        <v>0.1199612580245665</v>
      </c>
      <c r="AR1108" s="18">
        <v>0.10650619015860389</v>
      </c>
      <c r="AS1108" s="18">
        <v>0.10519941701192211</v>
      </c>
      <c r="AT1108" s="18">
        <v>0.13374788265829679</v>
      </c>
      <c r="AU1108" s="18">
        <v>0.1311043770736616</v>
      </c>
      <c r="AW1108" s="18">
        <v>0.13557469448989409</v>
      </c>
      <c r="AX1108" s="18">
        <v>0.12152841014141801</v>
      </c>
      <c r="AZ1108" s="18">
        <v>0.14339369724050841</v>
      </c>
      <c r="BA1108" s="18">
        <v>0.15438930249095381</v>
      </c>
      <c r="BB1108" s="18">
        <v>0.1174091120391477</v>
      </c>
      <c r="BC1108" s="18">
        <v>0.11722926351215281</v>
      </c>
      <c r="BD1108" s="18">
        <v>7.1077572858761137E-2</v>
      </c>
      <c r="BE1108" s="18">
        <v>0.15824397244656249</v>
      </c>
      <c r="BF1108" s="18">
        <v>0.1181249002772226</v>
      </c>
      <c r="BG1108" s="18">
        <v>9.3061010322345414E-2</v>
      </c>
    </row>
    <row r="1110" spans="2:59" ht="101.45">
      <c r="B1110" s="14" t="s">
        <v>366</v>
      </c>
    </row>
    <row r="1111" spans="2:59">
      <c r="B1111" s="15" t="s">
        <v>20</v>
      </c>
    </row>
    <row r="1112" spans="2:59">
      <c r="B1112" s="11" t="s">
        <v>105</v>
      </c>
      <c r="C1112" s="16">
        <v>4021</v>
      </c>
      <c r="D1112" s="16">
        <v>1673</v>
      </c>
      <c r="E1112" s="16">
        <v>2333</v>
      </c>
      <c r="G1112" s="16">
        <v>205</v>
      </c>
      <c r="H1112" s="16">
        <v>556</v>
      </c>
      <c r="I1112" s="16">
        <v>395</v>
      </c>
      <c r="J1112" s="16">
        <v>359</v>
      </c>
      <c r="K1112" s="16">
        <v>435</v>
      </c>
      <c r="L1112" s="16">
        <v>408</v>
      </c>
      <c r="M1112" s="16">
        <v>651</v>
      </c>
      <c r="N1112" s="16">
        <v>588</v>
      </c>
      <c r="O1112" s="16">
        <v>424</v>
      </c>
      <c r="Q1112" s="16">
        <v>1335</v>
      </c>
      <c r="R1112" s="16">
        <v>799</v>
      </c>
      <c r="S1112" s="16">
        <v>887</v>
      </c>
      <c r="T1112" s="16">
        <v>955</v>
      </c>
      <c r="V1112" s="16">
        <v>499</v>
      </c>
      <c r="W1112" s="16">
        <v>617</v>
      </c>
      <c r="X1112" s="16">
        <v>572</v>
      </c>
      <c r="Y1112" s="16">
        <v>607</v>
      </c>
      <c r="Z1112" s="16">
        <v>586</v>
      </c>
      <c r="AA1112" s="16">
        <v>563</v>
      </c>
      <c r="AB1112" s="16">
        <v>577</v>
      </c>
      <c r="AD1112" s="16">
        <v>1339</v>
      </c>
      <c r="AE1112" s="16">
        <v>800</v>
      </c>
      <c r="AF1112" s="16">
        <v>767</v>
      </c>
      <c r="AG1112" s="16">
        <v>160</v>
      </c>
      <c r="AH1112" s="16">
        <v>609</v>
      </c>
      <c r="AI1112" s="16">
        <v>341</v>
      </c>
      <c r="AJ1112" s="16">
        <v>5</v>
      </c>
      <c r="AL1112" s="16">
        <v>547</v>
      </c>
      <c r="AM1112" s="16">
        <v>640</v>
      </c>
      <c r="AN1112" s="16">
        <v>180</v>
      </c>
      <c r="AP1112" s="16">
        <v>436</v>
      </c>
      <c r="AQ1112" s="16">
        <v>418</v>
      </c>
      <c r="AR1112" s="16">
        <v>128</v>
      </c>
      <c r="AS1112" s="16">
        <v>889</v>
      </c>
      <c r="AT1112" s="16">
        <v>140</v>
      </c>
      <c r="AU1112" s="16">
        <v>21</v>
      </c>
      <c r="AW1112" s="16">
        <v>3485</v>
      </c>
      <c r="AX1112" s="16">
        <v>492</v>
      </c>
      <c r="AZ1112" s="16">
        <v>1326</v>
      </c>
      <c r="BA1112" s="16">
        <v>930</v>
      </c>
      <c r="BB1112" s="16">
        <v>647</v>
      </c>
      <c r="BC1112" s="16">
        <v>527</v>
      </c>
      <c r="BD1112" s="16">
        <v>129</v>
      </c>
      <c r="BE1112" s="16">
        <v>133</v>
      </c>
      <c r="BF1112" s="16">
        <v>207</v>
      </c>
      <c r="BG1112" s="16">
        <v>95</v>
      </c>
    </row>
    <row r="1113" spans="2:59">
      <c r="B1113" s="12" t="s">
        <v>106</v>
      </c>
      <c r="C1113" s="16">
        <v>4021</v>
      </c>
      <c r="D1113" s="16">
        <v>1744</v>
      </c>
      <c r="E1113" s="16">
        <v>2272</v>
      </c>
      <c r="G1113" s="16">
        <v>189</v>
      </c>
      <c r="H1113" s="16">
        <v>543</v>
      </c>
      <c r="I1113" s="16">
        <v>398</v>
      </c>
      <c r="J1113" s="16">
        <v>350</v>
      </c>
      <c r="K1113" s="16">
        <v>438</v>
      </c>
      <c r="L1113" s="16">
        <v>422</v>
      </c>
      <c r="M1113" s="16">
        <v>652</v>
      </c>
      <c r="N1113" s="16">
        <v>639</v>
      </c>
      <c r="O1113" s="16">
        <v>390</v>
      </c>
      <c r="Q1113" s="16">
        <v>1341</v>
      </c>
      <c r="R1113" s="16">
        <v>796</v>
      </c>
      <c r="S1113" s="16">
        <v>896</v>
      </c>
      <c r="T1113" s="16">
        <v>943</v>
      </c>
      <c r="V1113" s="16">
        <v>584</v>
      </c>
      <c r="W1113" s="16">
        <v>587</v>
      </c>
      <c r="X1113" s="16">
        <v>583</v>
      </c>
      <c r="Y1113" s="16">
        <v>558</v>
      </c>
      <c r="Z1113" s="16">
        <v>563</v>
      </c>
      <c r="AA1113" s="16">
        <v>563</v>
      </c>
      <c r="AB1113" s="16">
        <v>583</v>
      </c>
      <c r="AD1113" s="16">
        <v>1343</v>
      </c>
      <c r="AE1113" s="16">
        <v>804</v>
      </c>
      <c r="AF1113" s="16">
        <v>765</v>
      </c>
      <c r="AG1113" s="16">
        <v>157</v>
      </c>
      <c r="AH1113" s="16">
        <v>609</v>
      </c>
      <c r="AI1113" s="16">
        <v>338</v>
      </c>
      <c r="AJ1113" s="16">
        <v>5</v>
      </c>
      <c r="AL1113" s="16">
        <v>567</v>
      </c>
      <c r="AM1113" s="16">
        <v>660</v>
      </c>
      <c r="AN1113" s="16">
        <v>184</v>
      </c>
      <c r="AP1113" s="16">
        <v>433</v>
      </c>
      <c r="AQ1113" s="16">
        <v>406</v>
      </c>
      <c r="AR1113" s="16">
        <v>131</v>
      </c>
      <c r="AS1113" s="16">
        <v>857</v>
      </c>
      <c r="AT1113" s="16">
        <v>139</v>
      </c>
      <c r="AU1113" s="16">
        <v>21</v>
      </c>
      <c r="AW1113" s="16">
        <v>3486</v>
      </c>
      <c r="AX1113" s="16">
        <v>490</v>
      </c>
      <c r="AZ1113" s="16">
        <v>1382</v>
      </c>
      <c r="BA1113" s="16">
        <v>902</v>
      </c>
      <c r="BB1113" s="16">
        <v>650</v>
      </c>
      <c r="BC1113" s="16">
        <v>510</v>
      </c>
      <c r="BD1113" s="16">
        <v>127</v>
      </c>
      <c r="BE1113" s="16">
        <v>130</v>
      </c>
      <c r="BF1113" s="16">
        <v>199</v>
      </c>
      <c r="BG1113" s="16">
        <v>95</v>
      </c>
    </row>
    <row r="1114" spans="2:59">
      <c r="B1114" s="17" t="s">
        <v>355</v>
      </c>
      <c r="C1114" s="18">
        <v>8.2819849562885406E-2</v>
      </c>
      <c r="D1114" s="18">
        <v>0.10660639622598291</v>
      </c>
      <c r="E1114" s="18">
        <v>6.4616266351698634E-2</v>
      </c>
      <c r="G1114" s="18">
        <v>7.5195896052174069E-2</v>
      </c>
      <c r="H1114" s="18">
        <v>8.3466102688771401E-2</v>
      </c>
      <c r="I1114" s="18">
        <v>5.7107871545504937E-2</v>
      </c>
      <c r="J1114" s="18">
        <v>5.6316115312699443E-2</v>
      </c>
      <c r="K1114" s="18">
        <v>5.0787559926655852E-2</v>
      </c>
      <c r="L1114" s="18">
        <v>8.9089495064378757E-2</v>
      </c>
      <c r="M1114" s="18">
        <v>0.14896778565221161</v>
      </c>
      <c r="N1114" s="18">
        <v>7.8480896175113779E-2</v>
      </c>
      <c r="O1114" s="18">
        <v>6.1353632507076698E-2</v>
      </c>
      <c r="Q1114" s="18">
        <v>0.14529269879838211</v>
      </c>
      <c r="R1114" s="18">
        <v>5.3098662889374357E-2</v>
      </c>
      <c r="S1114" s="18">
        <v>5.3769808737891438E-2</v>
      </c>
      <c r="T1114" s="18">
        <v>4.8632138981981023E-2</v>
      </c>
      <c r="V1114" s="18">
        <v>0.1215211360030329</v>
      </c>
      <c r="W1114" s="18">
        <v>0.14428277027355901</v>
      </c>
      <c r="X1114" s="18">
        <v>0.1085975529960788</v>
      </c>
      <c r="Y1114" s="18">
        <v>5.2178078706630507E-2</v>
      </c>
      <c r="Z1114" s="18">
        <v>4.426222984028292E-2</v>
      </c>
      <c r="AA1114" s="18">
        <v>3.6349002863412097E-2</v>
      </c>
      <c r="AB1114" s="18">
        <v>6.7869341087802015E-2</v>
      </c>
      <c r="AD1114" s="18">
        <v>0.1498930852764232</v>
      </c>
      <c r="AE1114" s="18">
        <v>6.9135395268533656E-2</v>
      </c>
      <c r="AF1114" s="18">
        <v>4.6509301641507239E-2</v>
      </c>
      <c r="AG1114" s="18">
        <v>4.0104302182472081E-2</v>
      </c>
      <c r="AH1114" s="18">
        <v>3.5735887393639802E-2</v>
      </c>
      <c r="AI1114" s="18">
        <v>3.6854599183885152E-2</v>
      </c>
      <c r="AJ1114" s="18">
        <v>0</v>
      </c>
      <c r="AL1114" s="18">
        <v>0.20571999999999999</v>
      </c>
      <c r="AM1114" s="18">
        <v>7.4719999999999995E-2</v>
      </c>
      <c r="AN1114" s="18">
        <v>7.0110000000000006E-2</v>
      </c>
      <c r="AP1114" s="18">
        <v>7.0050665744216312E-2</v>
      </c>
      <c r="AQ1114" s="18">
        <v>4.677532119657022E-2</v>
      </c>
      <c r="AR1114" s="18">
        <v>6.2424699881274998E-2</v>
      </c>
      <c r="AS1114" s="18">
        <v>3.0890875690846469E-2</v>
      </c>
      <c r="AT1114" s="18">
        <v>4.5296759013431873E-2</v>
      </c>
      <c r="AU1114" s="18">
        <v>0.1012857084643447</v>
      </c>
      <c r="AW1114" s="18">
        <v>9.2363210936426354E-2</v>
      </c>
      <c r="AX1114" s="18">
        <v>2.2459323817860189E-2</v>
      </c>
      <c r="AZ1114" s="18">
        <v>9.5952969187130338E-2</v>
      </c>
      <c r="BA1114" s="18">
        <v>0.13450535691332449</v>
      </c>
      <c r="BB1114" s="18">
        <v>5.0850616170348632E-2</v>
      </c>
      <c r="BC1114" s="18">
        <v>5.0288762020414532E-2</v>
      </c>
      <c r="BD1114" s="18">
        <v>4.1569933465650147E-2</v>
      </c>
      <c r="BE1114" s="18">
        <v>4.5480706160513612E-2</v>
      </c>
      <c r="BF1114" s="18">
        <v>2.517283865502486E-2</v>
      </c>
      <c r="BG1114" s="18">
        <v>2.3840023196991082E-2</v>
      </c>
    </row>
    <row r="1115" spans="2:59">
      <c r="B1115" s="17" t="s">
        <v>356</v>
      </c>
      <c r="C1115" s="18">
        <v>0.25536705281759142</v>
      </c>
      <c r="D1115" s="18">
        <v>0.29195207762922798</v>
      </c>
      <c r="E1115" s="18">
        <v>0.22771425347201071</v>
      </c>
      <c r="G1115" s="18">
        <v>0.22298391205760121</v>
      </c>
      <c r="H1115" s="18">
        <v>0.29490648058307362</v>
      </c>
      <c r="I1115" s="18">
        <v>0.23256361270175041</v>
      </c>
      <c r="J1115" s="18">
        <v>0.25191732217686869</v>
      </c>
      <c r="K1115" s="18">
        <v>0.24647066277574431</v>
      </c>
      <c r="L1115" s="18">
        <v>0.2584834635821503</v>
      </c>
      <c r="M1115" s="18">
        <v>0.29021606754994261</v>
      </c>
      <c r="N1115" s="18">
        <v>0.2378612765941332</v>
      </c>
      <c r="O1115" s="18">
        <v>0.21941783772610601</v>
      </c>
      <c r="Q1115" s="18">
        <v>0.28166139057181022</v>
      </c>
      <c r="R1115" s="18">
        <v>0.26977171046108261</v>
      </c>
      <c r="S1115" s="18">
        <v>0.232726229334347</v>
      </c>
      <c r="T1115" s="18">
        <v>0.22623313476816051</v>
      </c>
      <c r="V1115" s="18">
        <v>0.28305851598936388</v>
      </c>
      <c r="W1115" s="18">
        <v>0.31257875003606272</v>
      </c>
      <c r="X1115" s="18">
        <v>0.28366086142877328</v>
      </c>
      <c r="Y1115" s="18">
        <v>0.2416084224018821</v>
      </c>
      <c r="Z1115" s="18">
        <v>0.23280722801772519</v>
      </c>
      <c r="AA1115" s="18">
        <v>0.17849078200105811</v>
      </c>
      <c r="AB1115" s="18">
        <v>0.25097152052930433</v>
      </c>
      <c r="AD1115" s="18">
        <v>0.27378078662523642</v>
      </c>
      <c r="AE1115" s="18">
        <v>0.27131648542130149</v>
      </c>
      <c r="AF1115" s="18">
        <v>0.23377849462566569</v>
      </c>
      <c r="AG1115" s="18">
        <v>0.23713831724116641</v>
      </c>
      <c r="AH1115" s="18">
        <v>0.24016798550510521</v>
      </c>
      <c r="AI1115" s="18">
        <v>0.23272377104128281</v>
      </c>
      <c r="AJ1115" s="18">
        <v>0</v>
      </c>
      <c r="AL1115" s="18">
        <v>0.31480999999999998</v>
      </c>
      <c r="AM1115" s="18">
        <v>0.29854999999999998</v>
      </c>
      <c r="AN1115" s="18">
        <v>0.24525</v>
      </c>
      <c r="AP1115" s="18">
        <v>0.21708416160657429</v>
      </c>
      <c r="AQ1115" s="18">
        <v>0.246603873779984</v>
      </c>
      <c r="AR1115" s="18">
        <v>0.20993242625775771</v>
      </c>
      <c r="AS1115" s="18">
        <v>0.1865034649827057</v>
      </c>
      <c r="AT1115" s="18">
        <v>0.26575328581767038</v>
      </c>
      <c r="AU1115" s="18">
        <v>0.2621307235864675</v>
      </c>
      <c r="AW1115" s="18">
        <v>0.27198529805745553</v>
      </c>
      <c r="AX1115" s="18">
        <v>0.1369952486379446</v>
      </c>
      <c r="AZ1115" s="18">
        <v>0.2859056285735404</v>
      </c>
      <c r="BA1115" s="18">
        <v>0.29452708806358419</v>
      </c>
      <c r="BB1115" s="18">
        <v>0.24831309832484591</v>
      </c>
      <c r="BC1115" s="18">
        <v>0.18609110087691641</v>
      </c>
      <c r="BD1115" s="18">
        <v>0.19884572735587949</v>
      </c>
      <c r="BE1115" s="18">
        <v>0.21279370935510311</v>
      </c>
      <c r="BF1115" s="18">
        <v>0.1619729456903885</v>
      </c>
      <c r="BG1115" s="18">
        <v>0.19581480178706459</v>
      </c>
    </row>
    <row r="1116" spans="2:59">
      <c r="B1116" s="17" t="s">
        <v>357</v>
      </c>
      <c r="C1116" s="18">
        <v>0.22471253659381801</v>
      </c>
      <c r="D1116" s="18">
        <v>0.2109847485675983</v>
      </c>
      <c r="E1116" s="18">
        <v>0.23550332304163521</v>
      </c>
      <c r="G1116" s="18">
        <v>0.26447221956385242</v>
      </c>
      <c r="H1116" s="18">
        <v>0.23332953017590119</v>
      </c>
      <c r="I1116" s="18">
        <v>0.22606897095277029</v>
      </c>
      <c r="J1116" s="18">
        <v>0.23273567881373819</v>
      </c>
      <c r="K1116" s="18">
        <v>0.21620522217229229</v>
      </c>
      <c r="L1116" s="18">
        <v>0.2304071841041444</v>
      </c>
      <c r="M1116" s="18">
        <v>0.19465252889792811</v>
      </c>
      <c r="N1116" s="18">
        <v>0.2277505167935778</v>
      </c>
      <c r="O1116" s="18">
        <v>0.23353138246330879</v>
      </c>
      <c r="Q1116" s="18">
        <v>0.21346379502203319</v>
      </c>
      <c r="R1116" s="18">
        <v>0.20668593112723899</v>
      </c>
      <c r="S1116" s="18">
        <v>0.258794271284354</v>
      </c>
      <c r="T1116" s="18">
        <v>0.2239412580350188</v>
      </c>
      <c r="V1116" s="18">
        <v>0.25333902340513531</v>
      </c>
      <c r="W1116" s="18">
        <v>0.2194267093762034</v>
      </c>
      <c r="X1116" s="18">
        <v>0.25856339562663472</v>
      </c>
      <c r="Y1116" s="18">
        <v>0.204996735059117</v>
      </c>
      <c r="Z1116" s="18">
        <v>0.18844937706031339</v>
      </c>
      <c r="AA1116" s="18">
        <v>0.2292674518151446</v>
      </c>
      <c r="AB1116" s="18">
        <v>0.2170072106062946</v>
      </c>
      <c r="AD1116" s="18">
        <v>0.1969775236693867</v>
      </c>
      <c r="AE1116" s="18">
        <v>0.2412516232983562</v>
      </c>
      <c r="AF1116" s="18">
        <v>0.2305815095220563</v>
      </c>
      <c r="AG1116" s="18">
        <v>0.22900189948541441</v>
      </c>
      <c r="AH1116" s="18">
        <v>0.24812692173287551</v>
      </c>
      <c r="AI1116" s="18">
        <v>0.23866418585276139</v>
      </c>
      <c r="AJ1116" s="18">
        <v>0.18967854775544049</v>
      </c>
      <c r="AL1116" s="18">
        <v>0.2145</v>
      </c>
      <c r="AM1116" s="18">
        <v>0.24227000000000001</v>
      </c>
      <c r="AN1116" s="18">
        <v>0.28652</v>
      </c>
      <c r="AP1116" s="18">
        <v>0.196209875846552</v>
      </c>
      <c r="AQ1116" s="18">
        <v>0.2383158874589002</v>
      </c>
      <c r="AR1116" s="18">
        <v>0.20844128105318141</v>
      </c>
      <c r="AS1116" s="18">
        <v>0.201685693893351</v>
      </c>
      <c r="AT1116" s="18">
        <v>0.16436901150556571</v>
      </c>
      <c r="AU1116" s="18">
        <v>0.26654041714427762</v>
      </c>
      <c r="AW1116" s="18">
        <v>0.22739841363382279</v>
      </c>
      <c r="AX1116" s="18">
        <v>0.19605299778838151</v>
      </c>
      <c r="AZ1116" s="18">
        <v>0.25559361148739812</v>
      </c>
      <c r="BA1116" s="18">
        <v>0.20395123330823811</v>
      </c>
      <c r="BB1116" s="18">
        <v>0.2114255351372854</v>
      </c>
      <c r="BC1116" s="18">
        <v>0.21263778257915469</v>
      </c>
      <c r="BD1116" s="18">
        <v>0.2049253115322634</v>
      </c>
      <c r="BE1116" s="18">
        <v>0.18624661159557809</v>
      </c>
      <c r="BF1116" s="18">
        <v>0.21398628111343329</v>
      </c>
      <c r="BG1116" s="18">
        <v>0.20588400932158041</v>
      </c>
    </row>
    <row r="1117" spans="2:59">
      <c r="B1117" s="17" t="s">
        <v>358</v>
      </c>
      <c r="C1117" s="18">
        <v>0.27737173732828507</v>
      </c>
      <c r="D1117" s="18">
        <v>0.25519824018443987</v>
      </c>
      <c r="E1117" s="18">
        <v>0.29430510140453592</v>
      </c>
      <c r="G1117" s="18">
        <v>0.28864469216340549</v>
      </c>
      <c r="H1117" s="18">
        <v>0.25787702231288179</v>
      </c>
      <c r="I1117" s="18">
        <v>0.29944240414522549</v>
      </c>
      <c r="J1117" s="18">
        <v>0.26715488185884501</v>
      </c>
      <c r="K1117" s="18">
        <v>0.31540807936279358</v>
      </c>
      <c r="L1117" s="18">
        <v>0.26852724457253341</v>
      </c>
      <c r="M1117" s="18">
        <v>0.24091317693588121</v>
      </c>
      <c r="N1117" s="18">
        <v>0.28947552200018462</v>
      </c>
      <c r="O1117" s="18">
        <v>0.29366901146419272</v>
      </c>
      <c r="Q1117" s="18">
        <v>0.2477758928180486</v>
      </c>
      <c r="R1117" s="18">
        <v>0.27600514126366921</v>
      </c>
      <c r="S1117" s="18">
        <v>0.30009699616447039</v>
      </c>
      <c r="T1117" s="18">
        <v>0.30443311547071572</v>
      </c>
      <c r="V1117" s="18">
        <v>0.22490565565128501</v>
      </c>
      <c r="W1117" s="18">
        <v>0.23135506491972149</v>
      </c>
      <c r="X1117" s="18">
        <v>0.24364211177747541</v>
      </c>
      <c r="Y1117" s="18">
        <v>0.3088612476720507</v>
      </c>
      <c r="Z1117" s="18">
        <v>0.31713343670089922</v>
      </c>
      <c r="AA1117" s="18">
        <v>0.3269798740666684</v>
      </c>
      <c r="AB1117" s="18">
        <v>0.29350371225423622</v>
      </c>
      <c r="AD1117" s="18">
        <v>0.25270899771345728</v>
      </c>
      <c r="AE1117" s="18">
        <v>0.25585395585709292</v>
      </c>
      <c r="AF1117" s="18">
        <v>0.29240495359417851</v>
      </c>
      <c r="AG1117" s="18">
        <v>0.28449330301115539</v>
      </c>
      <c r="AH1117" s="18">
        <v>0.30723510559833628</v>
      </c>
      <c r="AI1117" s="18">
        <v>0.33340879572395993</v>
      </c>
      <c r="AJ1117" s="18">
        <v>0.41642438835741491</v>
      </c>
      <c r="AL1117" s="18">
        <v>0.19602</v>
      </c>
      <c r="AM1117" s="18">
        <v>0.26389000000000001</v>
      </c>
      <c r="AN1117" s="18">
        <v>0.26173000000000002</v>
      </c>
      <c r="AP1117" s="18">
        <v>0.31405089240460482</v>
      </c>
      <c r="AQ1117" s="18">
        <v>0.25874734734360338</v>
      </c>
      <c r="AR1117" s="18">
        <v>0.3389180234028884</v>
      </c>
      <c r="AS1117" s="18">
        <v>0.34898564835678808</v>
      </c>
      <c r="AT1117" s="18">
        <v>0.32012041024745119</v>
      </c>
      <c r="AU1117" s="18">
        <v>0.3271599386022257</v>
      </c>
      <c r="AW1117" s="18">
        <v>0.27897441929306599</v>
      </c>
      <c r="AX1117" s="18">
        <v>0.27890880091058279</v>
      </c>
      <c r="AZ1117" s="18">
        <v>0.24949831161871619</v>
      </c>
      <c r="BA1117" s="18">
        <v>0.2282157536875595</v>
      </c>
      <c r="BB1117" s="18">
        <v>0.31703146841316121</v>
      </c>
      <c r="BC1117" s="18">
        <v>0.3247491551621281</v>
      </c>
      <c r="BD1117" s="18">
        <v>0.33763664000722848</v>
      </c>
      <c r="BE1117" s="18">
        <v>0.31685147122779173</v>
      </c>
      <c r="BF1117" s="18">
        <v>0.32851668687521118</v>
      </c>
      <c r="BG1117" s="18">
        <v>0.39862523648367798</v>
      </c>
    </row>
    <row r="1118" spans="2:59">
      <c r="B1118" s="17" t="s">
        <v>359</v>
      </c>
      <c r="C1118" s="18">
        <v>0.1597288236974202</v>
      </c>
      <c r="D1118" s="18">
        <v>0.1352585373927509</v>
      </c>
      <c r="E1118" s="18">
        <v>0.17786105573011951</v>
      </c>
      <c r="G1118" s="18">
        <v>0.1487032801629668</v>
      </c>
      <c r="H1118" s="18">
        <v>0.13042086423937199</v>
      </c>
      <c r="I1118" s="18">
        <v>0.18481714065474869</v>
      </c>
      <c r="J1118" s="18">
        <v>0.1918760018378487</v>
      </c>
      <c r="K1118" s="18">
        <v>0.17112847576251389</v>
      </c>
      <c r="L1118" s="18">
        <v>0.15349261267679309</v>
      </c>
      <c r="M1118" s="18">
        <v>0.12525044096403651</v>
      </c>
      <c r="N1118" s="18">
        <v>0.16643178843699041</v>
      </c>
      <c r="O1118" s="18">
        <v>0.19202813583931591</v>
      </c>
      <c r="Q1118" s="18">
        <v>0.11180622278972591</v>
      </c>
      <c r="R1118" s="18">
        <v>0.1944385542586349</v>
      </c>
      <c r="S1118" s="18">
        <v>0.15461269447893711</v>
      </c>
      <c r="T1118" s="18">
        <v>0.19676035274412401</v>
      </c>
      <c r="V1118" s="18">
        <v>0.117175668951183</v>
      </c>
      <c r="W1118" s="18">
        <v>9.2356705394453426E-2</v>
      </c>
      <c r="X1118" s="18">
        <v>0.1055360781710379</v>
      </c>
      <c r="Y1118" s="18">
        <v>0.1923555161603196</v>
      </c>
      <c r="Z1118" s="18">
        <v>0.2173477283807794</v>
      </c>
      <c r="AA1118" s="18">
        <v>0.22891288925371661</v>
      </c>
      <c r="AB1118" s="18">
        <v>0.17064821552236289</v>
      </c>
      <c r="AD1118" s="18">
        <v>0.12663960671549651</v>
      </c>
      <c r="AE1118" s="18">
        <v>0.16244254015471579</v>
      </c>
      <c r="AF1118" s="18">
        <v>0.1967257406165922</v>
      </c>
      <c r="AG1118" s="18">
        <v>0.20926217807979139</v>
      </c>
      <c r="AH1118" s="18">
        <v>0.16873409977004319</v>
      </c>
      <c r="AI1118" s="18">
        <v>0.15834864819811079</v>
      </c>
      <c r="AJ1118" s="18">
        <v>0.39389706388714463</v>
      </c>
      <c r="AL1118" s="18">
        <v>6.8949999999999997E-2</v>
      </c>
      <c r="AM1118" s="18">
        <v>0.12057</v>
      </c>
      <c r="AN1118" s="18">
        <v>0.13639000000000001</v>
      </c>
      <c r="AP1118" s="18">
        <v>0.20260440439805269</v>
      </c>
      <c r="AQ1118" s="18">
        <v>0.20955757022094221</v>
      </c>
      <c r="AR1118" s="18">
        <v>0.18028356940489759</v>
      </c>
      <c r="AS1118" s="18">
        <v>0.23193431707630871</v>
      </c>
      <c r="AT1118" s="18">
        <v>0.20446053341588111</v>
      </c>
      <c r="AU1118" s="18">
        <v>4.2883212202684137E-2</v>
      </c>
      <c r="AW1118" s="18">
        <v>0.12927865807922939</v>
      </c>
      <c r="AX1118" s="18">
        <v>0.36558362884523082</v>
      </c>
      <c r="AZ1118" s="18">
        <v>0.11304947913321491</v>
      </c>
      <c r="BA1118" s="18">
        <v>0.1388005680272936</v>
      </c>
      <c r="BB1118" s="18">
        <v>0.17237928195435881</v>
      </c>
      <c r="BC1118" s="18">
        <v>0.22623319936138619</v>
      </c>
      <c r="BD1118" s="18">
        <v>0.2170223876389783</v>
      </c>
      <c r="BE1118" s="18">
        <v>0.23862750166101371</v>
      </c>
      <c r="BF1118" s="18">
        <v>0.2703512476659421</v>
      </c>
      <c r="BG1118" s="18">
        <v>0.17583592921068561</v>
      </c>
    </row>
    <row r="1120" spans="2:59" ht="72.599999999999994">
      <c r="B1120" s="14" t="s">
        <v>367</v>
      </c>
    </row>
    <row r="1121" spans="2:59">
      <c r="B1121" s="15" t="s">
        <v>20</v>
      </c>
    </row>
    <row r="1122" spans="2:59">
      <c r="B1122" s="11" t="s">
        <v>105</v>
      </c>
      <c r="C1122" s="16">
        <v>4007</v>
      </c>
      <c r="D1122" s="16">
        <v>1667</v>
      </c>
      <c r="E1122" s="16">
        <v>2325</v>
      </c>
      <c r="G1122" s="16">
        <v>204</v>
      </c>
      <c r="H1122" s="16">
        <v>555</v>
      </c>
      <c r="I1122" s="16">
        <v>391</v>
      </c>
      <c r="J1122" s="16">
        <v>358</v>
      </c>
      <c r="K1122" s="16">
        <v>434</v>
      </c>
      <c r="L1122" s="16">
        <v>407</v>
      </c>
      <c r="M1122" s="16">
        <v>649</v>
      </c>
      <c r="N1122" s="16">
        <v>587</v>
      </c>
      <c r="O1122" s="16">
        <v>422</v>
      </c>
      <c r="Q1122" s="16">
        <v>1332</v>
      </c>
      <c r="R1122" s="16">
        <v>799</v>
      </c>
      <c r="S1122" s="16">
        <v>886</v>
      </c>
      <c r="T1122" s="16">
        <v>946</v>
      </c>
      <c r="V1122" s="16">
        <v>498</v>
      </c>
      <c r="W1122" s="16">
        <v>616</v>
      </c>
      <c r="X1122" s="16">
        <v>570</v>
      </c>
      <c r="Y1122" s="16">
        <v>602</v>
      </c>
      <c r="Z1122" s="16">
        <v>584</v>
      </c>
      <c r="AA1122" s="16">
        <v>562</v>
      </c>
      <c r="AB1122" s="16">
        <v>575</v>
      </c>
      <c r="AD1122" s="16">
        <v>1336</v>
      </c>
      <c r="AE1122" s="16">
        <v>795</v>
      </c>
      <c r="AF1122" s="16">
        <v>764</v>
      </c>
      <c r="AG1122" s="16">
        <v>159</v>
      </c>
      <c r="AH1122" s="16">
        <v>608</v>
      </c>
      <c r="AI1122" s="16">
        <v>341</v>
      </c>
      <c r="AJ1122" s="16">
        <v>4</v>
      </c>
      <c r="AL1122" s="16">
        <v>547</v>
      </c>
      <c r="AM1122" s="16">
        <v>638</v>
      </c>
      <c r="AN1122" s="16">
        <v>180</v>
      </c>
      <c r="AP1122" s="16">
        <v>433</v>
      </c>
      <c r="AQ1122" s="16">
        <v>416</v>
      </c>
      <c r="AR1122" s="16">
        <v>128</v>
      </c>
      <c r="AS1122" s="16">
        <v>887</v>
      </c>
      <c r="AT1122" s="16">
        <v>139</v>
      </c>
      <c r="AU1122" s="16">
        <v>21</v>
      </c>
      <c r="AW1122" s="16">
        <v>3477</v>
      </c>
      <c r="AX1122" s="16">
        <v>486</v>
      </c>
      <c r="AZ1122" s="16">
        <v>1323</v>
      </c>
      <c r="BA1122" s="16">
        <v>925</v>
      </c>
      <c r="BB1122" s="16">
        <v>646</v>
      </c>
      <c r="BC1122" s="16">
        <v>524</v>
      </c>
      <c r="BD1122" s="16">
        <v>129</v>
      </c>
      <c r="BE1122" s="16">
        <v>133</v>
      </c>
      <c r="BF1122" s="16">
        <v>205</v>
      </c>
      <c r="BG1122" s="16">
        <v>95</v>
      </c>
    </row>
    <row r="1123" spans="2:59">
      <c r="B1123" s="12" t="s">
        <v>106</v>
      </c>
      <c r="C1123" s="16">
        <v>4008</v>
      </c>
      <c r="D1123" s="16">
        <v>1738</v>
      </c>
      <c r="E1123" s="16">
        <v>2264</v>
      </c>
      <c r="G1123" s="16">
        <v>188</v>
      </c>
      <c r="H1123" s="16">
        <v>542</v>
      </c>
      <c r="I1123" s="16">
        <v>394</v>
      </c>
      <c r="J1123" s="16">
        <v>349</v>
      </c>
      <c r="K1123" s="16">
        <v>437</v>
      </c>
      <c r="L1123" s="16">
        <v>421</v>
      </c>
      <c r="M1123" s="16">
        <v>650</v>
      </c>
      <c r="N1123" s="16">
        <v>638</v>
      </c>
      <c r="O1123" s="16">
        <v>388</v>
      </c>
      <c r="Q1123" s="16">
        <v>1338</v>
      </c>
      <c r="R1123" s="16">
        <v>796</v>
      </c>
      <c r="S1123" s="16">
        <v>895</v>
      </c>
      <c r="T1123" s="16">
        <v>935</v>
      </c>
      <c r="V1123" s="16">
        <v>583</v>
      </c>
      <c r="W1123" s="16">
        <v>586</v>
      </c>
      <c r="X1123" s="16">
        <v>581</v>
      </c>
      <c r="Y1123" s="16">
        <v>553</v>
      </c>
      <c r="Z1123" s="16">
        <v>561</v>
      </c>
      <c r="AA1123" s="16">
        <v>562</v>
      </c>
      <c r="AB1123" s="16">
        <v>581</v>
      </c>
      <c r="AD1123" s="16">
        <v>1341</v>
      </c>
      <c r="AE1123" s="16">
        <v>799</v>
      </c>
      <c r="AF1123" s="16">
        <v>762</v>
      </c>
      <c r="AG1123" s="16">
        <v>156</v>
      </c>
      <c r="AH1123" s="16">
        <v>608</v>
      </c>
      <c r="AI1123" s="16">
        <v>338</v>
      </c>
      <c r="AJ1123" s="16">
        <v>4</v>
      </c>
      <c r="AL1123" s="16">
        <v>567</v>
      </c>
      <c r="AM1123" s="16">
        <v>658</v>
      </c>
      <c r="AN1123" s="16">
        <v>184</v>
      </c>
      <c r="AP1123" s="16">
        <v>431</v>
      </c>
      <c r="AQ1123" s="16">
        <v>404</v>
      </c>
      <c r="AR1123" s="16">
        <v>131</v>
      </c>
      <c r="AS1123" s="16">
        <v>855</v>
      </c>
      <c r="AT1123" s="16">
        <v>138</v>
      </c>
      <c r="AU1123" s="16">
        <v>21</v>
      </c>
      <c r="AW1123" s="16">
        <v>3479</v>
      </c>
      <c r="AX1123" s="16">
        <v>484</v>
      </c>
      <c r="AZ1123" s="16">
        <v>1379</v>
      </c>
      <c r="BA1123" s="16">
        <v>897</v>
      </c>
      <c r="BB1123" s="16">
        <v>649</v>
      </c>
      <c r="BC1123" s="16">
        <v>507</v>
      </c>
      <c r="BD1123" s="16">
        <v>127</v>
      </c>
      <c r="BE1123" s="16">
        <v>130</v>
      </c>
      <c r="BF1123" s="16">
        <v>198</v>
      </c>
      <c r="BG1123" s="16">
        <v>95</v>
      </c>
    </row>
    <row r="1124" spans="2:59">
      <c r="B1124" s="17" t="s">
        <v>368</v>
      </c>
      <c r="C1124" s="18">
        <v>0.65524447643177086</v>
      </c>
      <c r="D1124" s="18">
        <v>0.63280344368266539</v>
      </c>
      <c r="E1124" s="18">
        <v>0.67222926132944705</v>
      </c>
      <c r="G1124" s="18">
        <v>0.67256388871651995</v>
      </c>
      <c r="H1124" s="18">
        <v>0.69071017900870213</v>
      </c>
      <c r="I1124" s="18">
        <v>0.66714601239184124</v>
      </c>
      <c r="J1124" s="18">
        <v>0.623582913775237</v>
      </c>
      <c r="K1124" s="18">
        <v>0.63680254850058771</v>
      </c>
      <c r="L1124" s="18">
        <v>0.66065998450769048</v>
      </c>
      <c r="M1124" s="18">
        <v>0.64753633976195002</v>
      </c>
      <c r="N1124" s="18">
        <v>0.67236273047392658</v>
      </c>
      <c r="O1124" s="18">
        <v>0.61337864606500647</v>
      </c>
      <c r="Q1124" s="18">
        <v>0.70684869259442873</v>
      </c>
      <c r="R1124" s="18">
        <v>0.69551704134627601</v>
      </c>
      <c r="S1124" s="18">
        <v>0.60173006343554936</v>
      </c>
      <c r="T1124" s="18">
        <v>0.59289601158434224</v>
      </c>
      <c r="V1124" s="18">
        <v>0.74112045134440285</v>
      </c>
      <c r="W1124" s="18">
        <v>0.70398893491152459</v>
      </c>
      <c r="X1124" s="18">
        <v>0.69836111842159165</v>
      </c>
      <c r="Y1124" s="18">
        <v>0.66277818480951955</v>
      </c>
      <c r="Z1124" s="18">
        <v>0.62331756217781042</v>
      </c>
      <c r="AA1124" s="18">
        <v>0.59257048189743722</v>
      </c>
      <c r="AB1124" s="18">
        <v>0.56115624388953822</v>
      </c>
      <c r="AD1124" s="18">
        <v>0.64179161264183193</v>
      </c>
      <c r="AE1124" s="18">
        <v>0.66690375420118331</v>
      </c>
      <c r="AF1124" s="18">
        <v>0.64328218785263602</v>
      </c>
      <c r="AG1124" s="18">
        <v>0.62361568141115242</v>
      </c>
      <c r="AH1124" s="18">
        <v>0.66874658696654299</v>
      </c>
      <c r="AI1124" s="18">
        <v>0.70009243535154975</v>
      </c>
      <c r="AJ1124" s="18">
        <v>0.51226889654145158</v>
      </c>
      <c r="AL1124" s="18">
        <v>0.72109999999999996</v>
      </c>
      <c r="AM1124" s="18">
        <v>0.73675999999999997</v>
      </c>
      <c r="AN1124" s="18">
        <v>0.67476000000000003</v>
      </c>
      <c r="AP1124" s="18">
        <v>0.68414286922256495</v>
      </c>
      <c r="AQ1124" s="18">
        <v>0.48889067776997303</v>
      </c>
      <c r="AR1124" s="18">
        <v>0.58813643880384814</v>
      </c>
      <c r="AS1124" s="18">
        <v>0.61796706585120131</v>
      </c>
      <c r="AT1124" s="18">
        <v>0.52206980224317479</v>
      </c>
      <c r="AU1124" s="18">
        <v>0.60620452254072732</v>
      </c>
      <c r="AW1124" s="18">
        <v>0.6687830477257668</v>
      </c>
      <c r="AX1124" s="18">
        <v>0.56665119265457076</v>
      </c>
      <c r="AZ1124" s="18">
        <v>0.73569351177894671</v>
      </c>
      <c r="BA1124" s="18">
        <v>0.6089641353960118</v>
      </c>
      <c r="BB1124" s="18">
        <v>0.55172172666546915</v>
      </c>
      <c r="BC1124" s="18">
        <v>0.69889369519152988</v>
      </c>
      <c r="BD1124" s="18">
        <v>0.72739763004934466</v>
      </c>
      <c r="BE1124" s="18">
        <v>0.61580823806821428</v>
      </c>
      <c r="BF1124" s="18">
        <v>0.53736367296882293</v>
      </c>
      <c r="BG1124" s="18">
        <v>0.65775200984598758</v>
      </c>
    </row>
    <row r="1125" spans="2:59">
      <c r="B1125" s="17" t="s">
        <v>369</v>
      </c>
      <c r="C1125" s="18">
        <v>0.45623838747909301</v>
      </c>
      <c r="D1125" s="18">
        <v>0.42938049626934871</v>
      </c>
      <c r="E1125" s="18">
        <v>0.477104940108388</v>
      </c>
      <c r="G1125" s="18">
        <v>0.46349774485099388</v>
      </c>
      <c r="H1125" s="18">
        <v>0.45510778741925251</v>
      </c>
      <c r="I1125" s="18">
        <v>0.52200112769978291</v>
      </c>
      <c r="J1125" s="18">
        <v>0.47230856534925231</v>
      </c>
      <c r="K1125" s="18">
        <v>0.41557187233136178</v>
      </c>
      <c r="L1125" s="18">
        <v>0.43427880063622148</v>
      </c>
      <c r="M1125" s="18">
        <v>0.42595275211413408</v>
      </c>
      <c r="N1125" s="18">
        <v>0.47048359772574988</v>
      </c>
      <c r="O1125" s="18">
        <v>0.46997945695357929</v>
      </c>
      <c r="Q1125" s="18">
        <v>0.50555516471111261</v>
      </c>
      <c r="R1125" s="18">
        <v>0.4230870745175499</v>
      </c>
      <c r="S1125" s="18">
        <v>0.45454611922783</v>
      </c>
      <c r="T1125" s="18">
        <v>0.42256270707655191</v>
      </c>
      <c r="V1125" s="18">
        <v>0.64562660954353812</v>
      </c>
      <c r="W1125" s="18">
        <v>0.59376418741117898</v>
      </c>
      <c r="X1125" s="18">
        <v>0.51090883558446076</v>
      </c>
      <c r="Y1125" s="18">
        <v>0.37865226213830161</v>
      </c>
      <c r="Z1125" s="18">
        <v>0.31771713356587838</v>
      </c>
      <c r="AA1125" s="18">
        <v>0.34519380632705332</v>
      </c>
      <c r="AB1125" s="18">
        <v>0.38806224932764588</v>
      </c>
      <c r="AD1125" s="18">
        <v>0.44788500710493812</v>
      </c>
      <c r="AE1125" s="18">
        <v>0.46901084301268331</v>
      </c>
      <c r="AF1125" s="18">
        <v>0.46131085602025329</v>
      </c>
      <c r="AG1125" s="18">
        <v>0.42186012574843779</v>
      </c>
      <c r="AH1125" s="18">
        <v>0.44660009208596729</v>
      </c>
      <c r="AI1125" s="18">
        <v>0.48293561255768702</v>
      </c>
      <c r="AJ1125" s="18">
        <v>0.29254122088123907</v>
      </c>
      <c r="AL1125" s="18">
        <v>0.61053000000000002</v>
      </c>
      <c r="AM1125" s="18">
        <v>0.54264000000000001</v>
      </c>
      <c r="AN1125" s="18">
        <v>0.49275000000000002</v>
      </c>
      <c r="AP1125" s="18">
        <v>0.33708828362142212</v>
      </c>
      <c r="AQ1125" s="18">
        <v>0.32781741328199432</v>
      </c>
      <c r="AR1125" s="18">
        <v>0.36978315132749678</v>
      </c>
      <c r="AS1125" s="18">
        <v>0.34129925375976577</v>
      </c>
      <c r="AT1125" s="18">
        <v>0.43233408214070929</v>
      </c>
      <c r="AU1125" s="18">
        <v>0.56374848364290719</v>
      </c>
      <c r="AW1125" s="18">
        <v>0.46832722827682921</v>
      </c>
      <c r="AX1125" s="18">
        <v>0.37966449247531953</v>
      </c>
      <c r="AZ1125" s="18">
        <v>0.58332901633785894</v>
      </c>
      <c r="BA1125" s="18">
        <v>0.44753438242291133</v>
      </c>
      <c r="BB1125" s="18">
        <v>0.38846868517237149</v>
      </c>
      <c r="BC1125" s="18">
        <v>0.2969359320240495</v>
      </c>
      <c r="BD1125" s="18">
        <v>0.36367087825062089</v>
      </c>
      <c r="BE1125" s="18">
        <v>0.37650336194124051</v>
      </c>
      <c r="BF1125" s="18">
        <v>0.35215355114774521</v>
      </c>
      <c r="BG1125" s="18">
        <v>0.51443415200939724</v>
      </c>
    </row>
    <row r="1126" spans="2:59">
      <c r="B1126" s="17" t="s">
        <v>370</v>
      </c>
      <c r="C1126" s="18">
        <v>0.37863126334975361</v>
      </c>
      <c r="D1126" s="18">
        <v>0.4076609118522776</v>
      </c>
      <c r="E1126" s="18">
        <v>0.35654348323431928</v>
      </c>
      <c r="G1126" s="18">
        <v>0.34149714374535589</v>
      </c>
      <c r="H1126" s="18">
        <v>0.38212231414223807</v>
      </c>
      <c r="I1126" s="18">
        <v>0.33526806811619941</v>
      </c>
      <c r="J1126" s="18">
        <v>0.34321980877270802</v>
      </c>
      <c r="K1126" s="18">
        <v>0.39285864822579131</v>
      </c>
      <c r="L1126" s="18">
        <v>0.41088031862598118</v>
      </c>
      <c r="M1126" s="18">
        <v>0.4354710148467662</v>
      </c>
      <c r="N1126" s="18">
        <v>0.36806150486155792</v>
      </c>
      <c r="O1126" s="18">
        <v>0.33879389757324319</v>
      </c>
      <c r="Q1126" s="18">
        <v>0.43413987997458592</v>
      </c>
      <c r="R1126" s="18">
        <v>0.39323836546608482</v>
      </c>
      <c r="S1126" s="18">
        <v>0.35477214688162828</v>
      </c>
      <c r="T1126" s="18">
        <v>0.30930506009294412</v>
      </c>
      <c r="V1126" s="18">
        <v>0.32818781977116512</v>
      </c>
      <c r="W1126" s="18">
        <v>0.37632519817434601</v>
      </c>
      <c r="X1126" s="18">
        <v>0.37384058084872251</v>
      </c>
      <c r="Y1126" s="18">
        <v>0.37612484882638431</v>
      </c>
      <c r="Z1126" s="18">
        <v>0.42108415222218498</v>
      </c>
      <c r="AA1126" s="18">
        <v>0.37605965822752357</v>
      </c>
      <c r="AB1126" s="18">
        <v>0.40021954184227648</v>
      </c>
      <c r="AD1126" s="18">
        <v>0.43208164555536321</v>
      </c>
      <c r="AE1126" s="18">
        <v>0.36951952133368449</v>
      </c>
      <c r="AF1126" s="18">
        <v>0.33432359570700543</v>
      </c>
      <c r="AG1126" s="18">
        <v>0.32994837124814802</v>
      </c>
      <c r="AH1126" s="18">
        <v>0.36050628145281988</v>
      </c>
      <c r="AI1126" s="18">
        <v>0.34507550568049339</v>
      </c>
      <c r="AJ1126" s="18">
        <v>0.2197276756602124</v>
      </c>
      <c r="AL1126" s="18">
        <v>0.41904000000000002</v>
      </c>
      <c r="AM1126" s="18">
        <v>0.35309000000000001</v>
      </c>
      <c r="AN1126" s="18">
        <v>0.30780000000000002</v>
      </c>
      <c r="AP1126" s="18">
        <v>0.41042874375722871</v>
      </c>
      <c r="AQ1126" s="18">
        <v>0.35576411382257173</v>
      </c>
      <c r="AR1126" s="18">
        <v>0.46425739776265418</v>
      </c>
      <c r="AS1126" s="18">
        <v>0.3942771409829105</v>
      </c>
      <c r="AT1126" s="18">
        <v>0.35305316556310917</v>
      </c>
      <c r="AU1126" s="18">
        <v>0.54033357353077471</v>
      </c>
      <c r="AW1126" s="18">
        <v>0.38981582921466379</v>
      </c>
      <c r="AX1126" s="18">
        <v>0.31508388353843009</v>
      </c>
      <c r="AZ1126" s="18">
        <v>0.3365178799180068</v>
      </c>
      <c r="BA1126" s="18">
        <v>0.41174905376523963</v>
      </c>
      <c r="BB1126" s="18">
        <v>0.42946581533827949</v>
      </c>
      <c r="BC1126" s="18">
        <v>0.40019557287910662</v>
      </c>
      <c r="BD1126" s="18">
        <v>0.388261225701794</v>
      </c>
      <c r="BE1126" s="18">
        <v>0.39330609346645512</v>
      </c>
      <c r="BF1126" s="18">
        <v>0.33541487141305032</v>
      </c>
      <c r="BG1126" s="18">
        <v>0.27896853098215219</v>
      </c>
    </row>
    <row r="1127" spans="2:59" ht="29.1">
      <c r="B1127" s="17" t="s">
        <v>371</v>
      </c>
      <c r="C1127" s="18">
        <v>0.3640194266378689</v>
      </c>
      <c r="D1127" s="18">
        <v>0.39069551400574948</v>
      </c>
      <c r="E1127" s="18">
        <v>0.34371165781139967</v>
      </c>
      <c r="G1127" s="18">
        <v>0.37629929358765929</v>
      </c>
      <c r="H1127" s="18">
        <v>0.35764686994639078</v>
      </c>
      <c r="I1127" s="18">
        <v>0.35264895596313178</v>
      </c>
      <c r="J1127" s="18">
        <v>0.39126983420828437</v>
      </c>
      <c r="K1127" s="18">
        <v>0.37041150052578908</v>
      </c>
      <c r="L1127" s="18">
        <v>0.33253179784921699</v>
      </c>
      <c r="M1127" s="18">
        <v>0.41404854314220002</v>
      </c>
      <c r="N1127" s="18">
        <v>0.31490932271011779</v>
      </c>
      <c r="O1127" s="18">
        <v>0.37786647930741613</v>
      </c>
      <c r="Q1127" s="18">
        <v>0.37664736532993642</v>
      </c>
      <c r="R1127" s="18">
        <v>0.36175152965898372</v>
      </c>
      <c r="S1127" s="18">
        <v>0.35585555822844528</v>
      </c>
      <c r="T1127" s="18">
        <v>0.35691254260729249</v>
      </c>
      <c r="V1127" s="18">
        <v>0.33172954260438692</v>
      </c>
      <c r="W1127" s="18">
        <v>0.36419652153849102</v>
      </c>
      <c r="X1127" s="18">
        <v>0.35279039585646771</v>
      </c>
      <c r="Y1127" s="18">
        <v>0.36912905640334309</v>
      </c>
      <c r="Z1127" s="18">
        <v>0.37408710939983603</v>
      </c>
      <c r="AA1127" s="18">
        <v>0.38632104150816321</v>
      </c>
      <c r="AB1127" s="18">
        <v>0.37128378895635122</v>
      </c>
      <c r="AD1127" s="18">
        <v>0.39165032798639587</v>
      </c>
      <c r="AE1127" s="18">
        <v>0.35411452266720428</v>
      </c>
      <c r="AF1127" s="18">
        <v>0.33556409743417881</v>
      </c>
      <c r="AG1127" s="18">
        <v>0.39623741088565623</v>
      </c>
      <c r="AH1127" s="18">
        <v>0.36893400497135043</v>
      </c>
      <c r="AI1127" s="18">
        <v>0.32000456363938878</v>
      </c>
      <c r="AJ1127" s="18">
        <v>0.2197276756602124</v>
      </c>
      <c r="AL1127" s="18">
        <v>0.39246999999999999</v>
      </c>
      <c r="AM1127" s="18">
        <v>0.34426000000000001</v>
      </c>
      <c r="AN1127" s="18">
        <v>0.34988000000000002</v>
      </c>
      <c r="AP1127" s="18">
        <v>0.41917178950581091</v>
      </c>
      <c r="AQ1127" s="18">
        <v>0.32705095801758421</v>
      </c>
      <c r="AR1127" s="18">
        <v>0.39577346357984972</v>
      </c>
      <c r="AS1127" s="18">
        <v>0.36854891666356487</v>
      </c>
      <c r="AT1127" s="18">
        <v>0.3671302231556865</v>
      </c>
      <c r="AU1127" s="18">
        <v>0.52877764119670678</v>
      </c>
      <c r="AW1127" s="18">
        <v>0.37667575453476881</v>
      </c>
      <c r="AX1127" s="18">
        <v>0.2794159384024732</v>
      </c>
      <c r="AZ1127" s="18">
        <v>0.34404995062000299</v>
      </c>
      <c r="BA1127" s="18">
        <v>0.36818259259983671</v>
      </c>
      <c r="BB1127" s="18">
        <v>0.35836374968314061</v>
      </c>
      <c r="BC1127" s="18">
        <v>0.42586814088361052</v>
      </c>
      <c r="BD1127" s="18">
        <v>0.40104205600399617</v>
      </c>
      <c r="BE1127" s="18">
        <v>0.31002329266980072</v>
      </c>
      <c r="BF1127" s="18">
        <v>0.37031887014459042</v>
      </c>
      <c r="BG1127" s="18">
        <v>0.34250245658889539</v>
      </c>
    </row>
    <row r="1128" spans="2:59">
      <c r="B1128" s="17" t="s">
        <v>372</v>
      </c>
      <c r="C1128" s="18">
        <v>0.28718590117958298</v>
      </c>
      <c r="D1128" s="18">
        <v>0.3271008911621216</v>
      </c>
      <c r="E1128" s="18">
        <v>0.25621762720472979</v>
      </c>
      <c r="G1128" s="18">
        <v>0.27713764497583498</v>
      </c>
      <c r="H1128" s="18">
        <v>0.30566975230442017</v>
      </c>
      <c r="I1128" s="18">
        <v>0.27899175497212603</v>
      </c>
      <c r="J1128" s="18">
        <v>0.24260900733909541</v>
      </c>
      <c r="K1128" s="18">
        <v>0.27578102029790391</v>
      </c>
      <c r="L1128" s="18">
        <v>0.22769402272505049</v>
      </c>
      <c r="M1128" s="18">
        <v>0.34491096557260009</v>
      </c>
      <c r="N1128" s="18">
        <v>0.3033889617067691</v>
      </c>
      <c r="O1128" s="18">
        <v>0.26870008902662651</v>
      </c>
      <c r="Q1128" s="18">
        <v>0.2913225464642572</v>
      </c>
      <c r="R1128" s="18">
        <v>0.32323131730818422</v>
      </c>
      <c r="S1128" s="18">
        <v>0.27863298749299531</v>
      </c>
      <c r="T1128" s="18">
        <v>0.26377934050336982</v>
      </c>
      <c r="V1128" s="18">
        <v>0.2424458354085377</v>
      </c>
      <c r="W1128" s="18">
        <v>0.26241763287581271</v>
      </c>
      <c r="X1128" s="18">
        <v>0.29181970150028658</v>
      </c>
      <c r="Y1128" s="18">
        <v>0.29504208821118982</v>
      </c>
      <c r="Z1128" s="18">
        <v>0.31072591407437328</v>
      </c>
      <c r="AA1128" s="18">
        <v>0.31130593193671569</v>
      </c>
      <c r="AB1128" s="18">
        <v>0.29884794248812152</v>
      </c>
      <c r="AD1128" s="18">
        <v>0.3088075939470572</v>
      </c>
      <c r="AE1128" s="18">
        <v>0.30055014503576438</v>
      </c>
      <c r="AF1128" s="18">
        <v>0.25603907123649761</v>
      </c>
      <c r="AG1128" s="18">
        <v>0.27984847609060198</v>
      </c>
      <c r="AH1128" s="18">
        <v>0.26725406060811568</v>
      </c>
      <c r="AI1128" s="18">
        <v>0.28276486675273749</v>
      </c>
      <c r="AJ1128" s="18">
        <v>0</v>
      </c>
      <c r="AL1128" s="18">
        <v>0.27761999999999998</v>
      </c>
      <c r="AM1128" s="18">
        <v>0.26028000000000001</v>
      </c>
      <c r="AN1128" s="18">
        <v>0.33889999999999998</v>
      </c>
      <c r="AP1128" s="18">
        <v>0.32921473395273543</v>
      </c>
      <c r="AQ1128" s="18">
        <v>0.28004809712988638</v>
      </c>
      <c r="AR1128" s="18">
        <v>0.32421375079645082</v>
      </c>
      <c r="AS1128" s="18">
        <v>0.30962238911769963</v>
      </c>
      <c r="AT1128" s="18">
        <v>0.32761892633576323</v>
      </c>
      <c r="AU1128" s="18">
        <v>0.3127185138947311</v>
      </c>
      <c r="AW1128" s="18">
        <v>0.28370811273870578</v>
      </c>
      <c r="AX1128" s="18">
        <v>0.31741712405012801</v>
      </c>
      <c r="AZ1128" s="18">
        <v>0.25230534008288769</v>
      </c>
      <c r="BA1128" s="18">
        <v>0.31488896337208661</v>
      </c>
      <c r="BB1128" s="18">
        <v>0.31573985551924938</v>
      </c>
      <c r="BC1128" s="18">
        <v>0.29112018932895561</v>
      </c>
      <c r="BD1128" s="18">
        <v>0.30458443222014098</v>
      </c>
      <c r="BE1128" s="18">
        <v>0.30393109153620868</v>
      </c>
      <c r="BF1128" s="18">
        <v>0.29896649615046811</v>
      </c>
      <c r="BG1128" s="18">
        <v>0.26963200275595028</v>
      </c>
    </row>
    <row r="1129" spans="2:59">
      <c r="B1129" s="17" t="s">
        <v>373</v>
      </c>
      <c r="C1129" s="18">
        <v>0.17283024266285441</v>
      </c>
      <c r="D1129" s="18">
        <v>0.20000463219493911</v>
      </c>
      <c r="E1129" s="18">
        <v>0.15222974370227291</v>
      </c>
      <c r="G1129" s="18">
        <v>0.19706458070752081</v>
      </c>
      <c r="H1129" s="18">
        <v>0.17226723624354229</v>
      </c>
      <c r="I1129" s="18">
        <v>0.1693746663502449</v>
      </c>
      <c r="J1129" s="18">
        <v>0.14388594528432019</v>
      </c>
      <c r="K1129" s="18">
        <v>0.19576768204283251</v>
      </c>
      <c r="L1129" s="18">
        <v>0.16884618838510079</v>
      </c>
      <c r="M1129" s="18">
        <v>0.17252072964091669</v>
      </c>
      <c r="N1129" s="18">
        <v>0.19053595351402189</v>
      </c>
      <c r="O1129" s="18">
        <v>0.1413170855502566</v>
      </c>
      <c r="Q1129" s="18">
        <v>0.16567692722517241</v>
      </c>
      <c r="R1129" s="18">
        <v>0.18359616162140641</v>
      </c>
      <c r="S1129" s="18">
        <v>0.1797098898722353</v>
      </c>
      <c r="T1129" s="18">
        <v>0.17038797901756919</v>
      </c>
      <c r="V1129" s="18">
        <v>0.12712073887410211</v>
      </c>
      <c r="W1129" s="18">
        <v>0.14331034644973681</v>
      </c>
      <c r="X1129" s="18">
        <v>0.16682398252917779</v>
      </c>
      <c r="Y1129" s="18">
        <v>0.14961681860788251</v>
      </c>
      <c r="Z1129" s="18">
        <v>0.17773202034773269</v>
      </c>
      <c r="AA1129" s="18">
        <v>0.2066290058574734</v>
      </c>
      <c r="AB1129" s="18">
        <v>0.23911723299697149</v>
      </c>
      <c r="AD1129" s="18">
        <v>0.18476071981668329</v>
      </c>
      <c r="AE1129" s="18">
        <v>0.17538374503568041</v>
      </c>
      <c r="AF1129" s="18">
        <v>0.1471968693730222</v>
      </c>
      <c r="AG1129" s="18">
        <v>0.12600308181422021</v>
      </c>
      <c r="AH1129" s="18">
        <v>0.1951440046082808</v>
      </c>
      <c r="AI1129" s="18">
        <v>0.16086257049212621</v>
      </c>
      <c r="AJ1129" s="18">
        <v>0</v>
      </c>
      <c r="AL1129" s="18">
        <v>0.13822999999999999</v>
      </c>
      <c r="AM1129" s="18">
        <v>0.14507999999999999</v>
      </c>
      <c r="AN1129" s="18">
        <v>0.21318000000000001</v>
      </c>
      <c r="AP1129" s="18">
        <v>0.25124369505206823</v>
      </c>
      <c r="AQ1129" s="18">
        <v>0.17348730270329951</v>
      </c>
      <c r="AR1129" s="18">
        <v>0.20976115647164631</v>
      </c>
      <c r="AS1129" s="18">
        <v>0.1720875035776766</v>
      </c>
      <c r="AT1129" s="18">
        <v>0.23101675424956791</v>
      </c>
      <c r="AU1129" s="18">
        <v>0.39353758232651631</v>
      </c>
      <c r="AW1129" s="18">
        <v>0.1731698547354564</v>
      </c>
      <c r="AX1129" s="18">
        <v>0.16597458089298001</v>
      </c>
      <c r="AZ1129" s="18">
        <v>0.13468019715334439</v>
      </c>
      <c r="BA1129" s="18">
        <v>0.1883265755288886</v>
      </c>
      <c r="BB1129" s="18">
        <v>0.23443384287482291</v>
      </c>
      <c r="BC1129" s="18">
        <v>0.17653921238561779</v>
      </c>
      <c r="BD1129" s="18">
        <v>0.23421029384703709</v>
      </c>
      <c r="BE1129" s="18">
        <v>0.2267429226357234</v>
      </c>
      <c r="BF1129" s="18">
        <v>0.1192586255493182</v>
      </c>
      <c r="BG1129" s="18">
        <v>0.1130925738776191</v>
      </c>
    </row>
    <row r="1130" spans="2:59">
      <c r="B1130" s="17" t="s">
        <v>119</v>
      </c>
      <c r="C1130" s="18">
        <v>5.8087190506872423E-2</v>
      </c>
      <c r="D1130" s="18">
        <v>3.8816123460471467E-2</v>
      </c>
      <c r="E1130" s="18">
        <v>7.2749671948880379E-2</v>
      </c>
      <c r="G1130" s="18">
        <v>4.5184117467340502E-2</v>
      </c>
      <c r="H1130" s="18">
        <v>4.6910426969171387E-2</v>
      </c>
      <c r="I1130" s="18">
        <v>5.6431519457454823E-2</v>
      </c>
      <c r="J1130" s="18">
        <v>7.1893166227236724E-2</v>
      </c>
      <c r="K1130" s="18">
        <v>5.0363282353444068E-2</v>
      </c>
      <c r="L1130" s="18">
        <v>8.3680969252132503E-2</v>
      </c>
      <c r="M1130" s="18">
        <v>3.3827001122283942E-2</v>
      </c>
      <c r="N1130" s="18">
        <v>5.9243301561188517E-2</v>
      </c>
      <c r="O1130" s="18">
        <v>8.8897790060860141E-2</v>
      </c>
      <c r="Q1130" s="18">
        <v>2.55536448486113E-2</v>
      </c>
      <c r="R1130" s="18">
        <v>4.5248087595985642E-2</v>
      </c>
      <c r="S1130" s="18">
        <v>6.3975296691661854E-2</v>
      </c>
      <c r="T1130" s="18">
        <v>0.1060309568437732</v>
      </c>
      <c r="V1130" s="18">
        <v>5.1740579884447663E-2</v>
      </c>
      <c r="W1130" s="18">
        <v>4.262064537100109E-2</v>
      </c>
      <c r="X1130" s="18">
        <v>4.6219443069035873E-2</v>
      </c>
      <c r="Y1130" s="18">
        <v>6.6396902807555044E-2</v>
      </c>
      <c r="Z1130" s="18">
        <v>6.2750706324290279E-2</v>
      </c>
      <c r="AA1130" s="18">
        <v>7.5732019141590654E-2</v>
      </c>
      <c r="AB1130" s="18">
        <v>6.2421911165847388E-2</v>
      </c>
      <c r="AD1130" s="18">
        <v>4.2863913095600108E-2</v>
      </c>
      <c r="AE1130" s="18">
        <v>4.2438039388004632E-2</v>
      </c>
      <c r="AF1130" s="18">
        <v>8.3383132788827682E-2</v>
      </c>
      <c r="AG1130" s="18">
        <v>7.8534427832101641E-2</v>
      </c>
      <c r="AH1130" s="18">
        <v>7.0347600595898244E-2</v>
      </c>
      <c r="AI1130" s="18">
        <v>6.1752537280292917E-2</v>
      </c>
      <c r="AJ1130" s="18">
        <v>0.48773110345854859</v>
      </c>
      <c r="AL1130" s="18">
        <v>2.6960000000000001E-2</v>
      </c>
      <c r="AM1130" s="18">
        <v>3.9690000000000003E-2</v>
      </c>
      <c r="AN1130" s="18">
        <v>6.8330000000000002E-2</v>
      </c>
      <c r="AP1130" s="18">
        <v>2.6021568118200469E-2</v>
      </c>
      <c r="AQ1130" s="18">
        <v>0.14217457773915651</v>
      </c>
      <c r="AR1130" s="18">
        <v>2.8199839256329299E-2</v>
      </c>
      <c r="AS1130" s="18">
        <v>6.2234749965034843E-2</v>
      </c>
      <c r="AT1130" s="18">
        <v>5.5236709484279368E-2</v>
      </c>
      <c r="AU1130" s="18">
        <v>0</v>
      </c>
      <c r="AW1130" s="18">
        <v>4.3211453198231373E-2</v>
      </c>
      <c r="AX1130" s="18">
        <v>0.14981793679881369</v>
      </c>
      <c r="AZ1130" s="18">
        <v>5.2596800715352728E-2</v>
      </c>
      <c r="BA1130" s="18">
        <v>5.125609704222344E-2</v>
      </c>
      <c r="BB1130" s="18">
        <v>5.6089423034988102E-2</v>
      </c>
      <c r="BC1130" s="18">
        <v>4.2091228651003121E-2</v>
      </c>
      <c r="BD1130" s="18">
        <v>2.4799162656811629E-2</v>
      </c>
      <c r="BE1130" s="18">
        <v>5.8603645337815639E-2</v>
      </c>
      <c r="BF1130" s="18">
        <v>0.14217461280159241</v>
      </c>
      <c r="BG1130" s="18">
        <v>0.121571758176239</v>
      </c>
    </row>
    <row r="1131" spans="2:59">
      <c r="B1131" s="17" t="s">
        <v>120</v>
      </c>
      <c r="C1131" s="18">
        <v>4.3106201683252871E-3</v>
      </c>
      <c r="D1131" s="18">
        <v>3.6818734794194742E-3</v>
      </c>
      <c r="E1131" s="18">
        <v>4.8030822296289436E-3</v>
      </c>
      <c r="G1131" s="18">
        <v>0</v>
      </c>
      <c r="H1131" s="18">
        <v>6.5513614679766734E-3</v>
      </c>
      <c r="I1131" s="18">
        <v>5.1614244897013866E-3</v>
      </c>
      <c r="J1131" s="18">
        <v>3.2249251666937001E-3</v>
      </c>
      <c r="K1131" s="18">
        <v>6.4193773772135768E-3</v>
      </c>
      <c r="L1131" s="18">
        <v>2.6163726791714331E-3</v>
      </c>
      <c r="M1131" s="18">
        <v>2.9782175239391239E-3</v>
      </c>
      <c r="N1131" s="18">
        <v>3.197282620526716E-3</v>
      </c>
      <c r="O1131" s="18">
        <v>6.90840485051839E-3</v>
      </c>
      <c r="Q1131" s="18">
        <v>2.199570780998712E-3</v>
      </c>
      <c r="R1131" s="18">
        <v>3.6633442716344361E-3</v>
      </c>
      <c r="S1131" s="18">
        <v>3.9317460777447896E-3</v>
      </c>
      <c r="T1131" s="18">
        <v>8.4478910876240702E-3</v>
      </c>
      <c r="V1131" s="18">
        <v>0</v>
      </c>
      <c r="W1131" s="18">
        <v>4.9818626887092347E-3</v>
      </c>
      <c r="X1131" s="18">
        <v>0</v>
      </c>
      <c r="Y1131" s="18">
        <v>3.4439613947552781E-3</v>
      </c>
      <c r="Z1131" s="18">
        <v>8.0935635904587425E-3</v>
      </c>
      <c r="AA1131" s="18">
        <v>1.036932299103448E-2</v>
      </c>
      <c r="AB1131" s="18">
        <v>3.5758798923306722E-3</v>
      </c>
      <c r="AD1131" s="18">
        <v>3.0338486727915998E-3</v>
      </c>
      <c r="AE1131" s="18">
        <v>5.7706695033393641E-3</v>
      </c>
      <c r="AF1131" s="18">
        <v>6.438133491775219E-3</v>
      </c>
      <c r="AG1131" s="18">
        <v>5.6316595833343372E-3</v>
      </c>
      <c r="AH1131" s="18">
        <v>3.1784587175645832E-3</v>
      </c>
      <c r="AI1131" s="18">
        <v>2.601820350960099E-3</v>
      </c>
      <c r="AJ1131" s="18">
        <v>0</v>
      </c>
      <c r="AL1131" s="18">
        <v>0</v>
      </c>
      <c r="AM1131" s="18">
        <v>1.5E-3</v>
      </c>
      <c r="AN1131" s="18">
        <v>5.0000000000000001E-3</v>
      </c>
      <c r="AP1131" s="18">
        <v>2.0773169346121989E-3</v>
      </c>
      <c r="AQ1131" s="18">
        <v>1.179617038284848E-2</v>
      </c>
      <c r="AR1131" s="18">
        <v>0</v>
      </c>
      <c r="AS1131" s="18">
        <v>7.9391646928444297E-3</v>
      </c>
      <c r="AT1131" s="18">
        <v>0</v>
      </c>
      <c r="AU1131" s="18">
        <v>0</v>
      </c>
      <c r="AW1131" s="18">
        <v>3.0752424146219268E-3</v>
      </c>
      <c r="AX1131" s="18">
        <v>1.3582480029654819E-2</v>
      </c>
      <c r="AZ1131" s="18">
        <v>2.1172391388223299E-3</v>
      </c>
      <c r="BA1131" s="18">
        <v>9.8031241198008232E-4</v>
      </c>
      <c r="BB1131" s="18">
        <v>4.5783069246878817E-3</v>
      </c>
      <c r="BC1131" s="18">
        <v>3.682667862145213E-3</v>
      </c>
      <c r="BD1131" s="18">
        <v>0</v>
      </c>
      <c r="BE1131" s="18">
        <v>0</v>
      </c>
      <c r="BF1131" s="18">
        <v>3.3903921103563488E-2</v>
      </c>
      <c r="BG1131" s="18">
        <v>2.0420559488464551E-2</v>
      </c>
    </row>
    <row r="1133" spans="2:59" ht="43.5">
      <c r="B1133" s="14" t="s">
        <v>374</v>
      </c>
    </row>
    <row r="1134" spans="2:59">
      <c r="B1134" s="15" t="s">
        <v>20</v>
      </c>
    </row>
    <row r="1135" spans="2:59">
      <c r="B1135" s="11" t="s">
        <v>105</v>
      </c>
      <c r="C1135" s="16">
        <v>4018</v>
      </c>
      <c r="D1135" s="16">
        <v>1672</v>
      </c>
      <c r="E1135" s="16">
        <v>2331</v>
      </c>
      <c r="G1135" s="16">
        <v>205</v>
      </c>
      <c r="H1135" s="16">
        <v>556</v>
      </c>
      <c r="I1135" s="16">
        <v>395</v>
      </c>
      <c r="J1135" s="16">
        <v>359</v>
      </c>
      <c r="K1135" s="16">
        <v>434</v>
      </c>
      <c r="L1135" s="16">
        <v>407</v>
      </c>
      <c r="M1135" s="16">
        <v>650</v>
      </c>
      <c r="N1135" s="16">
        <v>588</v>
      </c>
      <c r="O1135" s="16">
        <v>424</v>
      </c>
      <c r="Q1135" s="16">
        <v>1333</v>
      </c>
      <c r="R1135" s="16">
        <v>799</v>
      </c>
      <c r="S1135" s="16">
        <v>886</v>
      </c>
      <c r="T1135" s="16">
        <v>955</v>
      </c>
      <c r="V1135" s="16">
        <v>498</v>
      </c>
      <c r="W1135" s="16">
        <v>617</v>
      </c>
      <c r="X1135" s="16">
        <v>572</v>
      </c>
      <c r="Y1135" s="16">
        <v>607</v>
      </c>
      <c r="Z1135" s="16">
        <v>586</v>
      </c>
      <c r="AA1135" s="16">
        <v>563</v>
      </c>
      <c r="AB1135" s="16">
        <v>575</v>
      </c>
      <c r="AD1135" s="16">
        <v>1337</v>
      </c>
      <c r="AE1135" s="16">
        <v>799</v>
      </c>
      <c r="AF1135" s="16">
        <v>767</v>
      </c>
      <c r="AG1135" s="16">
        <v>160</v>
      </c>
      <c r="AH1135" s="16">
        <v>609</v>
      </c>
      <c r="AI1135" s="16">
        <v>341</v>
      </c>
      <c r="AJ1135" s="16">
        <v>5</v>
      </c>
      <c r="AL1135" s="16">
        <v>547</v>
      </c>
      <c r="AM1135" s="16">
        <v>640</v>
      </c>
      <c r="AN1135" s="16">
        <v>180</v>
      </c>
      <c r="AP1135" s="16">
        <v>435</v>
      </c>
      <c r="AQ1135" s="16">
        <v>418</v>
      </c>
      <c r="AR1135" s="16">
        <v>128</v>
      </c>
      <c r="AS1135" s="16">
        <v>888</v>
      </c>
      <c r="AT1135" s="16">
        <v>140</v>
      </c>
      <c r="AU1135" s="16">
        <v>21</v>
      </c>
      <c r="AW1135" s="16">
        <v>3482</v>
      </c>
      <c r="AX1135" s="16">
        <v>492</v>
      </c>
      <c r="AZ1135" s="16">
        <v>1325</v>
      </c>
      <c r="BA1135" s="16">
        <v>930</v>
      </c>
      <c r="BB1135" s="16">
        <v>645</v>
      </c>
      <c r="BC1135" s="16">
        <v>527</v>
      </c>
      <c r="BD1135" s="16">
        <v>129</v>
      </c>
      <c r="BE1135" s="16">
        <v>133</v>
      </c>
      <c r="BF1135" s="16">
        <v>207</v>
      </c>
      <c r="BG1135" s="16">
        <v>95</v>
      </c>
    </row>
    <row r="1136" spans="2:59">
      <c r="B1136" s="12" t="s">
        <v>106</v>
      </c>
      <c r="C1136" s="16">
        <v>4018</v>
      </c>
      <c r="D1136" s="16">
        <v>1743</v>
      </c>
      <c r="E1136" s="16">
        <v>2269</v>
      </c>
      <c r="G1136" s="16">
        <v>189</v>
      </c>
      <c r="H1136" s="16">
        <v>543</v>
      </c>
      <c r="I1136" s="16">
        <v>398</v>
      </c>
      <c r="J1136" s="16">
        <v>350</v>
      </c>
      <c r="K1136" s="16">
        <v>437</v>
      </c>
      <c r="L1136" s="16">
        <v>421</v>
      </c>
      <c r="M1136" s="16">
        <v>651</v>
      </c>
      <c r="N1136" s="16">
        <v>639</v>
      </c>
      <c r="O1136" s="16">
        <v>390</v>
      </c>
      <c r="Q1136" s="16">
        <v>1339</v>
      </c>
      <c r="R1136" s="16">
        <v>796</v>
      </c>
      <c r="S1136" s="16">
        <v>895</v>
      </c>
      <c r="T1136" s="16">
        <v>943</v>
      </c>
      <c r="V1136" s="16">
        <v>583</v>
      </c>
      <c r="W1136" s="16">
        <v>587</v>
      </c>
      <c r="X1136" s="16">
        <v>583</v>
      </c>
      <c r="Y1136" s="16">
        <v>558</v>
      </c>
      <c r="Z1136" s="16">
        <v>563</v>
      </c>
      <c r="AA1136" s="16">
        <v>563</v>
      </c>
      <c r="AB1136" s="16">
        <v>581</v>
      </c>
      <c r="AD1136" s="16">
        <v>1341</v>
      </c>
      <c r="AE1136" s="16">
        <v>803</v>
      </c>
      <c r="AF1136" s="16">
        <v>765</v>
      </c>
      <c r="AG1136" s="16">
        <v>157</v>
      </c>
      <c r="AH1136" s="16">
        <v>609</v>
      </c>
      <c r="AI1136" s="16">
        <v>338</v>
      </c>
      <c r="AJ1136" s="16">
        <v>5</v>
      </c>
      <c r="AL1136" s="16">
        <v>567</v>
      </c>
      <c r="AM1136" s="16">
        <v>660</v>
      </c>
      <c r="AN1136" s="16">
        <v>184</v>
      </c>
      <c r="AP1136" s="16">
        <v>432</v>
      </c>
      <c r="AQ1136" s="16">
        <v>406</v>
      </c>
      <c r="AR1136" s="16">
        <v>131</v>
      </c>
      <c r="AS1136" s="16">
        <v>855</v>
      </c>
      <c r="AT1136" s="16">
        <v>139</v>
      </c>
      <c r="AU1136" s="16">
        <v>21</v>
      </c>
      <c r="AW1136" s="16">
        <v>3483</v>
      </c>
      <c r="AX1136" s="16">
        <v>490</v>
      </c>
      <c r="AZ1136" s="16">
        <v>1381</v>
      </c>
      <c r="BA1136" s="16">
        <v>902</v>
      </c>
      <c r="BB1136" s="16">
        <v>648</v>
      </c>
      <c r="BC1136" s="16">
        <v>510</v>
      </c>
      <c r="BD1136" s="16">
        <v>127</v>
      </c>
      <c r="BE1136" s="16">
        <v>130</v>
      </c>
      <c r="BF1136" s="16">
        <v>199</v>
      </c>
      <c r="BG1136" s="16">
        <v>95</v>
      </c>
    </row>
    <row r="1137" spans="2:59" ht="29.1">
      <c r="B1137" s="17" t="s">
        <v>375</v>
      </c>
      <c r="C1137" s="18">
        <v>0.52444815058461114</v>
      </c>
      <c r="D1137" s="18">
        <v>0.48092297837399828</v>
      </c>
      <c r="E1137" s="18">
        <v>0.55707926039497979</v>
      </c>
      <c r="G1137" s="18">
        <v>0.56149441027922919</v>
      </c>
      <c r="H1137" s="18">
        <v>0.513570490386701</v>
      </c>
      <c r="I1137" s="18">
        <v>0.52800596133240141</v>
      </c>
      <c r="J1137" s="18">
        <v>0.56521919904780327</v>
      </c>
      <c r="K1137" s="18">
        <v>0.47173723028833731</v>
      </c>
      <c r="L1137" s="18">
        <v>0.53374982280527616</v>
      </c>
      <c r="M1137" s="18">
        <v>0.48605437456890532</v>
      </c>
      <c r="N1137" s="18">
        <v>0.5387679889485858</v>
      </c>
      <c r="O1137" s="18">
        <v>0.57105361776249075</v>
      </c>
      <c r="Q1137" s="18">
        <v>0.53113900260163904</v>
      </c>
      <c r="R1137" s="18">
        <v>0.5671201509235394</v>
      </c>
      <c r="S1137" s="18">
        <v>0.50731339582981272</v>
      </c>
      <c r="T1137" s="18">
        <v>0.49420546951595962</v>
      </c>
      <c r="V1137" s="18">
        <v>0.50767129597702387</v>
      </c>
      <c r="W1137" s="18">
        <v>0.47684326678033068</v>
      </c>
      <c r="X1137" s="18">
        <v>0.50377550416741879</v>
      </c>
      <c r="Y1137" s="18">
        <v>0.55322458402987817</v>
      </c>
      <c r="Z1137" s="18">
        <v>0.54735902248296153</v>
      </c>
      <c r="AA1137" s="18">
        <v>0.56896716962509031</v>
      </c>
      <c r="AB1137" s="18">
        <v>0.51711157826613507</v>
      </c>
      <c r="AD1137" s="18">
        <v>0.47928470056829531</v>
      </c>
      <c r="AE1137" s="18">
        <v>0.51833659892105521</v>
      </c>
      <c r="AF1137" s="18">
        <v>0.56667654615231544</v>
      </c>
      <c r="AG1137" s="18">
        <v>0.51690723498405433</v>
      </c>
      <c r="AH1137" s="18">
        <v>0.54610420436446949</v>
      </c>
      <c r="AI1137" s="18">
        <v>0.58945451722688702</v>
      </c>
      <c r="AJ1137" s="18">
        <v>0.3657151007817972</v>
      </c>
      <c r="AL1137" s="18">
        <v>0.48635</v>
      </c>
      <c r="AM1137" s="18">
        <v>0.51837</v>
      </c>
      <c r="AN1137" s="18">
        <v>0.46766999999999997</v>
      </c>
      <c r="AP1137" s="18">
        <v>0.55722489064655589</v>
      </c>
      <c r="AQ1137" s="18">
        <v>0.51505988710979289</v>
      </c>
      <c r="AR1137" s="18">
        <v>0.49599790449159581</v>
      </c>
      <c r="AS1137" s="18">
        <v>0.57995452283011373</v>
      </c>
      <c r="AT1137" s="18">
        <v>0.58295856520924183</v>
      </c>
      <c r="AU1137" s="18">
        <v>0.28871520227646869</v>
      </c>
      <c r="AW1137" s="18">
        <v>0.52964725796778189</v>
      </c>
      <c r="AX1137" s="18">
        <v>0.50527722353034998</v>
      </c>
      <c r="AZ1137" s="18">
        <v>0.49308724928972852</v>
      </c>
      <c r="BA1137" s="18">
        <v>0.50423647781172365</v>
      </c>
      <c r="BB1137" s="18">
        <v>0.54580002797909621</v>
      </c>
      <c r="BC1137" s="18">
        <v>0.60364816541533761</v>
      </c>
      <c r="BD1137" s="18">
        <v>0.46719519948478311</v>
      </c>
      <c r="BE1137" s="18">
        <v>0.44481149832866318</v>
      </c>
      <c r="BF1137" s="18">
        <v>0.60193125458155383</v>
      </c>
      <c r="BG1137" s="18">
        <v>0.66509875332414969</v>
      </c>
    </row>
    <row r="1138" spans="2:59" ht="43.5">
      <c r="B1138" s="17" t="s">
        <v>376</v>
      </c>
      <c r="C1138" s="18">
        <v>0.51848733280255932</v>
      </c>
      <c r="D1138" s="18">
        <v>0.4662412225921822</v>
      </c>
      <c r="E1138" s="18">
        <v>0.55863503158339067</v>
      </c>
      <c r="G1138" s="18">
        <v>0.5180693904399587</v>
      </c>
      <c r="H1138" s="18">
        <v>0.51385783518737993</v>
      </c>
      <c r="I1138" s="18">
        <v>0.50468316915989697</v>
      </c>
      <c r="J1138" s="18">
        <v>0.56469477732279838</v>
      </c>
      <c r="K1138" s="18">
        <v>0.48507928141189288</v>
      </c>
      <c r="L1138" s="18">
        <v>0.57362774445937614</v>
      </c>
      <c r="M1138" s="18">
        <v>0.45423466994271422</v>
      </c>
      <c r="N1138" s="18">
        <v>0.51727971694029229</v>
      </c>
      <c r="O1138" s="18">
        <v>0.58488122336630122</v>
      </c>
      <c r="Q1138" s="18">
        <v>0.51682467970084711</v>
      </c>
      <c r="R1138" s="18">
        <v>0.54944777027779179</v>
      </c>
      <c r="S1138" s="18">
        <v>0.48034534880877278</v>
      </c>
      <c r="T1138" s="18">
        <v>0.5190793560400413</v>
      </c>
      <c r="V1138" s="18">
        <v>0.51074266965785031</v>
      </c>
      <c r="W1138" s="18">
        <v>0.47929349814587041</v>
      </c>
      <c r="X1138" s="18">
        <v>0.55568059756855959</v>
      </c>
      <c r="Y1138" s="18">
        <v>0.55113761000154138</v>
      </c>
      <c r="Z1138" s="18">
        <v>0.52900186828938456</v>
      </c>
      <c r="AA1138" s="18">
        <v>0.52362732360573705</v>
      </c>
      <c r="AB1138" s="18">
        <v>0.48201104360225772</v>
      </c>
      <c r="AD1138" s="18">
        <v>0.48335594590746939</v>
      </c>
      <c r="AE1138" s="18">
        <v>0.50660242775869446</v>
      </c>
      <c r="AF1138" s="18">
        <v>0.54889116471073462</v>
      </c>
      <c r="AG1138" s="18">
        <v>0.53117726283979583</v>
      </c>
      <c r="AH1138" s="18">
        <v>0.51965373993528607</v>
      </c>
      <c r="AI1138" s="18">
        <v>0.61073428598040536</v>
      </c>
      <c r="AJ1138" s="18">
        <v>0.42490537416656349</v>
      </c>
      <c r="AL1138" s="18">
        <v>0.49315999999999999</v>
      </c>
      <c r="AM1138" s="18">
        <v>0.54440999999999995</v>
      </c>
      <c r="AN1138" s="18">
        <v>0.49020000000000002</v>
      </c>
      <c r="AP1138" s="18">
        <v>0.5483657559862829</v>
      </c>
      <c r="AQ1138" s="18">
        <v>0.4993541537825622</v>
      </c>
      <c r="AR1138" s="18">
        <v>0.40686976102622657</v>
      </c>
      <c r="AS1138" s="18">
        <v>0.53579714558537794</v>
      </c>
      <c r="AT1138" s="18">
        <v>0.49721749582863012</v>
      </c>
      <c r="AU1138" s="18">
        <v>0.38796648364691189</v>
      </c>
      <c r="AW1138" s="18">
        <v>0.52161744700778878</v>
      </c>
      <c r="AX1138" s="18">
        <v>0.50750527440877868</v>
      </c>
      <c r="AZ1138" s="18">
        <v>0.52952075515099684</v>
      </c>
      <c r="BA1138" s="18">
        <v>0.46802726966102581</v>
      </c>
      <c r="BB1138" s="18">
        <v>0.52167723673526079</v>
      </c>
      <c r="BC1138" s="18">
        <v>0.5366206377787005</v>
      </c>
      <c r="BD1138" s="18">
        <v>0.48275322190003561</v>
      </c>
      <c r="BE1138" s="18">
        <v>0.49660216307552513</v>
      </c>
      <c r="BF1138" s="18">
        <v>0.61496656900923652</v>
      </c>
      <c r="BG1138" s="18">
        <v>0.63128495488002723</v>
      </c>
    </row>
    <row r="1139" spans="2:59" ht="43.5">
      <c r="B1139" s="17" t="s">
        <v>377</v>
      </c>
      <c r="C1139" s="18">
        <v>0.51649625026480395</v>
      </c>
      <c r="D1139" s="18">
        <v>0.47111166208138888</v>
      </c>
      <c r="E1139" s="18">
        <v>0.55123725179458938</v>
      </c>
      <c r="G1139" s="18">
        <v>0.47864908246702248</v>
      </c>
      <c r="H1139" s="18">
        <v>0.48503772583787708</v>
      </c>
      <c r="I1139" s="18">
        <v>0.50801609650495971</v>
      </c>
      <c r="J1139" s="18">
        <v>0.54995258049550166</v>
      </c>
      <c r="K1139" s="18">
        <v>0.50481252856403669</v>
      </c>
      <c r="L1139" s="18">
        <v>0.55608678385909793</v>
      </c>
      <c r="M1139" s="18">
        <v>0.4437999329303311</v>
      </c>
      <c r="N1139" s="18">
        <v>0.54980555131520836</v>
      </c>
      <c r="O1139" s="18">
        <v>0.59436750767235569</v>
      </c>
      <c r="Q1139" s="18">
        <v>0.49619957022573202</v>
      </c>
      <c r="R1139" s="18">
        <v>0.56038957273122947</v>
      </c>
      <c r="S1139" s="18">
        <v>0.50530744482064827</v>
      </c>
      <c r="T1139" s="18">
        <v>0.51508034887717136</v>
      </c>
      <c r="V1139" s="18">
        <v>0.54907393790557624</v>
      </c>
      <c r="W1139" s="18">
        <v>0.48770050725462188</v>
      </c>
      <c r="X1139" s="18">
        <v>0.53342582802214489</v>
      </c>
      <c r="Y1139" s="18">
        <v>0.54427036155893893</v>
      </c>
      <c r="Z1139" s="18">
        <v>0.54791900296328933</v>
      </c>
      <c r="AA1139" s="18">
        <v>0.48292003382019949</v>
      </c>
      <c r="AB1139" s="18">
        <v>0.47136120045528318</v>
      </c>
      <c r="AD1139" s="18">
        <v>0.44964194010628628</v>
      </c>
      <c r="AE1139" s="18">
        <v>0.52718189514736546</v>
      </c>
      <c r="AF1139" s="18">
        <v>0.54914165171464979</v>
      </c>
      <c r="AG1139" s="18">
        <v>0.55916123989394018</v>
      </c>
      <c r="AH1139" s="18">
        <v>0.55043876834860284</v>
      </c>
      <c r="AI1139" s="18">
        <v>0.60025501126299907</v>
      </c>
      <c r="AJ1139" s="18">
        <v>0.60352243165288777</v>
      </c>
      <c r="AL1139" s="18">
        <v>0.51029999999999998</v>
      </c>
      <c r="AM1139" s="18">
        <v>0.56076000000000004</v>
      </c>
      <c r="AN1139" s="18">
        <v>0.50892000000000004</v>
      </c>
      <c r="AP1139" s="18">
        <v>0.51699719556894941</v>
      </c>
      <c r="AQ1139" s="18">
        <v>0.47979889936859388</v>
      </c>
      <c r="AR1139" s="18">
        <v>0.34251367539699412</v>
      </c>
      <c r="AS1139" s="18">
        <v>0.56133301099681121</v>
      </c>
      <c r="AT1139" s="18">
        <v>0.46135993428948852</v>
      </c>
      <c r="AU1139" s="18">
        <v>0.43202821688370657</v>
      </c>
      <c r="AW1139" s="18">
        <v>0.51695056354270807</v>
      </c>
      <c r="AX1139" s="18">
        <v>0.52025875422405465</v>
      </c>
      <c r="AZ1139" s="18">
        <v>0.54171715047004909</v>
      </c>
      <c r="BA1139" s="18">
        <v>0.46757846837011879</v>
      </c>
      <c r="BB1139" s="18">
        <v>0.50692916590893933</v>
      </c>
      <c r="BC1139" s="18">
        <v>0.53693034797754069</v>
      </c>
      <c r="BD1139" s="18">
        <v>0.44938769853721011</v>
      </c>
      <c r="BE1139" s="18">
        <v>0.45910555331409098</v>
      </c>
      <c r="BF1139" s="18">
        <v>0.5643460521856779</v>
      </c>
      <c r="BG1139" s="18">
        <v>0.65000611834521638</v>
      </c>
    </row>
    <row r="1140" spans="2:59" ht="29.1">
      <c r="B1140" s="17" t="s">
        <v>378</v>
      </c>
      <c r="C1140" s="18">
        <v>0.44338548202381289</v>
      </c>
      <c r="D1140" s="18">
        <v>0.41309552205493322</v>
      </c>
      <c r="E1140" s="18">
        <v>0.46612017608864209</v>
      </c>
      <c r="G1140" s="18">
        <v>0.44980308489360721</v>
      </c>
      <c r="H1140" s="18">
        <v>0.43280498139491241</v>
      </c>
      <c r="I1140" s="18">
        <v>0.44293569712845482</v>
      </c>
      <c r="J1140" s="18">
        <v>0.45779071969363128</v>
      </c>
      <c r="K1140" s="18">
        <v>0.40699764910905389</v>
      </c>
      <c r="L1140" s="18">
        <v>0.49178879613480431</v>
      </c>
      <c r="M1140" s="18">
        <v>0.38168919498916032</v>
      </c>
      <c r="N1140" s="18">
        <v>0.46099203982885228</v>
      </c>
      <c r="O1140" s="18">
        <v>0.50518213634601561</v>
      </c>
      <c r="Q1140" s="18">
        <v>0.43683232015429829</v>
      </c>
      <c r="R1140" s="18">
        <v>0.48956760595394522</v>
      </c>
      <c r="S1140" s="18">
        <v>0.42358789982114903</v>
      </c>
      <c r="T1140" s="18">
        <v>0.42901875752948992</v>
      </c>
      <c r="V1140" s="18">
        <v>0.40537813615554769</v>
      </c>
      <c r="W1140" s="18">
        <v>0.42869458298430579</v>
      </c>
      <c r="X1140" s="18">
        <v>0.44407041761052563</v>
      </c>
      <c r="Y1140" s="18">
        <v>0.46111614607583151</v>
      </c>
      <c r="Z1140" s="18">
        <v>0.46435701088091969</v>
      </c>
      <c r="AA1140" s="18">
        <v>0.46866137343402731</v>
      </c>
      <c r="AB1140" s="18">
        <v>0.43380827133185701</v>
      </c>
      <c r="AD1140" s="18">
        <v>0.39325330562447153</v>
      </c>
      <c r="AE1140" s="18">
        <v>0.44263509836109161</v>
      </c>
      <c r="AF1140" s="18">
        <v>0.45642576920167238</v>
      </c>
      <c r="AG1140" s="18">
        <v>0.49714165010477179</v>
      </c>
      <c r="AH1140" s="18">
        <v>0.47033644721411949</v>
      </c>
      <c r="AI1140" s="18">
        <v>0.54222333883771068</v>
      </c>
      <c r="AJ1140" s="18">
        <v>0.3657151007817972</v>
      </c>
      <c r="AL1140" s="18">
        <v>0.39922000000000002</v>
      </c>
      <c r="AM1140" s="18">
        <v>0.45900000000000002</v>
      </c>
      <c r="AN1140" s="18">
        <v>0.43154999999999999</v>
      </c>
      <c r="AP1140" s="18">
        <v>0.46984020240142887</v>
      </c>
      <c r="AQ1140" s="18">
        <v>0.41867463788049658</v>
      </c>
      <c r="AR1140" s="18">
        <v>0.39700525868040409</v>
      </c>
      <c r="AS1140" s="18">
        <v>0.4786599573620407</v>
      </c>
      <c r="AT1140" s="18">
        <v>0.44292382991522888</v>
      </c>
      <c r="AU1140" s="18">
        <v>0.56565985184313783</v>
      </c>
      <c r="AW1140" s="18">
        <v>0.43772204331939829</v>
      </c>
      <c r="AX1140" s="18">
        <v>0.48617130229959449</v>
      </c>
      <c r="AZ1140" s="18">
        <v>0.43984743754962291</v>
      </c>
      <c r="BA1140" s="18">
        <v>0.40364284829279212</v>
      </c>
      <c r="BB1140" s="18">
        <v>0.44382003855716401</v>
      </c>
      <c r="BC1140" s="18">
        <v>0.4642317332009781</v>
      </c>
      <c r="BD1140" s="18">
        <v>0.52173906837761541</v>
      </c>
      <c r="BE1140" s="18">
        <v>0.42407558840010129</v>
      </c>
      <c r="BF1140" s="18">
        <v>0.52499878334421068</v>
      </c>
      <c r="BG1140" s="18">
        <v>0.55077352020298109</v>
      </c>
    </row>
    <row r="1141" spans="2:59" ht="29.1">
      <c r="B1141" s="17" t="s">
        <v>379</v>
      </c>
      <c r="C1141" s="18">
        <v>0.39518001791233548</v>
      </c>
      <c r="D1141" s="18">
        <v>0.35616169613182702</v>
      </c>
      <c r="E1141" s="18">
        <v>0.42457370476476791</v>
      </c>
      <c r="G1141" s="18">
        <v>0.43978749121357003</v>
      </c>
      <c r="H1141" s="18">
        <v>0.37447443339245567</v>
      </c>
      <c r="I1141" s="18">
        <v>0.40183577379756819</v>
      </c>
      <c r="J1141" s="18">
        <v>0.41227228413944211</v>
      </c>
      <c r="K1141" s="18">
        <v>0.39241169957034638</v>
      </c>
      <c r="L1141" s="18">
        <v>0.4212483778666507</v>
      </c>
      <c r="M1141" s="18">
        <v>0.3522241542076669</v>
      </c>
      <c r="N1141" s="18">
        <v>0.39011566342207782</v>
      </c>
      <c r="O1141" s="18">
        <v>0.43520817488104468</v>
      </c>
      <c r="Q1141" s="18">
        <v>0.41008293335168028</v>
      </c>
      <c r="R1141" s="18">
        <v>0.41998323819626221</v>
      </c>
      <c r="S1141" s="18">
        <v>0.36569489737020022</v>
      </c>
      <c r="T1141" s="18">
        <v>0.37788286931770509</v>
      </c>
      <c r="V1141" s="18">
        <v>0.46481777437912197</v>
      </c>
      <c r="W1141" s="18">
        <v>0.39029909494851928</v>
      </c>
      <c r="X1141" s="18">
        <v>0.42184818562513982</v>
      </c>
      <c r="Y1141" s="18">
        <v>0.39649288803417398</v>
      </c>
      <c r="Z1141" s="18">
        <v>0.35902090060905051</v>
      </c>
      <c r="AA1141" s="18">
        <v>0.36812013311516362</v>
      </c>
      <c r="AB1141" s="18">
        <v>0.36352527446726252</v>
      </c>
      <c r="AD1141" s="18">
        <v>0.35510643774104561</v>
      </c>
      <c r="AE1141" s="18">
        <v>0.40008038402248458</v>
      </c>
      <c r="AF1141" s="18">
        <v>0.41667509231107253</v>
      </c>
      <c r="AG1141" s="18">
        <v>0.43248160414159709</v>
      </c>
      <c r="AH1141" s="18">
        <v>0.40506261226361973</v>
      </c>
      <c r="AI1141" s="18">
        <v>0.45921755451417279</v>
      </c>
      <c r="AJ1141" s="18">
        <v>0.3657151007817972</v>
      </c>
      <c r="AL1141" s="18">
        <v>0.43395</v>
      </c>
      <c r="AM1141" s="18">
        <v>0.41388000000000003</v>
      </c>
      <c r="AN1141" s="18">
        <v>0.47005000000000002</v>
      </c>
      <c r="AP1141" s="18">
        <v>0.40325777563540288</v>
      </c>
      <c r="AQ1141" s="18">
        <v>0.33250823651473371</v>
      </c>
      <c r="AR1141" s="18">
        <v>0.30231346997585079</v>
      </c>
      <c r="AS1141" s="18">
        <v>0.394945984355697</v>
      </c>
      <c r="AT1141" s="18">
        <v>0.37913875693610921</v>
      </c>
      <c r="AU1141" s="18">
        <v>0.2025280843128211</v>
      </c>
      <c r="AW1141" s="18">
        <v>0.38779683104795037</v>
      </c>
      <c r="AX1141" s="18">
        <v>0.44824022514027168</v>
      </c>
      <c r="AZ1141" s="18">
        <v>0.43156048179694728</v>
      </c>
      <c r="BA1141" s="18">
        <v>0.37434138270004891</v>
      </c>
      <c r="BB1141" s="18">
        <v>0.35882883269022292</v>
      </c>
      <c r="BC1141" s="18">
        <v>0.36954781641632151</v>
      </c>
      <c r="BD1141" s="18">
        <v>0.3960200207265705</v>
      </c>
      <c r="BE1141" s="18">
        <v>0.3491861558965299</v>
      </c>
      <c r="BF1141" s="18">
        <v>0.42441712366863782</v>
      </c>
      <c r="BG1141" s="18">
        <v>0.4967089234019183</v>
      </c>
    </row>
    <row r="1142" spans="2:59" ht="43.5">
      <c r="B1142" s="17" t="s">
        <v>380</v>
      </c>
      <c r="C1142" s="18">
        <v>0.39109740882986271</v>
      </c>
      <c r="D1142" s="18">
        <v>0.35150551209673869</v>
      </c>
      <c r="E1142" s="18">
        <v>0.42098715224428851</v>
      </c>
      <c r="G1142" s="18">
        <v>0.37167803696505081</v>
      </c>
      <c r="H1142" s="18">
        <v>0.37032533204757612</v>
      </c>
      <c r="I1142" s="18">
        <v>0.36612431207727592</v>
      </c>
      <c r="J1142" s="18">
        <v>0.4204934242278639</v>
      </c>
      <c r="K1142" s="18">
        <v>0.37533831306787252</v>
      </c>
      <c r="L1142" s="18">
        <v>0.43841161345564689</v>
      </c>
      <c r="M1142" s="18">
        <v>0.35040673384648302</v>
      </c>
      <c r="N1142" s="18">
        <v>0.39360580109360899</v>
      </c>
      <c r="O1142" s="18">
        <v>0.4589224618359028</v>
      </c>
      <c r="Q1142" s="18">
        <v>0.39972528504526389</v>
      </c>
      <c r="R1142" s="18">
        <v>0.41722274279132171</v>
      </c>
      <c r="S1142" s="18">
        <v>0.38868400960979199</v>
      </c>
      <c r="T1142" s="18">
        <v>0.35738908466970348</v>
      </c>
      <c r="V1142" s="18">
        <v>0.34767367349185241</v>
      </c>
      <c r="W1142" s="18">
        <v>0.39474253882433968</v>
      </c>
      <c r="X1142" s="18">
        <v>0.39764231381449677</v>
      </c>
      <c r="Y1142" s="18">
        <v>0.40344542797646799</v>
      </c>
      <c r="Z1142" s="18">
        <v>0.41734906909943292</v>
      </c>
      <c r="AA1142" s="18">
        <v>0.41799770261350527</v>
      </c>
      <c r="AB1142" s="18">
        <v>0.3610327839817622</v>
      </c>
      <c r="AD1142" s="18">
        <v>0.37293140330293789</v>
      </c>
      <c r="AE1142" s="18">
        <v>0.35725132493336592</v>
      </c>
      <c r="AF1142" s="18">
        <v>0.41795040806883232</v>
      </c>
      <c r="AG1142" s="18">
        <v>0.41829765169321359</v>
      </c>
      <c r="AH1142" s="18">
        <v>0.40495327770219303</v>
      </c>
      <c r="AI1142" s="18">
        <v>0.44561059896380228</v>
      </c>
      <c r="AJ1142" s="18">
        <v>0.3657151007817972</v>
      </c>
      <c r="AL1142" s="18">
        <v>0.37111</v>
      </c>
      <c r="AM1142" s="18">
        <v>0.40560000000000002</v>
      </c>
      <c r="AN1142" s="18">
        <v>0.38739000000000001</v>
      </c>
      <c r="AP1142" s="18">
        <v>0.42156093976953518</v>
      </c>
      <c r="AQ1142" s="18">
        <v>0.38919695745475369</v>
      </c>
      <c r="AR1142" s="18">
        <v>0.35864665685038571</v>
      </c>
      <c r="AS1142" s="18">
        <v>0.4119485335020408</v>
      </c>
      <c r="AT1142" s="18">
        <v>0.36333291682801799</v>
      </c>
      <c r="AU1142" s="18">
        <v>0.42190627677270343</v>
      </c>
      <c r="AW1142" s="18">
        <v>0.39238666217020202</v>
      </c>
      <c r="AX1142" s="18">
        <v>0.39494671694967132</v>
      </c>
      <c r="AZ1142" s="18">
        <v>0.39001590500735978</v>
      </c>
      <c r="BA1142" s="18">
        <v>0.36931751181487971</v>
      </c>
      <c r="BB1142" s="18">
        <v>0.39623185569703262</v>
      </c>
      <c r="BC1142" s="18">
        <v>0.4228266317731032</v>
      </c>
      <c r="BD1142" s="18">
        <v>0.43827592910043389</v>
      </c>
      <c r="BE1142" s="18">
        <v>0.28777700011652457</v>
      </c>
      <c r="BF1142" s="18">
        <v>0.40732625188889698</v>
      </c>
      <c r="BG1142" s="18">
        <v>0.47869213647556441</v>
      </c>
    </row>
    <row r="1143" spans="2:59" ht="29.1">
      <c r="B1143" s="17" t="s">
        <v>381</v>
      </c>
      <c r="C1143" s="18">
        <v>0.34461409903404783</v>
      </c>
      <c r="D1143" s="18">
        <v>0.32091874978611129</v>
      </c>
      <c r="E1143" s="18">
        <v>0.36283173160894627</v>
      </c>
      <c r="G1143" s="18">
        <v>0.33655860529808429</v>
      </c>
      <c r="H1143" s="18">
        <v>0.32400010225381959</v>
      </c>
      <c r="I1143" s="18">
        <v>0.37439548083202512</v>
      </c>
      <c r="J1143" s="18">
        <v>0.34386790419568819</v>
      </c>
      <c r="K1143" s="18">
        <v>0.31606303477512471</v>
      </c>
      <c r="L1143" s="18">
        <v>0.35209546583691159</v>
      </c>
      <c r="M1143" s="18">
        <v>0.30591588084073251</v>
      </c>
      <c r="N1143" s="18">
        <v>0.36851294826586839</v>
      </c>
      <c r="O1143" s="18">
        <v>0.39683541483665452</v>
      </c>
      <c r="Q1143" s="18">
        <v>0.33448392294682638</v>
      </c>
      <c r="R1143" s="18">
        <v>0.35954818383001402</v>
      </c>
      <c r="S1143" s="18">
        <v>0.335247693457148</v>
      </c>
      <c r="T1143" s="18">
        <v>0.35521810328169151</v>
      </c>
      <c r="V1143" s="18">
        <v>0.41056188342020111</v>
      </c>
      <c r="W1143" s="18">
        <v>0.36413584708909508</v>
      </c>
      <c r="X1143" s="18">
        <v>0.37271067306577482</v>
      </c>
      <c r="Y1143" s="18">
        <v>0.32021553971697969</v>
      </c>
      <c r="Z1143" s="18">
        <v>0.29634560503940172</v>
      </c>
      <c r="AA1143" s="18">
        <v>0.31074730489069569</v>
      </c>
      <c r="AB1143" s="18">
        <v>0.33359802942692618</v>
      </c>
      <c r="AD1143" s="18">
        <v>0.31380702947226269</v>
      </c>
      <c r="AE1143" s="18">
        <v>0.3708028247856045</v>
      </c>
      <c r="AF1143" s="18">
        <v>0.37350660925337059</v>
      </c>
      <c r="AG1143" s="18">
        <v>0.3597495849406212</v>
      </c>
      <c r="AH1143" s="18">
        <v>0.32762669772760938</v>
      </c>
      <c r="AI1143" s="18">
        <v>0.36163281284737531</v>
      </c>
      <c r="AJ1143" s="18">
        <v>0.42490537416656349</v>
      </c>
      <c r="AL1143" s="18">
        <v>0.34211000000000003</v>
      </c>
      <c r="AM1143" s="18">
        <v>0.42061999999999999</v>
      </c>
      <c r="AN1143" s="18">
        <v>0.41882000000000003</v>
      </c>
      <c r="AP1143" s="18">
        <v>0.30245602036044811</v>
      </c>
      <c r="AQ1143" s="18">
        <v>0.33208052013638262</v>
      </c>
      <c r="AR1143" s="18">
        <v>0.31394894771503751</v>
      </c>
      <c r="AS1143" s="18">
        <v>0.31538681038808192</v>
      </c>
      <c r="AT1143" s="18">
        <v>0.31695662778936418</v>
      </c>
      <c r="AU1143" s="18">
        <v>4.6263062419807148E-2</v>
      </c>
      <c r="AW1143" s="18">
        <v>0.33995682350934048</v>
      </c>
      <c r="AX1143" s="18">
        <v>0.38630217892327179</v>
      </c>
      <c r="AZ1143" s="18">
        <v>0.39568016021996899</v>
      </c>
      <c r="BA1143" s="18">
        <v>0.31837774590200002</v>
      </c>
      <c r="BB1143" s="18">
        <v>0.32150594860948872</v>
      </c>
      <c r="BC1143" s="18">
        <v>0.28662844841042961</v>
      </c>
      <c r="BD1143" s="18">
        <v>0.35340814894750572</v>
      </c>
      <c r="BE1143" s="18">
        <v>0.28458720294346718</v>
      </c>
      <c r="BF1143" s="18">
        <v>0.36279198355195602</v>
      </c>
      <c r="BG1143" s="18">
        <v>0.4177104604747528</v>
      </c>
    </row>
    <row r="1144" spans="2:59" ht="29.1">
      <c r="B1144" s="17" t="s">
        <v>382</v>
      </c>
      <c r="C1144" s="18">
        <v>0.30861765897689158</v>
      </c>
      <c r="D1144" s="18">
        <v>0.31372586074232012</v>
      </c>
      <c r="E1144" s="18">
        <v>0.30424042362307568</v>
      </c>
      <c r="G1144" s="18">
        <v>0.29173275451195219</v>
      </c>
      <c r="H1144" s="18">
        <v>0.29334982529323861</v>
      </c>
      <c r="I1144" s="18">
        <v>0.32332285232790903</v>
      </c>
      <c r="J1144" s="18">
        <v>0.29687250551485411</v>
      </c>
      <c r="K1144" s="18">
        <v>0.31400398327511042</v>
      </c>
      <c r="L1144" s="18">
        <v>0.29802296821583801</v>
      </c>
      <c r="M1144" s="18">
        <v>0.308084395244065</v>
      </c>
      <c r="N1144" s="18">
        <v>0.33241537951239142</v>
      </c>
      <c r="O1144" s="18">
        <v>0.30088818977104731</v>
      </c>
      <c r="Q1144" s="18">
        <v>0.28765273887459308</v>
      </c>
      <c r="R1144" s="18">
        <v>0.34586448449465768</v>
      </c>
      <c r="S1144" s="18">
        <v>0.33126264799125049</v>
      </c>
      <c r="T1144" s="18">
        <v>0.2881243381925781</v>
      </c>
      <c r="V1144" s="18">
        <v>0.25767468688074402</v>
      </c>
      <c r="W1144" s="18">
        <v>0.26089757276047632</v>
      </c>
      <c r="X1144" s="18">
        <v>0.28427451389977598</v>
      </c>
      <c r="Y1144" s="18">
        <v>0.33358904471221268</v>
      </c>
      <c r="Z1144" s="18">
        <v>0.36255126818935313</v>
      </c>
      <c r="AA1144" s="18">
        <v>0.37784779447316741</v>
      </c>
      <c r="AB1144" s="18">
        <v>0.28898827735106453</v>
      </c>
      <c r="AD1144" s="18">
        <v>0.28861936358757412</v>
      </c>
      <c r="AE1144" s="18">
        <v>0.3257978407870924</v>
      </c>
      <c r="AF1144" s="18">
        <v>0.32619923946843238</v>
      </c>
      <c r="AG1144" s="18">
        <v>0.33148961661265292</v>
      </c>
      <c r="AH1144" s="18">
        <v>0.29330100319026209</v>
      </c>
      <c r="AI1144" s="18">
        <v>0.32348918595534698</v>
      </c>
      <c r="AJ1144" s="18">
        <v>0.3657151007817972</v>
      </c>
      <c r="AL1144" s="18">
        <v>0.26661000000000001</v>
      </c>
      <c r="AM1144" s="18">
        <v>0.28702</v>
      </c>
      <c r="AN1144" s="18">
        <v>0.29224</v>
      </c>
      <c r="AP1144" s="18">
        <v>0.37128888501918028</v>
      </c>
      <c r="AQ1144" s="18">
        <v>0.29411794070396691</v>
      </c>
      <c r="AR1144" s="18">
        <v>0.32337435417674781</v>
      </c>
      <c r="AS1144" s="18">
        <v>0.37989678563255008</v>
      </c>
      <c r="AT1144" s="18">
        <v>0.3139866819006073</v>
      </c>
      <c r="AU1144" s="18">
        <v>0.15215287824605639</v>
      </c>
      <c r="AW1144" s="18">
        <v>0.30683558893341151</v>
      </c>
      <c r="AX1144" s="18">
        <v>0.32698129952374011</v>
      </c>
      <c r="AZ1144" s="18">
        <v>0.28347731199753162</v>
      </c>
      <c r="BA1144" s="18">
        <v>0.27045446645799698</v>
      </c>
      <c r="BB1144" s="18">
        <v>0.3479287099352017</v>
      </c>
      <c r="BC1144" s="18">
        <v>0.38082308889127131</v>
      </c>
      <c r="BD1144" s="18">
        <v>0.33828626878979828</v>
      </c>
      <c r="BE1144" s="18">
        <v>0.28244036081766372</v>
      </c>
      <c r="BF1144" s="18">
        <v>0.37129305936570473</v>
      </c>
      <c r="BG1144" s="18">
        <v>0.29342803992350258</v>
      </c>
    </row>
    <row r="1145" spans="2:59">
      <c r="B1145" s="17" t="s">
        <v>383</v>
      </c>
      <c r="C1145" s="18">
        <v>0.2985010057454513</v>
      </c>
      <c r="D1145" s="18">
        <v>0.29612439849504002</v>
      </c>
      <c r="E1145" s="18">
        <v>0.30010279360501652</v>
      </c>
      <c r="G1145" s="18">
        <v>0.29784469762102977</v>
      </c>
      <c r="H1145" s="18">
        <v>0.24519476936770779</v>
      </c>
      <c r="I1145" s="18">
        <v>0.30832259697094472</v>
      </c>
      <c r="J1145" s="18">
        <v>0.29425404153875151</v>
      </c>
      <c r="K1145" s="18">
        <v>0.32430174056477762</v>
      </c>
      <c r="L1145" s="18">
        <v>0.30509866280053272</v>
      </c>
      <c r="M1145" s="18">
        <v>0.30738027496789239</v>
      </c>
      <c r="N1145" s="18">
        <v>0.29824366041786532</v>
      </c>
      <c r="O1145" s="18">
        <v>0.31639897793361699</v>
      </c>
      <c r="Q1145" s="18">
        <v>0.28570127666128842</v>
      </c>
      <c r="R1145" s="18">
        <v>0.31683880397525949</v>
      </c>
      <c r="S1145" s="18">
        <v>0.29142630452878882</v>
      </c>
      <c r="T1145" s="18">
        <v>0.30610593086867621</v>
      </c>
      <c r="V1145" s="18">
        <v>0.21710338337962329</v>
      </c>
      <c r="W1145" s="18">
        <v>0.23019255934196239</v>
      </c>
      <c r="X1145" s="18">
        <v>0.29235547710504928</v>
      </c>
      <c r="Y1145" s="18">
        <v>0.36780332470095078</v>
      </c>
      <c r="Z1145" s="18">
        <v>0.33902892162406201</v>
      </c>
      <c r="AA1145" s="18">
        <v>0.32762767440631368</v>
      </c>
      <c r="AB1145" s="18">
        <v>0.32124146379368002</v>
      </c>
      <c r="AD1145" s="18">
        <v>0.26363349884710813</v>
      </c>
      <c r="AE1145" s="18">
        <v>0.30196896418120073</v>
      </c>
      <c r="AF1145" s="18">
        <v>0.33189424667633399</v>
      </c>
      <c r="AG1145" s="18">
        <v>0.33463063227227208</v>
      </c>
      <c r="AH1145" s="18">
        <v>0.3179771667105642</v>
      </c>
      <c r="AI1145" s="18">
        <v>0.30015688963278431</v>
      </c>
      <c r="AJ1145" s="18">
        <v>0.3657151007817972</v>
      </c>
      <c r="AL1145" s="18">
        <v>0.25113999999999997</v>
      </c>
      <c r="AM1145" s="18">
        <v>0.24468999999999999</v>
      </c>
      <c r="AN1145" s="18">
        <v>0.33861999999999998</v>
      </c>
      <c r="AP1145" s="18">
        <v>0.31617469881473892</v>
      </c>
      <c r="AQ1145" s="18">
        <v>0.34400716628592731</v>
      </c>
      <c r="AR1145" s="18">
        <v>0.33527850286258032</v>
      </c>
      <c r="AS1145" s="18">
        <v>0.35008045928816101</v>
      </c>
      <c r="AT1145" s="18">
        <v>0.37322291588292528</v>
      </c>
      <c r="AU1145" s="18">
        <v>0.43764862998278542</v>
      </c>
      <c r="AW1145" s="18">
        <v>0.29783985475160252</v>
      </c>
      <c r="AX1145" s="18">
        <v>0.30299626395078788</v>
      </c>
      <c r="AZ1145" s="18">
        <v>0.25761093174140542</v>
      </c>
      <c r="BA1145" s="18">
        <v>0.30291135025801802</v>
      </c>
      <c r="BB1145" s="18">
        <v>0.33873628815651419</v>
      </c>
      <c r="BC1145" s="18">
        <v>0.30119124913815698</v>
      </c>
      <c r="BD1145" s="18">
        <v>0.35260644690627008</v>
      </c>
      <c r="BE1145" s="18">
        <v>0.37540362382399639</v>
      </c>
      <c r="BF1145" s="18">
        <v>0.34887665949832403</v>
      </c>
      <c r="BG1145" s="18">
        <v>0.29811620780000642</v>
      </c>
    </row>
    <row r="1146" spans="2:59" ht="29.1">
      <c r="B1146" s="17" t="s">
        <v>384</v>
      </c>
      <c r="C1146" s="18">
        <v>0.2834310975708354</v>
      </c>
      <c r="D1146" s="18">
        <v>0.25588939351146572</v>
      </c>
      <c r="E1146" s="18">
        <v>0.30394608313790289</v>
      </c>
      <c r="G1146" s="18">
        <v>0.26033545177100093</v>
      </c>
      <c r="H1146" s="18">
        <v>0.27301974078953212</v>
      </c>
      <c r="I1146" s="18">
        <v>0.29495520934918762</v>
      </c>
      <c r="J1146" s="18">
        <v>0.29184252992560272</v>
      </c>
      <c r="K1146" s="18">
        <v>0.28709145566222832</v>
      </c>
      <c r="L1146" s="18">
        <v>0.27032854346741109</v>
      </c>
      <c r="M1146" s="18">
        <v>0.24293050843230921</v>
      </c>
      <c r="N1146" s="18">
        <v>0.30735309411439687</v>
      </c>
      <c r="O1146" s="18">
        <v>0.32823913954436751</v>
      </c>
      <c r="Q1146" s="18">
        <v>0.2620006754665235</v>
      </c>
      <c r="R1146" s="18">
        <v>0.33028589438569028</v>
      </c>
      <c r="S1146" s="18">
        <v>0.28240028166000919</v>
      </c>
      <c r="T1146" s="18">
        <v>0.2709297908930226</v>
      </c>
      <c r="V1146" s="18">
        <v>0.1766208544365587</v>
      </c>
      <c r="W1146" s="18">
        <v>0.15660443192979581</v>
      </c>
      <c r="X1146" s="18">
        <v>0.18437455328322269</v>
      </c>
      <c r="Y1146" s="18">
        <v>0.32817455485081781</v>
      </c>
      <c r="Z1146" s="18">
        <v>0.43116927022552742</v>
      </c>
      <c r="AA1146" s="18">
        <v>0.37520212864305302</v>
      </c>
      <c r="AB1146" s="18">
        <v>0.34295585911211868</v>
      </c>
      <c r="AD1146" s="18">
        <v>0.24499853097188909</v>
      </c>
      <c r="AE1146" s="18">
        <v>0.30009866719908201</v>
      </c>
      <c r="AF1146" s="18">
        <v>0.29962707462591381</v>
      </c>
      <c r="AG1146" s="18">
        <v>0.30491088258915638</v>
      </c>
      <c r="AH1146" s="18">
        <v>0.3095271451754244</v>
      </c>
      <c r="AI1146" s="18">
        <v>0.30410077896631171</v>
      </c>
      <c r="AJ1146" s="18">
        <v>0.18709804329547289</v>
      </c>
      <c r="AL1146" s="18">
        <v>0.17841000000000001</v>
      </c>
      <c r="AM1146" s="18">
        <v>0.19173999999999999</v>
      </c>
      <c r="AN1146" s="18">
        <v>0.17541999999999999</v>
      </c>
      <c r="AP1146" s="18">
        <v>0.38629641793161762</v>
      </c>
      <c r="AQ1146" s="18">
        <v>0.32195814168475639</v>
      </c>
      <c r="AR1146" s="18">
        <v>0.36392689072564022</v>
      </c>
      <c r="AS1146" s="18">
        <v>0.44728297452031918</v>
      </c>
      <c r="AT1146" s="18">
        <v>0.33478952141577101</v>
      </c>
      <c r="AU1146" s="18">
        <v>0.40873049240044068</v>
      </c>
      <c r="AW1146" s="18">
        <v>0.27395125187604191</v>
      </c>
      <c r="AX1146" s="18">
        <v>0.36739034134783771</v>
      </c>
      <c r="AZ1146" s="18">
        <v>0.181367596445387</v>
      </c>
      <c r="BA1146" s="18">
        <v>0.237947810783601</v>
      </c>
      <c r="BB1146" s="18">
        <v>0.36720844434060279</v>
      </c>
      <c r="BC1146" s="18">
        <v>0.42627238046669491</v>
      </c>
      <c r="BD1146" s="18">
        <v>0.39238788442613459</v>
      </c>
      <c r="BE1146" s="18">
        <v>0.3724995352640143</v>
      </c>
      <c r="BF1146" s="18">
        <v>0.41628117493555661</v>
      </c>
      <c r="BG1146" s="18">
        <v>0.35116488170882959</v>
      </c>
    </row>
    <row r="1147" spans="2:59" ht="29.1">
      <c r="B1147" s="17" t="s">
        <v>385</v>
      </c>
      <c r="C1147" s="18">
        <v>0.15460073847436301</v>
      </c>
      <c r="D1147" s="18">
        <v>0.16807921307652049</v>
      </c>
      <c r="E1147" s="18">
        <v>0.14408119645830211</v>
      </c>
      <c r="G1147" s="18">
        <v>0.13216647216357441</v>
      </c>
      <c r="H1147" s="18">
        <v>0.13625917365716089</v>
      </c>
      <c r="I1147" s="18">
        <v>0.16778988742903991</v>
      </c>
      <c r="J1147" s="18">
        <v>0.15237462410784361</v>
      </c>
      <c r="K1147" s="18">
        <v>0.14093651408789121</v>
      </c>
      <c r="L1147" s="18">
        <v>0.18078283282254901</v>
      </c>
      <c r="M1147" s="18">
        <v>0.15823460567204189</v>
      </c>
      <c r="N1147" s="18">
        <v>0.15032291362970329</v>
      </c>
      <c r="O1147" s="18">
        <v>0.16754805943276119</v>
      </c>
      <c r="Q1147" s="18">
        <v>0.1408525257818212</v>
      </c>
      <c r="R1147" s="18">
        <v>0.17669307111694721</v>
      </c>
      <c r="S1147" s="18">
        <v>0.15647759992714719</v>
      </c>
      <c r="T1147" s="18">
        <v>0.15560606776916031</v>
      </c>
      <c r="V1147" s="18">
        <v>0.10321702898917499</v>
      </c>
      <c r="W1147" s="18">
        <v>0.13326320447610859</v>
      </c>
      <c r="X1147" s="18">
        <v>0.15437953074500191</v>
      </c>
      <c r="Y1147" s="18">
        <v>0.14608437529594981</v>
      </c>
      <c r="Z1147" s="18">
        <v>0.1915636558481825</v>
      </c>
      <c r="AA1147" s="18">
        <v>0.18000782279970251</v>
      </c>
      <c r="AB1147" s="18">
        <v>0.1756428072757058</v>
      </c>
      <c r="AD1147" s="18">
        <v>0.15851450719886259</v>
      </c>
      <c r="AE1147" s="18">
        <v>0.16903333564086731</v>
      </c>
      <c r="AF1147" s="18">
        <v>0.15308713327776241</v>
      </c>
      <c r="AG1147" s="18">
        <v>0.17063930927487919</v>
      </c>
      <c r="AH1147" s="18">
        <v>0.12773653581377969</v>
      </c>
      <c r="AI1147" s="18">
        <v>0.14867581676542099</v>
      </c>
      <c r="AJ1147" s="18">
        <v>0.18709804329547289</v>
      </c>
      <c r="AL1147" s="18">
        <v>0.14005999999999999</v>
      </c>
      <c r="AM1147" s="18">
        <v>0.13274</v>
      </c>
      <c r="AN1147" s="18">
        <v>0.13408</v>
      </c>
      <c r="AP1147" s="18">
        <v>0.2182602489437169</v>
      </c>
      <c r="AQ1147" s="18">
        <v>0.13994164499339681</v>
      </c>
      <c r="AR1147" s="18">
        <v>0.20755275812042731</v>
      </c>
      <c r="AS1147" s="18">
        <v>0.17927851005756329</v>
      </c>
      <c r="AT1147" s="18">
        <v>0.17910490541653731</v>
      </c>
      <c r="AU1147" s="18">
        <v>0.10177815534705779</v>
      </c>
      <c r="AW1147" s="18">
        <v>0.15019453111661771</v>
      </c>
      <c r="AX1147" s="18">
        <v>0.1851443614583273</v>
      </c>
      <c r="AZ1147" s="18">
        <v>0.12934392254710009</v>
      </c>
      <c r="BA1147" s="18">
        <v>0.155798633423436</v>
      </c>
      <c r="BB1147" s="18">
        <v>0.16263034038289551</v>
      </c>
      <c r="BC1147" s="18">
        <v>0.186361491693532</v>
      </c>
      <c r="BD1147" s="18">
        <v>0.22349404784349811</v>
      </c>
      <c r="BE1147" s="18">
        <v>9.8244950452317611E-2</v>
      </c>
      <c r="BF1147" s="18">
        <v>0.20940540505008681</v>
      </c>
      <c r="BG1147" s="18">
        <v>0.16608177621156309</v>
      </c>
    </row>
    <row r="1148" spans="2:59" ht="29.1">
      <c r="B1148" s="17" t="s">
        <v>386</v>
      </c>
      <c r="C1148" s="18">
        <v>9.4149657571088702E-2</v>
      </c>
      <c r="D1148" s="18">
        <v>9.5026353738033614E-2</v>
      </c>
      <c r="E1148" s="18">
        <v>9.368755143424648E-2</v>
      </c>
      <c r="G1148" s="18">
        <v>0.1214760311725035</v>
      </c>
      <c r="H1148" s="18">
        <v>8.4073668203132113E-2</v>
      </c>
      <c r="I1148" s="18">
        <v>0.1176515904024162</v>
      </c>
      <c r="J1148" s="18">
        <v>5.6834452264603597E-2</v>
      </c>
      <c r="K1148" s="18">
        <v>9.8694929947422155E-2</v>
      </c>
      <c r="L1148" s="18">
        <v>9.6860911694892748E-2</v>
      </c>
      <c r="M1148" s="18">
        <v>7.8708322673391187E-2</v>
      </c>
      <c r="N1148" s="18">
        <v>0.108616388051123</v>
      </c>
      <c r="O1148" s="18">
        <v>9.8484947381605001E-2</v>
      </c>
      <c r="Q1148" s="18">
        <v>7.8485870830412918E-2</v>
      </c>
      <c r="R1148" s="18">
        <v>9.0977685478398185E-2</v>
      </c>
      <c r="S1148" s="18">
        <v>0.10832521218302089</v>
      </c>
      <c r="T1148" s="18">
        <v>0.1056298331269411</v>
      </c>
      <c r="V1148" s="18">
        <v>0.1105297840433577</v>
      </c>
      <c r="W1148" s="18">
        <v>9.5836572000324763E-2</v>
      </c>
      <c r="X1148" s="18">
        <v>0.12844884035351961</v>
      </c>
      <c r="Y1148" s="18">
        <v>6.3794549518505037E-2</v>
      </c>
      <c r="Z1148" s="18">
        <v>8.6752426300417365E-2</v>
      </c>
      <c r="AA1148" s="18">
        <v>8.1355645957510089E-2</v>
      </c>
      <c r="AB1148" s="18">
        <v>9.0329662930713289E-2</v>
      </c>
      <c r="AD1148" s="18">
        <v>9.2956595406269507E-2</v>
      </c>
      <c r="AE1148" s="18">
        <v>9.4443993969173259E-2</v>
      </c>
      <c r="AF1148" s="18">
        <v>9.1983055010131015E-2</v>
      </c>
      <c r="AG1148" s="18">
        <v>0.10907437994916359</v>
      </c>
      <c r="AH1148" s="18">
        <v>9.0706373609616503E-2</v>
      </c>
      <c r="AI1148" s="18">
        <v>0.10375398826233651</v>
      </c>
      <c r="AJ1148" s="18">
        <v>0</v>
      </c>
      <c r="AL1148" s="18">
        <v>9.8470000000000002E-2</v>
      </c>
      <c r="AM1148" s="18">
        <v>0.10287</v>
      </c>
      <c r="AN1148" s="18">
        <v>0.1182</v>
      </c>
      <c r="AP1148" s="18">
        <v>8.6562209380554547E-2</v>
      </c>
      <c r="AQ1148" s="18">
        <v>8.2360142733436517E-2</v>
      </c>
      <c r="AR1148" s="18">
        <v>0.1119296725320201</v>
      </c>
      <c r="AS1148" s="18">
        <v>6.7434161563523984E-2</v>
      </c>
      <c r="AT1148" s="18">
        <v>0.110421344652829</v>
      </c>
      <c r="AU1148" s="18">
        <v>4.234113234978374E-2</v>
      </c>
      <c r="AW1148" s="18">
        <v>8.6267756143181398E-2</v>
      </c>
      <c r="AX1148" s="18">
        <v>0.14763278439832281</v>
      </c>
      <c r="AZ1148" s="18">
        <v>0.1146526985487637</v>
      </c>
      <c r="BA1148" s="18">
        <v>7.6886934916517671E-2</v>
      </c>
      <c r="BB1148" s="18">
        <v>0.1017898094017156</v>
      </c>
      <c r="BC1148" s="18">
        <v>7.6324557360521558E-2</v>
      </c>
      <c r="BD1148" s="18">
        <v>9.3173602832335348E-2</v>
      </c>
      <c r="BE1148" s="18">
        <v>0.1207438422421401</v>
      </c>
      <c r="BF1148" s="18">
        <v>4.341298961589652E-2</v>
      </c>
      <c r="BG1148" s="18">
        <v>6.5925873012356057E-2</v>
      </c>
    </row>
    <row r="1149" spans="2:59">
      <c r="B1149" s="17" t="s">
        <v>387</v>
      </c>
      <c r="C1149" s="18">
        <v>3.896449726711098E-2</v>
      </c>
      <c r="D1149" s="18">
        <v>4.3521123581027658E-2</v>
      </c>
      <c r="E1149" s="18">
        <v>3.5551743075107653E-2</v>
      </c>
      <c r="G1149" s="18">
        <v>3.5003837268280047E-2</v>
      </c>
      <c r="H1149" s="18">
        <v>4.5794565586322007E-2</v>
      </c>
      <c r="I1149" s="18">
        <v>4.755931578683225E-2</v>
      </c>
      <c r="J1149" s="18">
        <v>3.1221149745693798E-2</v>
      </c>
      <c r="K1149" s="18">
        <v>3.4808949439804671E-2</v>
      </c>
      <c r="L1149" s="18">
        <v>2.7886922530374319E-2</v>
      </c>
      <c r="M1149" s="18">
        <v>5.7759065901961643E-2</v>
      </c>
      <c r="N1149" s="18">
        <v>3.011338445700712E-2</v>
      </c>
      <c r="O1149" s="18">
        <v>2.9302940281845598E-2</v>
      </c>
      <c r="Q1149" s="18">
        <v>5.8179598799652607E-2</v>
      </c>
      <c r="R1149" s="18">
        <v>2.683621133022478E-2</v>
      </c>
      <c r="S1149" s="18">
        <v>1.5922787995597969E-2</v>
      </c>
      <c r="T1149" s="18">
        <v>4.4563356086112949E-2</v>
      </c>
      <c r="V1149" s="18">
        <v>5.4683457924111313E-2</v>
      </c>
      <c r="W1149" s="18">
        <v>6.6216971514487022E-2</v>
      </c>
      <c r="X1149" s="18">
        <v>4.5226472950454948E-2</v>
      </c>
      <c r="Y1149" s="18">
        <v>4.2004667018849952E-2</v>
      </c>
      <c r="Z1149" s="18">
        <v>1.242470298250747E-2</v>
      </c>
      <c r="AA1149" s="18">
        <v>1.6452872481403709E-2</v>
      </c>
      <c r="AB1149" s="18">
        <v>3.400709366505951E-2</v>
      </c>
      <c r="AD1149" s="18">
        <v>6.0475311541383497E-2</v>
      </c>
      <c r="AE1149" s="18">
        <v>2.8226997609701761E-2</v>
      </c>
      <c r="AF1149" s="18">
        <v>3.0494106860485141E-2</v>
      </c>
      <c r="AG1149" s="18">
        <v>1.917780868254066E-2</v>
      </c>
      <c r="AH1149" s="18">
        <v>2.852512084150316E-2</v>
      </c>
      <c r="AI1149" s="18">
        <v>2.6870582012751849E-2</v>
      </c>
      <c r="AJ1149" s="18">
        <v>0</v>
      </c>
      <c r="AL1149" s="18">
        <v>7.0250000000000007E-2</v>
      </c>
      <c r="AM1149" s="18">
        <v>3.8379999999999997E-2</v>
      </c>
      <c r="AN1149" s="18">
        <v>2.0969999999999999E-2</v>
      </c>
      <c r="AP1149" s="18">
        <v>1.995734374736181E-2</v>
      </c>
      <c r="AQ1149" s="18">
        <v>3.4381229104763003E-2</v>
      </c>
      <c r="AR1149" s="18">
        <v>3.2300348378741059E-2</v>
      </c>
      <c r="AS1149" s="18">
        <v>1.2868863264332699E-2</v>
      </c>
      <c r="AT1149" s="18">
        <v>1.319651427960424E-2</v>
      </c>
      <c r="AU1149" s="18">
        <v>0</v>
      </c>
      <c r="AW1149" s="18">
        <v>4.0414292701002497E-2</v>
      </c>
      <c r="AX1149" s="18">
        <v>2.7776908723256069E-2</v>
      </c>
      <c r="AZ1149" s="18">
        <v>5.2045426496660982E-2</v>
      </c>
      <c r="BA1149" s="18">
        <v>4.9497163264954631E-2</v>
      </c>
      <c r="BB1149" s="18">
        <v>2.7988286868742478E-2</v>
      </c>
      <c r="BC1149" s="18">
        <v>5.746933433802801E-3</v>
      </c>
      <c r="BD1149" s="18">
        <v>2.3743453890060429E-2</v>
      </c>
      <c r="BE1149" s="18">
        <v>3.5386530707876472E-2</v>
      </c>
      <c r="BF1149" s="18">
        <v>3.1186879140242291E-2</v>
      </c>
      <c r="BG1149" s="18">
        <v>3.4839682943904438E-2</v>
      </c>
    </row>
    <row r="1150" spans="2:59">
      <c r="B1150" s="17" t="s">
        <v>119</v>
      </c>
      <c r="C1150" s="18">
        <v>1.959049494363321E-2</v>
      </c>
      <c r="D1150" s="18">
        <v>1.7108674949421279E-2</v>
      </c>
      <c r="E1150" s="18">
        <v>2.1540903957315859E-2</v>
      </c>
      <c r="G1150" s="18">
        <v>2.4549997775572829E-2</v>
      </c>
      <c r="H1150" s="18">
        <v>2.073125516053196E-2</v>
      </c>
      <c r="I1150" s="18">
        <v>1.557413981503436E-2</v>
      </c>
      <c r="J1150" s="18">
        <v>2.7851326090549518E-2</v>
      </c>
      <c r="K1150" s="18">
        <v>2.297076546137914E-2</v>
      </c>
      <c r="L1150" s="18">
        <v>2.2492384174041969E-2</v>
      </c>
      <c r="M1150" s="18">
        <v>7.5390468801108364E-3</v>
      </c>
      <c r="N1150" s="18">
        <v>2.2303182088373331E-2</v>
      </c>
      <c r="O1150" s="18">
        <v>2.1030536902505479E-2</v>
      </c>
      <c r="Q1150" s="18">
        <v>9.7181530990195202E-3</v>
      </c>
      <c r="R1150" s="18">
        <v>1.468027858995535E-2</v>
      </c>
      <c r="S1150" s="18">
        <v>1.538217344843284E-2</v>
      </c>
      <c r="T1150" s="18">
        <v>3.8626547595420398E-2</v>
      </c>
      <c r="V1150" s="18">
        <v>2.4246418752712679E-2</v>
      </c>
      <c r="W1150" s="18">
        <v>1.4135579444006299E-2</v>
      </c>
      <c r="X1150" s="18">
        <v>2.9985462060026689E-2</v>
      </c>
      <c r="Y1150" s="18">
        <v>2.4956231778112421E-2</v>
      </c>
      <c r="Z1150" s="18">
        <v>1.3838189016294919E-2</v>
      </c>
      <c r="AA1150" s="18">
        <v>1.7991167559131809E-2</v>
      </c>
      <c r="AB1150" s="18">
        <v>1.197461563436584E-2</v>
      </c>
      <c r="AD1150" s="18">
        <v>1.0516742054026749E-2</v>
      </c>
      <c r="AE1150" s="18">
        <v>1.3544301258486231E-2</v>
      </c>
      <c r="AF1150" s="18">
        <v>2.3040082411964199E-2</v>
      </c>
      <c r="AG1150" s="18">
        <v>1.099891578080792E-2</v>
      </c>
      <c r="AH1150" s="18">
        <v>3.9280248246962482E-2</v>
      </c>
      <c r="AI1150" s="18">
        <v>2.5093592792619121E-2</v>
      </c>
      <c r="AJ1150" s="18">
        <v>0.39647756834711217</v>
      </c>
      <c r="AL1150" s="18">
        <v>9.6200000000000001E-3</v>
      </c>
      <c r="AM1150" s="18">
        <v>1.8849999999999999E-2</v>
      </c>
      <c r="AN1150" s="18">
        <v>4.3389999999999998E-2</v>
      </c>
      <c r="AP1150" s="18">
        <v>0</v>
      </c>
      <c r="AQ1150" s="18">
        <v>4.1276578566848993E-2</v>
      </c>
      <c r="AR1150" s="18">
        <v>9.147859592623965E-3</v>
      </c>
      <c r="AS1150" s="18">
        <v>1.125952966195887E-2</v>
      </c>
      <c r="AT1150" s="18">
        <v>6.5038331200569614E-3</v>
      </c>
      <c r="AU1150" s="18">
        <v>0</v>
      </c>
      <c r="AW1150" s="18">
        <v>1.3293674332405541E-2</v>
      </c>
      <c r="AX1150" s="18">
        <v>5.0302309403126098E-2</v>
      </c>
      <c r="AZ1150" s="18">
        <v>2.1604688353846019E-2</v>
      </c>
      <c r="BA1150" s="18">
        <v>2.9911153821539419E-2</v>
      </c>
      <c r="BB1150" s="18">
        <v>8.2762907227669959E-3</v>
      </c>
      <c r="BC1150" s="18">
        <v>3.9350871700883066E-3</v>
      </c>
      <c r="BD1150" s="18">
        <v>0</v>
      </c>
      <c r="BE1150" s="18">
        <v>1.4832049737799559E-2</v>
      </c>
      <c r="BF1150" s="18">
        <v>4.2893178523965861E-2</v>
      </c>
      <c r="BG1150" s="18">
        <v>0</v>
      </c>
    </row>
    <row r="1151" spans="2:59">
      <c r="B1151" s="17" t="s">
        <v>120</v>
      </c>
      <c r="C1151" s="18">
        <v>1.425376507994952E-3</v>
      </c>
      <c r="D1151" s="18">
        <v>1.2897387634673279E-3</v>
      </c>
      <c r="E1151" s="18">
        <v>1.5327675026707199E-3</v>
      </c>
      <c r="G1151" s="18">
        <v>0</v>
      </c>
      <c r="H1151" s="18">
        <v>1.604909010946195E-3</v>
      </c>
      <c r="I1151" s="18">
        <v>0</v>
      </c>
      <c r="J1151" s="18">
        <v>2.500966133148231E-3</v>
      </c>
      <c r="K1151" s="18">
        <v>2.0744391585537521E-3</v>
      </c>
      <c r="L1151" s="18">
        <v>0</v>
      </c>
      <c r="M1151" s="18">
        <v>0</v>
      </c>
      <c r="N1151" s="18">
        <v>3.518521984256659E-3</v>
      </c>
      <c r="O1151" s="18">
        <v>2.1155624322344402E-3</v>
      </c>
      <c r="Q1151" s="18">
        <v>6.7705410996640107E-4</v>
      </c>
      <c r="R1151" s="18">
        <v>1.099415544999021E-3</v>
      </c>
      <c r="S1151" s="18">
        <v>2.3031669939077119E-3</v>
      </c>
      <c r="T1151" s="18">
        <v>1.9973657246987499E-3</v>
      </c>
      <c r="V1151" s="18">
        <v>0</v>
      </c>
      <c r="W1151" s="18">
        <v>1.7259670643004329E-3</v>
      </c>
      <c r="X1151" s="18">
        <v>0</v>
      </c>
      <c r="Y1151" s="18">
        <v>3.1306073279696611E-3</v>
      </c>
      <c r="Z1151" s="18">
        <v>3.075950378388783E-3</v>
      </c>
      <c r="AA1151" s="18">
        <v>2.1934140505055939E-3</v>
      </c>
      <c r="AB1151" s="18">
        <v>0</v>
      </c>
      <c r="AD1151" s="18">
        <v>6.5274931069753898E-4</v>
      </c>
      <c r="AE1151" s="18">
        <v>1.027508648792756E-3</v>
      </c>
      <c r="AF1151" s="18">
        <v>1.185172749226072E-3</v>
      </c>
      <c r="AG1151" s="18">
        <v>0</v>
      </c>
      <c r="AH1151" s="18">
        <v>3.094500859737846E-3</v>
      </c>
      <c r="AI1151" s="18">
        <v>3.6568844457489169E-3</v>
      </c>
      <c r="AJ1151" s="18">
        <v>0</v>
      </c>
      <c r="AL1151" s="18">
        <v>0</v>
      </c>
      <c r="AM1151" s="18">
        <v>0</v>
      </c>
      <c r="AN1151" s="18">
        <v>0</v>
      </c>
      <c r="AP1151" s="18">
        <v>2.0965344394160792E-3</v>
      </c>
      <c r="AQ1151" s="18">
        <v>2.154990949940384E-3</v>
      </c>
      <c r="AR1151" s="18">
        <v>9.4637563888604059E-3</v>
      </c>
      <c r="AS1151" s="18">
        <v>1.9832720340140259E-3</v>
      </c>
      <c r="AT1151" s="18">
        <v>0</v>
      </c>
      <c r="AU1151" s="18">
        <v>0</v>
      </c>
      <c r="AW1151" s="18">
        <v>1.3838953624956689E-3</v>
      </c>
      <c r="AX1151" s="18">
        <v>1.849572016402244E-3</v>
      </c>
      <c r="AZ1151" s="18">
        <v>7.3369425086335105E-4</v>
      </c>
      <c r="BA1151" s="18">
        <v>0</v>
      </c>
      <c r="BB1151" s="18">
        <v>1.345487636211451E-3</v>
      </c>
      <c r="BC1151" s="18">
        <v>3.393094353746197E-3</v>
      </c>
      <c r="BD1151" s="18">
        <v>9.7601897975190897E-3</v>
      </c>
      <c r="BE1151" s="18">
        <v>6.7190037153964776E-3</v>
      </c>
      <c r="BF1151" s="18">
        <v>0</v>
      </c>
      <c r="BG1151" s="18">
        <v>0</v>
      </c>
    </row>
    <row r="1153" spans="2:59" ht="101.45">
      <c r="B1153" s="14" t="s">
        <v>388</v>
      </c>
    </row>
    <row r="1154" spans="2:59">
      <c r="B1154" s="15" t="s">
        <v>20</v>
      </c>
    </row>
    <row r="1155" spans="2:59">
      <c r="B1155" s="11" t="s">
        <v>105</v>
      </c>
      <c r="C1155" s="16">
        <v>4019</v>
      </c>
      <c r="D1155" s="16">
        <v>1671</v>
      </c>
      <c r="E1155" s="16">
        <v>2333</v>
      </c>
      <c r="G1155" s="16">
        <v>205</v>
      </c>
      <c r="H1155" s="16">
        <v>556</v>
      </c>
      <c r="I1155" s="16">
        <v>395</v>
      </c>
      <c r="J1155" s="16">
        <v>359</v>
      </c>
      <c r="K1155" s="16">
        <v>435</v>
      </c>
      <c r="L1155" s="16">
        <v>408</v>
      </c>
      <c r="M1155" s="16">
        <v>651</v>
      </c>
      <c r="N1155" s="16">
        <v>587</v>
      </c>
      <c r="O1155" s="16">
        <v>423</v>
      </c>
      <c r="Q1155" s="16">
        <v>1335</v>
      </c>
      <c r="R1155" s="16">
        <v>799</v>
      </c>
      <c r="S1155" s="16">
        <v>887</v>
      </c>
      <c r="T1155" s="16">
        <v>953</v>
      </c>
      <c r="V1155" s="16">
        <v>498</v>
      </c>
      <c r="W1155" s="16">
        <v>617</v>
      </c>
      <c r="X1155" s="16">
        <v>572</v>
      </c>
      <c r="Y1155" s="16">
        <v>607</v>
      </c>
      <c r="Z1155" s="16">
        <v>586</v>
      </c>
      <c r="AA1155" s="16">
        <v>563</v>
      </c>
      <c r="AB1155" s="16">
        <v>576</v>
      </c>
      <c r="AD1155" s="16">
        <v>1339</v>
      </c>
      <c r="AE1155" s="16">
        <v>800</v>
      </c>
      <c r="AF1155" s="16">
        <v>767</v>
      </c>
      <c r="AG1155" s="16">
        <v>160</v>
      </c>
      <c r="AH1155" s="16">
        <v>608</v>
      </c>
      <c r="AI1155" s="16">
        <v>340</v>
      </c>
      <c r="AJ1155" s="16">
        <v>5</v>
      </c>
      <c r="AL1155" s="16">
        <v>547</v>
      </c>
      <c r="AM1155" s="16">
        <v>640</v>
      </c>
      <c r="AN1155" s="16">
        <v>180</v>
      </c>
      <c r="AP1155" s="16">
        <v>436</v>
      </c>
      <c r="AQ1155" s="16">
        <v>418</v>
      </c>
      <c r="AR1155" s="16">
        <v>128</v>
      </c>
      <c r="AS1155" s="16">
        <v>889</v>
      </c>
      <c r="AT1155" s="16">
        <v>139</v>
      </c>
      <c r="AU1155" s="16">
        <v>21</v>
      </c>
      <c r="AW1155" s="16">
        <v>3484</v>
      </c>
      <c r="AX1155" s="16">
        <v>491</v>
      </c>
      <c r="AZ1155" s="16">
        <v>1326</v>
      </c>
      <c r="BA1155" s="16">
        <v>930</v>
      </c>
      <c r="BB1155" s="16">
        <v>647</v>
      </c>
      <c r="BC1155" s="16">
        <v>526</v>
      </c>
      <c r="BD1155" s="16">
        <v>129</v>
      </c>
      <c r="BE1155" s="16">
        <v>133</v>
      </c>
      <c r="BF1155" s="16">
        <v>207</v>
      </c>
      <c r="BG1155" s="16">
        <v>94</v>
      </c>
    </row>
    <row r="1156" spans="2:59">
      <c r="B1156" s="12" t="s">
        <v>106</v>
      </c>
      <c r="C1156" s="16">
        <v>4019</v>
      </c>
      <c r="D1156" s="16">
        <v>1742</v>
      </c>
      <c r="E1156" s="16">
        <v>2272</v>
      </c>
      <c r="G1156" s="16">
        <v>189</v>
      </c>
      <c r="H1156" s="16">
        <v>543</v>
      </c>
      <c r="I1156" s="16">
        <v>398</v>
      </c>
      <c r="J1156" s="16">
        <v>350</v>
      </c>
      <c r="K1156" s="16">
        <v>438</v>
      </c>
      <c r="L1156" s="16">
        <v>422</v>
      </c>
      <c r="M1156" s="16">
        <v>652</v>
      </c>
      <c r="N1156" s="16">
        <v>638</v>
      </c>
      <c r="O1156" s="16">
        <v>389</v>
      </c>
      <c r="Q1156" s="16">
        <v>1341</v>
      </c>
      <c r="R1156" s="16">
        <v>796</v>
      </c>
      <c r="S1156" s="16">
        <v>896</v>
      </c>
      <c r="T1156" s="16">
        <v>941</v>
      </c>
      <c r="V1156" s="16">
        <v>583</v>
      </c>
      <c r="W1156" s="16">
        <v>587</v>
      </c>
      <c r="X1156" s="16">
        <v>583</v>
      </c>
      <c r="Y1156" s="16">
        <v>558</v>
      </c>
      <c r="Z1156" s="16">
        <v>563</v>
      </c>
      <c r="AA1156" s="16">
        <v>563</v>
      </c>
      <c r="AB1156" s="16">
        <v>582</v>
      </c>
      <c r="AD1156" s="16">
        <v>1343</v>
      </c>
      <c r="AE1156" s="16">
        <v>804</v>
      </c>
      <c r="AF1156" s="16">
        <v>765</v>
      </c>
      <c r="AG1156" s="16">
        <v>157</v>
      </c>
      <c r="AH1156" s="16">
        <v>608</v>
      </c>
      <c r="AI1156" s="16">
        <v>337</v>
      </c>
      <c r="AJ1156" s="16">
        <v>5</v>
      </c>
      <c r="AL1156" s="16">
        <v>567</v>
      </c>
      <c r="AM1156" s="16">
        <v>660</v>
      </c>
      <c r="AN1156" s="16">
        <v>184</v>
      </c>
      <c r="AP1156" s="16">
        <v>433</v>
      </c>
      <c r="AQ1156" s="16">
        <v>406</v>
      </c>
      <c r="AR1156" s="16">
        <v>131</v>
      </c>
      <c r="AS1156" s="16">
        <v>857</v>
      </c>
      <c r="AT1156" s="16">
        <v>138</v>
      </c>
      <c r="AU1156" s="16">
        <v>21</v>
      </c>
      <c r="AW1156" s="16">
        <v>3485</v>
      </c>
      <c r="AX1156" s="16">
        <v>489</v>
      </c>
      <c r="AZ1156" s="16">
        <v>1382</v>
      </c>
      <c r="BA1156" s="16">
        <v>902</v>
      </c>
      <c r="BB1156" s="16">
        <v>650</v>
      </c>
      <c r="BC1156" s="16">
        <v>509</v>
      </c>
      <c r="BD1156" s="16">
        <v>127</v>
      </c>
      <c r="BE1156" s="16">
        <v>130</v>
      </c>
      <c r="BF1156" s="16">
        <v>199</v>
      </c>
      <c r="BG1156" s="16">
        <v>94</v>
      </c>
    </row>
    <row r="1157" spans="2:59" ht="29.1">
      <c r="B1157" s="17" t="s">
        <v>389</v>
      </c>
      <c r="C1157" s="18">
        <v>0.41138561740781188</v>
      </c>
      <c r="D1157" s="18">
        <v>0.4216767358178613</v>
      </c>
      <c r="E1157" s="18">
        <v>0.40293178096206361</v>
      </c>
      <c r="G1157" s="18">
        <v>0.44701727600961649</v>
      </c>
      <c r="H1157" s="18">
        <v>0.40323571731795088</v>
      </c>
      <c r="I1157" s="18">
        <v>0.40708637407411652</v>
      </c>
      <c r="J1157" s="18">
        <v>0.39323797812776579</v>
      </c>
      <c r="K1157" s="18">
        <v>0.37929299456155552</v>
      </c>
      <c r="L1157" s="18">
        <v>0.40115984850582298</v>
      </c>
      <c r="M1157" s="18">
        <v>0.46029973933133578</v>
      </c>
      <c r="N1157" s="18">
        <v>0.40595647087767261</v>
      </c>
      <c r="O1157" s="18">
        <v>0.40032095956709141</v>
      </c>
      <c r="Q1157" s="18">
        <v>0.49004354339843081</v>
      </c>
      <c r="R1157" s="18">
        <v>0.40632045706790859</v>
      </c>
      <c r="S1157" s="18">
        <v>0.37602485652891959</v>
      </c>
      <c r="T1157" s="18">
        <v>0.3370015174844847</v>
      </c>
      <c r="V1157" s="18">
        <v>0.38815905668588918</v>
      </c>
      <c r="W1157" s="18">
        <v>0.40664637460323949</v>
      </c>
      <c r="X1157" s="18">
        <v>0.3711461014731417</v>
      </c>
      <c r="Y1157" s="18">
        <v>0.40132201537406181</v>
      </c>
      <c r="Z1157" s="18">
        <v>0.46383952514581572</v>
      </c>
      <c r="AA1157" s="18">
        <v>0.40798793913516568</v>
      </c>
      <c r="AB1157" s="18">
        <v>0.44192154196520639</v>
      </c>
      <c r="AD1157" s="18">
        <v>0.42853182688441788</v>
      </c>
      <c r="AE1157" s="18">
        <v>0.45030243665363651</v>
      </c>
      <c r="AF1157" s="18">
        <v>0.35541927176504989</v>
      </c>
      <c r="AG1157" s="18">
        <v>0.4305730550624593</v>
      </c>
      <c r="AH1157" s="18">
        <v>0.38940526542680448</v>
      </c>
      <c r="AI1157" s="18">
        <v>0.41403809237062328</v>
      </c>
      <c r="AJ1157" s="18">
        <v>0</v>
      </c>
      <c r="AL1157" s="18">
        <v>0.46421000000000001</v>
      </c>
      <c r="AM1157" s="18">
        <v>0.39393</v>
      </c>
      <c r="AN1157" s="18">
        <v>0.34228999999999998</v>
      </c>
      <c r="AP1157" s="18">
        <v>0.51518004201015855</v>
      </c>
      <c r="AQ1157" s="18">
        <v>0.31727645668249133</v>
      </c>
      <c r="AR1157" s="18">
        <v>0.54333646514368128</v>
      </c>
      <c r="AS1157" s="18">
        <v>0.45296685156623689</v>
      </c>
      <c r="AT1157" s="18">
        <v>0.36335968388939649</v>
      </c>
      <c r="AU1157" s="18">
        <v>0.33637332078968463</v>
      </c>
      <c r="AW1157" s="18">
        <v>0.42130533899430239</v>
      </c>
      <c r="AX1157" s="18">
        <v>0.35463617044873758</v>
      </c>
      <c r="AZ1157" s="18">
        <v>0.38527904528183943</v>
      </c>
      <c r="BA1157" s="18">
        <v>0.37900243418163088</v>
      </c>
      <c r="BB1157" s="18">
        <v>0.44175420234778218</v>
      </c>
      <c r="BC1157" s="18">
        <v>0.51225620612035949</v>
      </c>
      <c r="BD1157" s="18">
        <v>0.52201123247898706</v>
      </c>
      <c r="BE1157" s="18">
        <v>0.28948534716455437</v>
      </c>
      <c r="BF1157" s="18">
        <v>0.39980700324945512</v>
      </c>
      <c r="BG1157" s="18">
        <v>0.42409227403497191</v>
      </c>
    </row>
    <row r="1158" spans="2:59" ht="29.1">
      <c r="B1158" s="17" t="s">
        <v>390</v>
      </c>
      <c r="C1158" s="18">
        <v>0.41138495125663088</v>
      </c>
      <c r="D1158" s="18">
        <v>0.39644271289897909</v>
      </c>
      <c r="E1158" s="18">
        <v>0.42311590482361061</v>
      </c>
      <c r="G1158" s="18">
        <v>0.37496353537610427</v>
      </c>
      <c r="H1158" s="18">
        <v>0.40064284469187872</v>
      </c>
      <c r="I1158" s="18">
        <v>0.41491373249123481</v>
      </c>
      <c r="J1158" s="18">
        <v>0.37913752809335438</v>
      </c>
      <c r="K1158" s="18">
        <v>0.4044891005050259</v>
      </c>
      <c r="L1158" s="18">
        <v>0.41806006575347959</v>
      </c>
      <c r="M1158" s="18">
        <v>0.41879617381647621</v>
      </c>
      <c r="N1158" s="18">
        <v>0.42707551917883402</v>
      </c>
      <c r="O1158" s="18">
        <v>0.43185597565062828</v>
      </c>
      <c r="Q1158" s="18">
        <v>0.46397625081800858</v>
      </c>
      <c r="R1158" s="18">
        <v>0.39905042817559822</v>
      </c>
      <c r="S1158" s="18">
        <v>0.36933628665589002</v>
      </c>
      <c r="T1158" s="18">
        <v>0.37844633572968478</v>
      </c>
      <c r="V1158" s="18">
        <v>0.41028312027198288</v>
      </c>
      <c r="W1158" s="18">
        <v>0.41539460424295238</v>
      </c>
      <c r="X1158" s="18">
        <v>0.39680371949387838</v>
      </c>
      <c r="Y1158" s="18">
        <v>0.4210857100136926</v>
      </c>
      <c r="Z1158" s="18">
        <v>0.42362693624829878</v>
      </c>
      <c r="AA1158" s="18">
        <v>0.40953214320169612</v>
      </c>
      <c r="AB1158" s="18">
        <v>0.4036999222306159</v>
      </c>
      <c r="AD1158" s="18">
        <v>0.40795219792577581</v>
      </c>
      <c r="AE1158" s="18">
        <v>0.42677260168431602</v>
      </c>
      <c r="AF1158" s="18">
        <v>0.38506141518234749</v>
      </c>
      <c r="AG1158" s="18">
        <v>0.47043053409470897</v>
      </c>
      <c r="AH1158" s="18">
        <v>0.40221640860855012</v>
      </c>
      <c r="AI1158" s="18">
        <v>0.44325553251292571</v>
      </c>
      <c r="AJ1158" s="18">
        <v>0</v>
      </c>
      <c r="AL1158" s="18">
        <v>0.49018</v>
      </c>
      <c r="AM1158" s="18">
        <v>0.38525999999999999</v>
      </c>
      <c r="AN1158" s="18">
        <v>0.38216</v>
      </c>
      <c r="AP1158" s="18">
        <v>0.43154410166099971</v>
      </c>
      <c r="AQ1158" s="18">
        <v>0.37089486434815611</v>
      </c>
      <c r="AR1158" s="18">
        <v>0.40499856516063809</v>
      </c>
      <c r="AS1158" s="18">
        <v>0.44676213954811889</v>
      </c>
      <c r="AT1158" s="18">
        <v>0.31114946001335592</v>
      </c>
      <c r="AU1158" s="18">
        <v>0.53798209749253956</v>
      </c>
      <c r="AW1158" s="18">
        <v>0.41739335412718498</v>
      </c>
      <c r="AX1158" s="18">
        <v>0.37609676098015649</v>
      </c>
      <c r="AZ1158" s="18">
        <v>0.40632658028948249</v>
      </c>
      <c r="BA1158" s="18">
        <v>0.38268121296115271</v>
      </c>
      <c r="BB1158" s="18">
        <v>0.43966313775926202</v>
      </c>
      <c r="BC1158" s="18">
        <v>0.43574519005369</v>
      </c>
      <c r="BD1158" s="18">
        <v>0.37877137643717779</v>
      </c>
      <c r="BE1158" s="18">
        <v>0.3833191183890664</v>
      </c>
      <c r="BF1158" s="18">
        <v>0.40708572010938759</v>
      </c>
      <c r="BG1158" s="18">
        <v>0.52396416814811919</v>
      </c>
    </row>
    <row r="1159" spans="2:59" ht="29.1">
      <c r="B1159" s="17" t="s">
        <v>391</v>
      </c>
      <c r="C1159" s="18">
        <v>0.39483911614531131</v>
      </c>
      <c r="D1159" s="18">
        <v>0.39038558144917962</v>
      </c>
      <c r="E1159" s="18">
        <v>0.39837228096130012</v>
      </c>
      <c r="G1159" s="18">
        <v>0.43669128082858433</v>
      </c>
      <c r="H1159" s="18">
        <v>0.38943776378777228</v>
      </c>
      <c r="I1159" s="18">
        <v>0.38101191572022253</v>
      </c>
      <c r="J1159" s="18">
        <v>0.36986337568587618</v>
      </c>
      <c r="K1159" s="18">
        <v>0.38118703464800952</v>
      </c>
      <c r="L1159" s="18">
        <v>0.40148825451922038</v>
      </c>
      <c r="M1159" s="18">
        <v>0.3927748909829048</v>
      </c>
      <c r="N1159" s="18">
        <v>0.3892384171159417</v>
      </c>
      <c r="O1159" s="18">
        <v>0.43947380452986401</v>
      </c>
      <c r="Q1159" s="18">
        <v>0.42039962522530089</v>
      </c>
      <c r="R1159" s="18">
        <v>0.39073712773967162</v>
      </c>
      <c r="S1159" s="18">
        <v>0.40406109434539911</v>
      </c>
      <c r="T1159" s="18">
        <v>0.34791626188081509</v>
      </c>
      <c r="V1159" s="18">
        <v>0.39099667056737569</v>
      </c>
      <c r="W1159" s="18">
        <v>0.38588995291554912</v>
      </c>
      <c r="X1159" s="18">
        <v>0.41389357047435799</v>
      </c>
      <c r="Y1159" s="18">
        <v>0.36995916483436248</v>
      </c>
      <c r="Z1159" s="18">
        <v>0.43766837673397652</v>
      </c>
      <c r="AA1159" s="18">
        <v>0.39046570200278652</v>
      </c>
      <c r="AB1159" s="18">
        <v>0.37528637433357798</v>
      </c>
      <c r="AD1159" s="18">
        <v>0.40508040056406169</v>
      </c>
      <c r="AE1159" s="18">
        <v>0.41039903870485139</v>
      </c>
      <c r="AF1159" s="18">
        <v>0.4015730061387055</v>
      </c>
      <c r="AG1159" s="18">
        <v>0.33027084585280853</v>
      </c>
      <c r="AH1159" s="18">
        <v>0.37043200182228447</v>
      </c>
      <c r="AI1159" s="18">
        <v>0.38156914463858149</v>
      </c>
      <c r="AJ1159" s="18">
        <v>0</v>
      </c>
      <c r="AL1159" s="18">
        <v>0.45067000000000002</v>
      </c>
      <c r="AM1159" s="18">
        <v>0.39449000000000001</v>
      </c>
      <c r="AN1159" s="18">
        <v>0.38841999999999999</v>
      </c>
      <c r="AP1159" s="18">
        <v>0.39341296355030658</v>
      </c>
      <c r="AQ1159" s="18">
        <v>0.39029363899334929</v>
      </c>
      <c r="AR1159" s="18">
        <v>0.42843758572692758</v>
      </c>
      <c r="AS1159" s="18">
        <v>0.39783666049331151</v>
      </c>
      <c r="AT1159" s="18">
        <v>0.40586765241817768</v>
      </c>
      <c r="AU1159" s="18">
        <v>0.43313655345195878</v>
      </c>
      <c r="AW1159" s="18">
        <v>0.40094448169208718</v>
      </c>
      <c r="AX1159" s="18">
        <v>0.35769646773813579</v>
      </c>
      <c r="AZ1159" s="18">
        <v>0.39268667131138418</v>
      </c>
      <c r="BA1159" s="18">
        <v>0.40090112157614161</v>
      </c>
      <c r="BB1159" s="18">
        <v>0.3988286491564213</v>
      </c>
      <c r="BC1159" s="18">
        <v>0.38210244491832279</v>
      </c>
      <c r="BD1159" s="18">
        <v>0.38983882594171282</v>
      </c>
      <c r="BE1159" s="18">
        <v>0.4190256387439667</v>
      </c>
      <c r="BF1159" s="18">
        <v>0.3797686454793005</v>
      </c>
      <c r="BG1159" s="18">
        <v>0.42128461406657791</v>
      </c>
    </row>
    <row r="1160" spans="2:59" ht="57.95">
      <c r="B1160" s="17" t="s">
        <v>392</v>
      </c>
      <c r="C1160" s="18">
        <v>0.38940948276037701</v>
      </c>
      <c r="D1160" s="18">
        <v>0.39609494907299231</v>
      </c>
      <c r="E1160" s="18">
        <v>0.38412818553097028</v>
      </c>
      <c r="G1160" s="18">
        <v>0.34802127210526501</v>
      </c>
      <c r="H1160" s="18">
        <v>0.39692027257072088</v>
      </c>
      <c r="I1160" s="18">
        <v>0.36319714401778391</v>
      </c>
      <c r="J1160" s="18">
        <v>0.37391889030945541</v>
      </c>
      <c r="K1160" s="18">
        <v>0.39225960338095522</v>
      </c>
      <c r="L1160" s="18">
        <v>0.38870717776694608</v>
      </c>
      <c r="M1160" s="18">
        <v>0.43173951670535221</v>
      </c>
      <c r="N1160" s="18">
        <v>0.37846280214043138</v>
      </c>
      <c r="O1160" s="18">
        <v>0.38434303649701962</v>
      </c>
      <c r="Q1160" s="18">
        <v>0.42173136536789119</v>
      </c>
      <c r="R1160" s="18">
        <v>0.38536759308549162</v>
      </c>
      <c r="S1160" s="18">
        <v>0.38084496539117713</v>
      </c>
      <c r="T1160" s="18">
        <v>0.35215058458175552</v>
      </c>
      <c r="V1160" s="18">
        <v>0.33084671911891012</v>
      </c>
      <c r="W1160" s="18">
        <v>0.41051329013439369</v>
      </c>
      <c r="X1160" s="18">
        <v>0.4083137318158177</v>
      </c>
      <c r="Y1160" s="18">
        <v>0.38448541433630701</v>
      </c>
      <c r="Z1160" s="18">
        <v>0.40534704829024049</v>
      </c>
      <c r="AA1160" s="18">
        <v>0.39217491052206088</v>
      </c>
      <c r="AB1160" s="18">
        <v>0.39446874372568702</v>
      </c>
      <c r="AD1160" s="18">
        <v>0.42819668799670169</v>
      </c>
      <c r="AE1160" s="18">
        <v>0.41708265667726419</v>
      </c>
      <c r="AF1160" s="18">
        <v>0.37245948125434891</v>
      </c>
      <c r="AG1160" s="18">
        <v>0.38622064984887822</v>
      </c>
      <c r="AH1160" s="18">
        <v>0.32542329813181192</v>
      </c>
      <c r="AI1160" s="18">
        <v>0.32988199365630372</v>
      </c>
      <c r="AJ1160" s="18">
        <v>0</v>
      </c>
      <c r="AL1160" s="18">
        <v>0.44539000000000001</v>
      </c>
      <c r="AM1160" s="18">
        <v>0.36375999999999997</v>
      </c>
      <c r="AN1160" s="18">
        <v>0.39467999999999998</v>
      </c>
      <c r="AP1160" s="18">
        <v>0.43069914044067198</v>
      </c>
      <c r="AQ1160" s="18">
        <v>0.34190296334476727</v>
      </c>
      <c r="AR1160" s="18">
        <v>0.46554981488645392</v>
      </c>
      <c r="AS1160" s="18">
        <v>0.38950884990983548</v>
      </c>
      <c r="AT1160" s="18">
        <v>0.42262651045337279</v>
      </c>
      <c r="AU1160" s="18">
        <v>0.52699402128127504</v>
      </c>
      <c r="AW1160" s="18">
        <v>0.39880751427329908</v>
      </c>
      <c r="AX1160" s="18">
        <v>0.32913427225588082</v>
      </c>
      <c r="AZ1160" s="18">
        <v>0.36620370885939219</v>
      </c>
      <c r="BA1160" s="18">
        <v>0.40093467438904917</v>
      </c>
      <c r="BB1160" s="18">
        <v>0.40438214486541402</v>
      </c>
      <c r="BC1160" s="18">
        <v>0.41011619574393188</v>
      </c>
      <c r="BD1160" s="18">
        <v>0.44950604422827439</v>
      </c>
      <c r="BE1160" s="18">
        <v>0.41609950400471829</v>
      </c>
      <c r="BF1160" s="18">
        <v>0.3562598088555507</v>
      </c>
      <c r="BG1160" s="18">
        <v>0.40296780849938441</v>
      </c>
    </row>
    <row r="1161" spans="2:59" ht="43.5">
      <c r="B1161" s="17" t="s">
        <v>393</v>
      </c>
      <c r="C1161" s="18">
        <v>0.38152571436525767</v>
      </c>
      <c r="D1161" s="18">
        <v>0.37439930626608992</v>
      </c>
      <c r="E1161" s="18">
        <v>0.386540583272587</v>
      </c>
      <c r="G1161" s="18">
        <v>0.3377538092419316</v>
      </c>
      <c r="H1161" s="18">
        <v>0.3937469324398864</v>
      </c>
      <c r="I1161" s="18">
        <v>0.38613704475333083</v>
      </c>
      <c r="J1161" s="18">
        <v>0.35213256782783808</v>
      </c>
      <c r="K1161" s="18">
        <v>0.35212143421911041</v>
      </c>
      <c r="L1161" s="18">
        <v>0.39961092649371333</v>
      </c>
      <c r="M1161" s="18">
        <v>0.40488767937203618</v>
      </c>
      <c r="N1161" s="18">
        <v>0.38937118740869009</v>
      </c>
      <c r="O1161" s="18">
        <v>0.36892657478536373</v>
      </c>
      <c r="Q1161" s="18">
        <v>0.43497187036692508</v>
      </c>
      <c r="R1161" s="18">
        <v>0.37453233754649462</v>
      </c>
      <c r="S1161" s="18">
        <v>0.34412141776698929</v>
      </c>
      <c r="T1161" s="18">
        <v>0.33794678137956191</v>
      </c>
      <c r="V1161" s="18">
        <v>0.362663915219535</v>
      </c>
      <c r="W1161" s="18">
        <v>0.38370615416083709</v>
      </c>
      <c r="X1161" s="18">
        <v>0.36195897680807382</v>
      </c>
      <c r="Y1161" s="18">
        <v>0.37155875238789499</v>
      </c>
      <c r="Z1161" s="18">
        <v>0.4145028254879321</v>
      </c>
      <c r="AA1161" s="18">
        <v>0.37812486049426092</v>
      </c>
      <c r="AB1161" s="18">
        <v>0.39875931011893578</v>
      </c>
      <c r="AD1161" s="18">
        <v>0.41405502977120318</v>
      </c>
      <c r="AE1161" s="18">
        <v>0.37603460144880663</v>
      </c>
      <c r="AF1161" s="18">
        <v>0.37079774233861218</v>
      </c>
      <c r="AG1161" s="18">
        <v>0.36764453415782161</v>
      </c>
      <c r="AH1161" s="18">
        <v>0.32980943691325182</v>
      </c>
      <c r="AI1161" s="18">
        <v>0.39472823710522209</v>
      </c>
      <c r="AJ1161" s="18">
        <v>0</v>
      </c>
      <c r="AL1161" s="18">
        <v>0.39750999999999997</v>
      </c>
      <c r="AM1161" s="18">
        <v>0.37178</v>
      </c>
      <c r="AN1161" s="18">
        <v>0.35582000000000003</v>
      </c>
      <c r="AP1161" s="18">
        <v>0.44412837007162281</v>
      </c>
      <c r="AQ1161" s="18">
        <v>0.34134304365765289</v>
      </c>
      <c r="AR1161" s="18">
        <v>0.37481725018043088</v>
      </c>
      <c r="AS1161" s="18">
        <v>0.40629482433962222</v>
      </c>
      <c r="AT1161" s="18">
        <v>0.32378079463088849</v>
      </c>
      <c r="AU1161" s="18">
        <v>0.48045254176481478</v>
      </c>
      <c r="AW1161" s="18">
        <v>0.39063041283632388</v>
      </c>
      <c r="AX1161" s="18">
        <v>0.32793210832263558</v>
      </c>
      <c r="AZ1161" s="18">
        <v>0.36106485413418898</v>
      </c>
      <c r="BA1161" s="18">
        <v>0.35725491204016518</v>
      </c>
      <c r="BB1161" s="18">
        <v>0.41040996430612547</v>
      </c>
      <c r="BC1161" s="18">
        <v>0.44896746132225701</v>
      </c>
      <c r="BD1161" s="18">
        <v>0.38958626412832459</v>
      </c>
      <c r="BE1161" s="18">
        <v>0.33703638932556279</v>
      </c>
      <c r="BF1161" s="18">
        <v>0.40936656486792899</v>
      </c>
      <c r="BG1161" s="18">
        <v>0.37409421776717933</v>
      </c>
    </row>
    <row r="1162" spans="2:59" ht="29.1">
      <c r="B1162" s="17" t="s">
        <v>394</v>
      </c>
      <c r="C1162" s="18">
        <v>0.35141896965698882</v>
      </c>
      <c r="D1162" s="18">
        <v>0.35612823058573251</v>
      </c>
      <c r="E1162" s="18">
        <v>0.34741991681305018</v>
      </c>
      <c r="G1162" s="18">
        <v>0.3252474046471554</v>
      </c>
      <c r="H1162" s="18">
        <v>0.34709484614971009</v>
      </c>
      <c r="I1162" s="18">
        <v>0.37963204583207821</v>
      </c>
      <c r="J1162" s="18">
        <v>0.35165004603846811</v>
      </c>
      <c r="K1162" s="18">
        <v>0.33065089634525741</v>
      </c>
      <c r="L1162" s="18">
        <v>0.31803714766439922</v>
      </c>
      <c r="M1162" s="18">
        <v>0.35913960117877491</v>
      </c>
      <c r="N1162" s="18">
        <v>0.36632835454436302</v>
      </c>
      <c r="O1162" s="18">
        <v>0.36330894639425082</v>
      </c>
      <c r="Q1162" s="18">
        <v>0.36335056932375598</v>
      </c>
      <c r="R1162" s="18">
        <v>0.3881469026946901</v>
      </c>
      <c r="S1162" s="18">
        <v>0.3271285915545733</v>
      </c>
      <c r="T1162" s="18">
        <v>0.31916894601576901</v>
      </c>
      <c r="V1162" s="18">
        <v>0.31196142763140272</v>
      </c>
      <c r="W1162" s="18">
        <v>0.31421060410786261</v>
      </c>
      <c r="X1162" s="18">
        <v>0.32549254285170792</v>
      </c>
      <c r="Y1162" s="18">
        <v>0.34448730225644197</v>
      </c>
      <c r="Z1162" s="18">
        <v>0.40263995226087668</v>
      </c>
      <c r="AA1162" s="18">
        <v>0.37659156521792359</v>
      </c>
      <c r="AB1162" s="18">
        <v>0.38715800816361767</v>
      </c>
      <c r="AD1162" s="18">
        <v>0.33492403247408797</v>
      </c>
      <c r="AE1162" s="18">
        <v>0.36754468725429401</v>
      </c>
      <c r="AF1162" s="18">
        <v>0.36280379202366198</v>
      </c>
      <c r="AG1162" s="18">
        <v>0.31883215872385012</v>
      </c>
      <c r="AH1162" s="18">
        <v>0.33525600615951789</v>
      </c>
      <c r="AI1162" s="18">
        <v>0.4024456609687902</v>
      </c>
      <c r="AJ1162" s="18">
        <v>0</v>
      </c>
      <c r="AL1162" s="18">
        <v>0.35099999999999998</v>
      </c>
      <c r="AM1162" s="18">
        <v>0.29299999999999998</v>
      </c>
      <c r="AN1162" s="18">
        <v>0.34456999999999999</v>
      </c>
      <c r="AP1162" s="18">
        <v>0.3741622913921262</v>
      </c>
      <c r="AQ1162" s="18">
        <v>0.36404079761643959</v>
      </c>
      <c r="AR1162" s="18">
        <v>0.36610813841781448</v>
      </c>
      <c r="AS1162" s="18">
        <v>0.42313165889166149</v>
      </c>
      <c r="AT1162" s="18">
        <v>0.37485138830786252</v>
      </c>
      <c r="AU1162" s="18">
        <v>0.38169353744995432</v>
      </c>
      <c r="AW1162" s="18">
        <v>0.35665645507403149</v>
      </c>
      <c r="AX1162" s="18">
        <v>0.32669008242655578</v>
      </c>
      <c r="AZ1162" s="18">
        <v>0.31692723060143568</v>
      </c>
      <c r="BA1162" s="18">
        <v>0.3285954598988291</v>
      </c>
      <c r="BB1162" s="18">
        <v>0.39467404464337369</v>
      </c>
      <c r="BC1162" s="18">
        <v>0.38752790569383261</v>
      </c>
      <c r="BD1162" s="18">
        <v>0.39294952320486298</v>
      </c>
      <c r="BE1162" s="18">
        <v>0.36652228763905481</v>
      </c>
      <c r="BF1162" s="18">
        <v>0.38731806620576809</v>
      </c>
      <c r="BG1162" s="18">
        <v>0.45308801271307603</v>
      </c>
    </row>
    <row r="1163" spans="2:59" ht="29.1">
      <c r="B1163" s="17" t="s">
        <v>395</v>
      </c>
      <c r="C1163" s="18">
        <v>0.30618277787608439</v>
      </c>
      <c r="D1163" s="18">
        <v>0.33256026120213822</v>
      </c>
      <c r="E1163" s="18">
        <v>0.28592831012093062</v>
      </c>
      <c r="G1163" s="18">
        <v>0.33146891926776573</v>
      </c>
      <c r="H1163" s="18">
        <v>0.30106420050901828</v>
      </c>
      <c r="I1163" s="18">
        <v>0.29036850349618598</v>
      </c>
      <c r="J1163" s="18">
        <v>0.32338551788000408</v>
      </c>
      <c r="K1163" s="18">
        <v>0.27235272653287429</v>
      </c>
      <c r="L1163" s="18">
        <v>0.29340884138458367</v>
      </c>
      <c r="M1163" s="18">
        <v>0.3587855765677978</v>
      </c>
      <c r="N1163" s="18">
        <v>0.30079311315072788</v>
      </c>
      <c r="O1163" s="18">
        <v>0.27435781890776068</v>
      </c>
      <c r="Q1163" s="18">
        <v>0.38981097042270302</v>
      </c>
      <c r="R1163" s="18">
        <v>0.28206102750605228</v>
      </c>
      <c r="S1163" s="18">
        <v>0.27801913966898362</v>
      </c>
      <c r="T1163" s="18">
        <v>0.23932452159338541</v>
      </c>
      <c r="V1163" s="18">
        <v>0.33755255185002669</v>
      </c>
      <c r="W1163" s="18">
        <v>0.37008986070032363</v>
      </c>
      <c r="X1163" s="18">
        <v>0.36599688406647463</v>
      </c>
      <c r="Y1163" s="18">
        <v>0.3166871821499852</v>
      </c>
      <c r="Z1163" s="18">
        <v>0.23293254890238599</v>
      </c>
      <c r="AA1163" s="18">
        <v>0.2404806277771627</v>
      </c>
      <c r="AB1163" s="18">
        <v>0.27478472885422539</v>
      </c>
      <c r="AD1163" s="18">
        <v>0.34531237496945871</v>
      </c>
      <c r="AE1163" s="18">
        <v>0.30398491004134381</v>
      </c>
      <c r="AF1163" s="18">
        <v>0.27280488180535861</v>
      </c>
      <c r="AG1163" s="18">
        <v>0.3069506513175535</v>
      </c>
      <c r="AH1163" s="18">
        <v>0.26428958745744568</v>
      </c>
      <c r="AI1163" s="18">
        <v>0.31096285960250641</v>
      </c>
      <c r="AJ1163" s="18">
        <v>0</v>
      </c>
      <c r="AL1163" s="18">
        <v>0.41321000000000002</v>
      </c>
      <c r="AM1163" s="18">
        <v>0.35793000000000003</v>
      </c>
      <c r="AN1163" s="18">
        <v>0.33434000000000003</v>
      </c>
      <c r="AP1163" s="18">
        <v>0.30029826574927482</v>
      </c>
      <c r="AQ1163" s="18">
        <v>0.22786181576574591</v>
      </c>
      <c r="AR1163" s="18">
        <v>0.2271572228313736</v>
      </c>
      <c r="AS1163" s="18">
        <v>0.24486841906552259</v>
      </c>
      <c r="AT1163" s="18">
        <v>0.27419073430742957</v>
      </c>
      <c r="AU1163" s="18">
        <v>0.42365841527780002</v>
      </c>
      <c r="AW1163" s="18">
        <v>0.32420824840863322</v>
      </c>
      <c r="AX1163" s="18">
        <v>0.1796575475376184</v>
      </c>
      <c r="AZ1163" s="18">
        <v>0.34295455183919948</v>
      </c>
      <c r="BA1163" s="18">
        <v>0.33404203876626593</v>
      </c>
      <c r="BB1163" s="18">
        <v>0.27156324974403112</v>
      </c>
      <c r="BC1163" s="18">
        <v>0.27774051060607607</v>
      </c>
      <c r="BD1163" s="18">
        <v>0.30615251352456663</v>
      </c>
      <c r="BE1163" s="18">
        <v>0.25579953836346581</v>
      </c>
      <c r="BF1163" s="18">
        <v>0.17117939754140959</v>
      </c>
      <c r="BG1163" s="18">
        <v>0.29130746617058051</v>
      </c>
    </row>
    <row r="1164" spans="2:59" ht="43.5">
      <c r="B1164" s="17" t="s">
        <v>396</v>
      </c>
      <c r="C1164" s="18">
        <v>0.30329517152075253</v>
      </c>
      <c r="D1164" s="18">
        <v>0.31785758160444838</v>
      </c>
      <c r="E1164" s="18">
        <v>0.29216064379482592</v>
      </c>
      <c r="G1164" s="18">
        <v>0.3243076235232577</v>
      </c>
      <c r="H1164" s="18">
        <v>0.29152688792157189</v>
      </c>
      <c r="I1164" s="18">
        <v>0.29220108842954973</v>
      </c>
      <c r="J1164" s="18">
        <v>0.27779928585264002</v>
      </c>
      <c r="K1164" s="18">
        <v>0.28794401344105308</v>
      </c>
      <c r="L1164" s="18">
        <v>0.29412333601677582</v>
      </c>
      <c r="M1164" s="18">
        <v>0.33732803716349702</v>
      </c>
      <c r="N1164" s="18">
        <v>0.30311485747781203</v>
      </c>
      <c r="O1164" s="18">
        <v>0.31429399881381459</v>
      </c>
      <c r="Q1164" s="18">
        <v>0.32322138494976099</v>
      </c>
      <c r="R1164" s="18">
        <v>0.29562099207065162</v>
      </c>
      <c r="S1164" s="18">
        <v>0.28905984355973169</v>
      </c>
      <c r="T1164" s="18">
        <v>0.28943496842469218</v>
      </c>
      <c r="V1164" s="18">
        <v>0.24895481807898329</v>
      </c>
      <c r="W1164" s="18">
        <v>0.28439857702748228</v>
      </c>
      <c r="X1164" s="18">
        <v>0.30396103490816151</v>
      </c>
      <c r="Y1164" s="18">
        <v>0.32099340760135903</v>
      </c>
      <c r="Z1164" s="18">
        <v>0.32126389927080318</v>
      </c>
      <c r="AA1164" s="18">
        <v>0.32648398442831711</v>
      </c>
      <c r="AB1164" s="18">
        <v>0.31931134812068163</v>
      </c>
      <c r="AD1164" s="18">
        <v>0.34096871255256772</v>
      </c>
      <c r="AE1164" s="18">
        <v>0.29706309390455993</v>
      </c>
      <c r="AF1164" s="18">
        <v>0.27893199040263811</v>
      </c>
      <c r="AG1164" s="18">
        <v>0.29476993690840869</v>
      </c>
      <c r="AH1164" s="18">
        <v>0.28699209303226297</v>
      </c>
      <c r="AI1164" s="18">
        <v>0.26113901577804127</v>
      </c>
      <c r="AJ1164" s="18">
        <v>0</v>
      </c>
      <c r="AL1164" s="18">
        <v>0.33851999999999999</v>
      </c>
      <c r="AM1164" s="18">
        <v>0.27932000000000001</v>
      </c>
      <c r="AN1164" s="18">
        <v>0.23993999999999999</v>
      </c>
      <c r="AP1164" s="18">
        <v>0.34971813986667311</v>
      </c>
      <c r="AQ1164" s="18">
        <v>0.31900708717439419</v>
      </c>
      <c r="AR1164" s="18">
        <v>0.28964561180494591</v>
      </c>
      <c r="AS1164" s="18">
        <v>0.31802232550689208</v>
      </c>
      <c r="AT1164" s="18">
        <v>0.38438383647681362</v>
      </c>
      <c r="AU1164" s="18">
        <v>0.23477758249306219</v>
      </c>
      <c r="AW1164" s="18">
        <v>0.31326728674035131</v>
      </c>
      <c r="AX1164" s="18">
        <v>0.2440363955883397</v>
      </c>
      <c r="AZ1164" s="18">
        <v>0.2709850333366649</v>
      </c>
      <c r="BA1164" s="18">
        <v>0.31582847360704569</v>
      </c>
      <c r="BB1164" s="18">
        <v>0.3138075187139891</v>
      </c>
      <c r="BC1164" s="18">
        <v>0.34007435835320748</v>
      </c>
      <c r="BD1164" s="18">
        <v>0.3743105579664438</v>
      </c>
      <c r="BE1164" s="18">
        <v>0.31546846577967019</v>
      </c>
      <c r="BF1164" s="18">
        <v>0.2934265264836971</v>
      </c>
      <c r="BG1164" s="18">
        <v>0.25242704798040738</v>
      </c>
    </row>
    <row r="1165" spans="2:59" ht="43.5">
      <c r="B1165" s="17" t="s">
        <v>397</v>
      </c>
      <c r="C1165" s="18">
        <v>6.3602230456864528E-2</v>
      </c>
      <c r="D1165" s="18">
        <v>5.4354494062818573E-2</v>
      </c>
      <c r="E1165" s="18">
        <v>7.0592731202844469E-2</v>
      </c>
      <c r="G1165" s="18">
        <v>6.311321395826798E-2</v>
      </c>
      <c r="H1165" s="18">
        <v>4.9915360148519737E-2</v>
      </c>
      <c r="I1165" s="18">
        <v>9.9216233795183517E-2</v>
      </c>
      <c r="J1165" s="18">
        <v>6.7248991852174672E-2</v>
      </c>
      <c r="K1165" s="18">
        <v>7.5549336409663173E-2</v>
      </c>
      <c r="L1165" s="18">
        <v>5.414260819194288E-2</v>
      </c>
      <c r="M1165" s="18">
        <v>4.3601196852049093E-2</v>
      </c>
      <c r="N1165" s="18">
        <v>6.1287663364405803E-2</v>
      </c>
      <c r="O1165" s="18">
        <v>7.7357591008449356E-2</v>
      </c>
      <c r="Q1165" s="18">
        <v>4.1089959727894171E-2</v>
      </c>
      <c r="R1165" s="18">
        <v>7.0014639745904689E-2</v>
      </c>
      <c r="S1165" s="18">
        <v>6.9588429628333906E-2</v>
      </c>
      <c r="T1165" s="18">
        <v>8.5307510538251571E-2</v>
      </c>
      <c r="V1165" s="18">
        <v>6.823751741364667E-2</v>
      </c>
      <c r="W1165" s="18">
        <v>6.3149600732887418E-2</v>
      </c>
      <c r="X1165" s="18">
        <v>6.3908193872206573E-2</v>
      </c>
      <c r="Y1165" s="18">
        <v>6.2930839759437737E-2</v>
      </c>
      <c r="Z1165" s="18">
        <v>5.1502869356029157E-2</v>
      </c>
      <c r="AA1165" s="18">
        <v>7.8130127021308685E-2</v>
      </c>
      <c r="AB1165" s="18">
        <v>5.7398926869957782E-2</v>
      </c>
      <c r="AD1165" s="18">
        <v>5.4165919429683219E-2</v>
      </c>
      <c r="AE1165" s="18">
        <v>5.5345648815048942E-2</v>
      </c>
      <c r="AF1165" s="18">
        <v>7.6663717000606632E-2</v>
      </c>
      <c r="AG1165" s="18">
        <v>4.4610699597552719E-2</v>
      </c>
      <c r="AH1165" s="18">
        <v>8.6332283019568357E-2</v>
      </c>
      <c r="AI1165" s="18">
        <v>5.1100854731169133E-2</v>
      </c>
      <c r="AJ1165" s="18">
        <v>0.60352243165288777</v>
      </c>
      <c r="AL1165" s="18">
        <v>4.6640000000000001E-2</v>
      </c>
      <c r="AM1165" s="18">
        <v>6.1850000000000002E-2</v>
      </c>
      <c r="AN1165" s="18">
        <v>5.9049999999999998E-2</v>
      </c>
      <c r="AP1165" s="18">
        <v>5.2306821928355438E-2</v>
      </c>
      <c r="AQ1165" s="18">
        <v>9.1076202177855392E-2</v>
      </c>
      <c r="AR1165" s="18">
        <v>2.3868575280458802E-2</v>
      </c>
      <c r="AS1165" s="18">
        <v>5.7316584458164441E-2</v>
      </c>
      <c r="AT1165" s="18">
        <v>0.1014166505428825</v>
      </c>
      <c r="AU1165" s="18">
        <v>0</v>
      </c>
      <c r="AW1165" s="18">
        <v>5.4338093692030111E-2</v>
      </c>
      <c r="AX1165" s="18">
        <v>0.13124521063385469</v>
      </c>
      <c r="AZ1165" s="18">
        <v>7.1261268201446445E-2</v>
      </c>
      <c r="BA1165" s="18">
        <v>5.6274263587279778E-2</v>
      </c>
      <c r="BB1165" s="18">
        <v>6.7235508097066521E-2</v>
      </c>
      <c r="BC1165" s="18">
        <v>4.7706979256640823E-2</v>
      </c>
      <c r="BD1165" s="18">
        <v>3.4351674636833827E-2</v>
      </c>
      <c r="BE1165" s="18">
        <v>3.7172619263018063E-2</v>
      </c>
      <c r="BF1165" s="18">
        <v>0.1208731411864359</v>
      </c>
      <c r="BG1165" s="18">
        <v>4.4953227833986302E-2</v>
      </c>
    </row>
    <row r="1166" spans="2:59">
      <c r="B1166" s="17" t="s">
        <v>176</v>
      </c>
      <c r="C1166" s="18">
        <v>5.9167447082806017E-2</v>
      </c>
      <c r="D1166" s="18">
        <v>4.6844437256807342E-2</v>
      </c>
      <c r="E1166" s="18">
        <v>6.8627708071907573E-2</v>
      </c>
      <c r="G1166" s="18">
        <v>4.7501840226453297E-2</v>
      </c>
      <c r="H1166" s="18">
        <v>7.0760747534210175E-2</v>
      </c>
      <c r="I1166" s="18">
        <v>6.3563093071969418E-2</v>
      </c>
      <c r="J1166" s="18">
        <v>6.3001227610835264E-2</v>
      </c>
      <c r="K1166" s="18">
        <v>5.3013449354489303E-2</v>
      </c>
      <c r="L1166" s="18">
        <v>7.639431979517379E-2</v>
      </c>
      <c r="M1166" s="18">
        <v>2.5448317278509901E-2</v>
      </c>
      <c r="N1166" s="18">
        <v>6.5090339360275432E-2</v>
      </c>
      <c r="O1166" s="18">
        <v>7.5753993929315769E-2</v>
      </c>
      <c r="Q1166" s="18">
        <v>3.1898533632122382E-2</v>
      </c>
      <c r="R1166" s="18">
        <v>5.3310383165279598E-2</v>
      </c>
      <c r="S1166" s="18">
        <v>5.6278539934236517E-2</v>
      </c>
      <c r="T1166" s="18">
        <v>0.1023112101135466</v>
      </c>
      <c r="V1166" s="18">
        <v>9.7345765197125317E-2</v>
      </c>
      <c r="W1166" s="18">
        <v>6.0447377005989643E-2</v>
      </c>
      <c r="X1166" s="18">
        <v>4.3840345936090007E-2</v>
      </c>
      <c r="Y1166" s="18">
        <v>7.9698399323482008E-2</v>
      </c>
      <c r="Z1166" s="18">
        <v>4.8957611828839488E-2</v>
      </c>
      <c r="AA1166" s="18">
        <v>3.9280877674397273E-2</v>
      </c>
      <c r="AB1166" s="18">
        <v>4.4432702440978869E-2</v>
      </c>
      <c r="AD1166" s="18">
        <v>3.5239662513154427E-2</v>
      </c>
      <c r="AE1166" s="18">
        <v>5.0357290183821853E-2</v>
      </c>
      <c r="AF1166" s="18">
        <v>7.9874329695620735E-2</v>
      </c>
      <c r="AG1166" s="18">
        <v>5.3563205530817067E-2</v>
      </c>
      <c r="AH1166" s="18">
        <v>7.7807767790127505E-2</v>
      </c>
      <c r="AI1166" s="18">
        <v>9.2574775558941738E-2</v>
      </c>
      <c r="AJ1166" s="18">
        <v>0.39647756834711217</v>
      </c>
      <c r="AL1166" s="18">
        <v>3.5270000000000003E-2</v>
      </c>
      <c r="AM1166" s="18">
        <v>5.1040000000000002E-2</v>
      </c>
      <c r="AN1166" s="18">
        <v>8.5019999999999998E-2</v>
      </c>
      <c r="AP1166" s="18">
        <v>1.9841630735164689E-2</v>
      </c>
      <c r="AQ1166" s="18">
        <v>9.0148872657660764E-2</v>
      </c>
      <c r="AR1166" s="18">
        <v>9.147859592623965E-3</v>
      </c>
      <c r="AS1166" s="18">
        <v>4.6289399628234147E-2</v>
      </c>
      <c r="AT1166" s="18">
        <v>2.8023949424241801E-2</v>
      </c>
      <c r="AU1166" s="18">
        <v>5.5515092927250639E-2</v>
      </c>
      <c r="AW1166" s="18">
        <v>4.4946214460699283E-2</v>
      </c>
      <c r="AX1166" s="18">
        <v>0.14028177631378069</v>
      </c>
      <c r="AZ1166" s="18">
        <v>7.5348617954157149E-2</v>
      </c>
      <c r="BA1166" s="18">
        <v>6.2049970574924153E-2</v>
      </c>
      <c r="BB1166" s="18">
        <v>4.20523393202848E-2</v>
      </c>
      <c r="BC1166" s="18">
        <v>2.5726376660025842E-2</v>
      </c>
      <c r="BD1166" s="18">
        <v>6.9750920323337724E-3</v>
      </c>
      <c r="BE1166" s="18">
        <v>4.9643166018623237E-2</v>
      </c>
      <c r="BF1166" s="18">
        <v>8.5148792079967686E-2</v>
      </c>
      <c r="BG1166" s="18">
        <v>9.2207399258853073E-2</v>
      </c>
    </row>
    <row r="1167" spans="2:59">
      <c r="B1167" s="17" t="s">
        <v>120</v>
      </c>
      <c r="C1167" s="18">
        <v>9.6406891616254286E-4</v>
      </c>
      <c r="D1167" s="18">
        <v>1.161142117359643E-3</v>
      </c>
      <c r="E1167" s="18">
        <v>8.1508837171345944E-4</v>
      </c>
      <c r="G1167" s="18">
        <v>0</v>
      </c>
      <c r="H1167" s="18">
        <v>0</v>
      </c>
      <c r="I1167" s="18">
        <v>0</v>
      </c>
      <c r="J1167" s="18">
        <v>0</v>
      </c>
      <c r="K1167" s="18">
        <v>2.2060973100261698E-3</v>
      </c>
      <c r="L1167" s="18">
        <v>0</v>
      </c>
      <c r="M1167" s="18">
        <v>1.6205500360650239E-3</v>
      </c>
      <c r="N1167" s="18">
        <v>1.6092065820886539E-3</v>
      </c>
      <c r="O1167" s="18">
        <v>2.121400320200118E-3</v>
      </c>
      <c r="Q1167" s="18">
        <v>7.6534736709867491E-4</v>
      </c>
      <c r="R1167" s="18">
        <v>1.2136257815307701E-3</v>
      </c>
      <c r="S1167" s="18">
        <v>9.2113389768146668E-4</v>
      </c>
      <c r="T1167" s="18">
        <v>1.1225505824541801E-3</v>
      </c>
      <c r="V1167" s="18">
        <v>0</v>
      </c>
      <c r="W1167" s="18">
        <v>0</v>
      </c>
      <c r="X1167" s="18">
        <v>0</v>
      </c>
      <c r="Y1167" s="18">
        <v>3.5713361712997951E-3</v>
      </c>
      <c r="Z1167" s="18">
        <v>1.465595175177415E-3</v>
      </c>
      <c r="AA1167" s="18">
        <v>0</v>
      </c>
      <c r="AB1167" s="18">
        <v>1.8153641417816141E-3</v>
      </c>
      <c r="AD1167" s="18">
        <v>0</v>
      </c>
      <c r="AE1167" s="18">
        <v>4.8191038759899142E-3</v>
      </c>
      <c r="AF1167" s="18">
        <v>0</v>
      </c>
      <c r="AG1167" s="18">
        <v>0</v>
      </c>
      <c r="AH1167" s="18">
        <v>0</v>
      </c>
      <c r="AI1167" s="18">
        <v>0</v>
      </c>
      <c r="AJ1167" s="18">
        <v>0</v>
      </c>
      <c r="AL1167" s="18">
        <v>0</v>
      </c>
      <c r="AM1167" s="18">
        <v>0</v>
      </c>
      <c r="AN1167" s="18">
        <v>0</v>
      </c>
      <c r="AP1167" s="18">
        <v>0</v>
      </c>
      <c r="AQ1167" s="18">
        <v>2.60123528288159E-3</v>
      </c>
      <c r="AR1167" s="18">
        <v>0</v>
      </c>
      <c r="AS1167" s="18">
        <v>2.0914073091795301E-3</v>
      </c>
      <c r="AT1167" s="18">
        <v>0</v>
      </c>
      <c r="AU1167" s="18">
        <v>0</v>
      </c>
      <c r="AW1167" s="18">
        <v>8.171347616364571E-4</v>
      </c>
      <c r="AX1167" s="18">
        <v>2.0990437272416489E-3</v>
      </c>
      <c r="AZ1167" s="18">
        <v>0</v>
      </c>
      <c r="BA1167" s="18">
        <v>0</v>
      </c>
      <c r="BB1167" s="18">
        <v>3.1131581618671841E-3</v>
      </c>
      <c r="BC1167" s="18">
        <v>1.62032252355156E-3</v>
      </c>
      <c r="BD1167" s="18">
        <v>0</v>
      </c>
      <c r="BE1167" s="18">
        <v>0</v>
      </c>
      <c r="BF1167" s="18">
        <v>0</v>
      </c>
      <c r="BG1167" s="18">
        <v>1.0936487972589559E-2</v>
      </c>
    </row>
    <row r="1169" spans="2:59" ht="29.1">
      <c r="B1169" s="14" t="s">
        <v>398</v>
      </c>
    </row>
    <row r="1170" spans="2:59">
      <c r="B1170" s="15" t="s">
        <v>20</v>
      </c>
    </row>
    <row r="1171" spans="2:59">
      <c r="B1171" s="11" t="s">
        <v>105</v>
      </c>
      <c r="C1171" s="16">
        <v>4021</v>
      </c>
      <c r="D1171" s="16">
        <v>1673</v>
      </c>
      <c r="E1171" s="16">
        <v>2333</v>
      </c>
      <c r="G1171" s="16">
        <v>205</v>
      </c>
      <c r="H1171" s="16">
        <v>556</v>
      </c>
      <c r="I1171" s="16">
        <v>395</v>
      </c>
      <c r="J1171" s="16">
        <v>359</v>
      </c>
      <c r="K1171" s="16">
        <v>435</v>
      </c>
      <c r="L1171" s="16">
        <v>408</v>
      </c>
      <c r="M1171" s="16">
        <v>651</v>
      </c>
      <c r="N1171" s="16">
        <v>588</v>
      </c>
      <c r="O1171" s="16">
        <v>424</v>
      </c>
      <c r="Q1171" s="16">
        <v>1335</v>
      </c>
      <c r="R1171" s="16">
        <v>799</v>
      </c>
      <c r="S1171" s="16">
        <v>887</v>
      </c>
      <c r="T1171" s="16">
        <v>955</v>
      </c>
      <c r="V1171" s="16">
        <v>499</v>
      </c>
      <c r="W1171" s="16">
        <v>617</v>
      </c>
      <c r="X1171" s="16">
        <v>572</v>
      </c>
      <c r="Y1171" s="16">
        <v>607</v>
      </c>
      <c r="Z1171" s="16">
        <v>586</v>
      </c>
      <c r="AA1171" s="16">
        <v>563</v>
      </c>
      <c r="AB1171" s="16">
        <v>577</v>
      </c>
      <c r="AD1171" s="16">
        <v>1339</v>
      </c>
      <c r="AE1171" s="16">
        <v>800</v>
      </c>
      <c r="AF1171" s="16">
        <v>767</v>
      </c>
      <c r="AG1171" s="16">
        <v>160</v>
      </c>
      <c r="AH1171" s="16">
        <v>609</v>
      </c>
      <c r="AI1171" s="16">
        <v>341</v>
      </c>
      <c r="AJ1171" s="16">
        <v>5</v>
      </c>
      <c r="AL1171" s="16">
        <v>547</v>
      </c>
      <c r="AM1171" s="16">
        <v>640</v>
      </c>
      <c r="AN1171" s="16">
        <v>180</v>
      </c>
      <c r="AP1171" s="16">
        <v>436</v>
      </c>
      <c r="AQ1171" s="16">
        <v>418</v>
      </c>
      <c r="AR1171" s="16">
        <v>128</v>
      </c>
      <c r="AS1171" s="16">
        <v>889</v>
      </c>
      <c r="AT1171" s="16">
        <v>140</v>
      </c>
      <c r="AU1171" s="16">
        <v>21</v>
      </c>
      <c r="AW1171" s="16">
        <v>3485</v>
      </c>
      <c r="AX1171" s="16">
        <v>492</v>
      </c>
      <c r="AZ1171" s="16">
        <v>1326</v>
      </c>
      <c r="BA1171" s="16">
        <v>930</v>
      </c>
      <c r="BB1171" s="16">
        <v>647</v>
      </c>
      <c r="BC1171" s="16">
        <v>527</v>
      </c>
      <c r="BD1171" s="16">
        <v>129</v>
      </c>
      <c r="BE1171" s="16">
        <v>133</v>
      </c>
      <c r="BF1171" s="16">
        <v>207</v>
      </c>
      <c r="BG1171" s="16">
        <v>95</v>
      </c>
    </row>
    <row r="1172" spans="2:59">
      <c r="B1172" s="12" t="s">
        <v>106</v>
      </c>
      <c r="C1172" s="16">
        <v>4021</v>
      </c>
      <c r="D1172" s="16">
        <v>1744</v>
      </c>
      <c r="E1172" s="16">
        <v>2272</v>
      </c>
      <c r="G1172" s="16">
        <v>189</v>
      </c>
      <c r="H1172" s="16">
        <v>543</v>
      </c>
      <c r="I1172" s="16">
        <v>398</v>
      </c>
      <c r="J1172" s="16">
        <v>350</v>
      </c>
      <c r="K1172" s="16">
        <v>438</v>
      </c>
      <c r="L1172" s="16">
        <v>422</v>
      </c>
      <c r="M1172" s="16">
        <v>652</v>
      </c>
      <c r="N1172" s="16">
        <v>639</v>
      </c>
      <c r="O1172" s="16">
        <v>390</v>
      </c>
      <c r="Q1172" s="16">
        <v>1341</v>
      </c>
      <c r="R1172" s="16">
        <v>796</v>
      </c>
      <c r="S1172" s="16">
        <v>896</v>
      </c>
      <c r="T1172" s="16">
        <v>943</v>
      </c>
      <c r="V1172" s="16">
        <v>584</v>
      </c>
      <c r="W1172" s="16">
        <v>587</v>
      </c>
      <c r="X1172" s="16">
        <v>583</v>
      </c>
      <c r="Y1172" s="16">
        <v>558</v>
      </c>
      <c r="Z1172" s="16">
        <v>563</v>
      </c>
      <c r="AA1172" s="16">
        <v>563</v>
      </c>
      <c r="AB1172" s="16">
        <v>583</v>
      </c>
      <c r="AD1172" s="16">
        <v>1343</v>
      </c>
      <c r="AE1172" s="16">
        <v>804</v>
      </c>
      <c r="AF1172" s="16">
        <v>765</v>
      </c>
      <c r="AG1172" s="16">
        <v>157</v>
      </c>
      <c r="AH1172" s="16">
        <v>609</v>
      </c>
      <c r="AI1172" s="16">
        <v>338</v>
      </c>
      <c r="AJ1172" s="16">
        <v>5</v>
      </c>
      <c r="AL1172" s="16">
        <v>567</v>
      </c>
      <c r="AM1172" s="16">
        <v>660</v>
      </c>
      <c r="AN1172" s="16">
        <v>184</v>
      </c>
      <c r="AP1172" s="16">
        <v>433</v>
      </c>
      <c r="AQ1172" s="16">
        <v>406</v>
      </c>
      <c r="AR1172" s="16">
        <v>131</v>
      </c>
      <c r="AS1172" s="16">
        <v>857</v>
      </c>
      <c r="AT1172" s="16">
        <v>139</v>
      </c>
      <c r="AU1172" s="16">
        <v>21</v>
      </c>
      <c r="AW1172" s="16">
        <v>3486</v>
      </c>
      <c r="AX1172" s="16">
        <v>490</v>
      </c>
      <c r="AZ1172" s="16">
        <v>1382</v>
      </c>
      <c r="BA1172" s="16">
        <v>902</v>
      </c>
      <c r="BB1172" s="16">
        <v>650</v>
      </c>
      <c r="BC1172" s="16">
        <v>510</v>
      </c>
      <c r="BD1172" s="16">
        <v>127</v>
      </c>
      <c r="BE1172" s="16">
        <v>130</v>
      </c>
      <c r="BF1172" s="16">
        <v>199</v>
      </c>
      <c r="BG1172" s="16">
        <v>95</v>
      </c>
    </row>
    <row r="1173" spans="2:59" ht="72.599999999999994">
      <c r="B1173" s="17" t="s">
        <v>399</v>
      </c>
      <c r="C1173" s="18">
        <v>0.52044849146409644</v>
      </c>
      <c r="D1173" s="18">
        <v>0.51759032376444225</v>
      </c>
      <c r="E1173" s="18">
        <v>0.52254318322841931</v>
      </c>
      <c r="G1173" s="18">
        <v>0.54717219892415114</v>
      </c>
      <c r="H1173" s="18">
        <v>0.50627914787191619</v>
      </c>
      <c r="I1173" s="18">
        <v>0.4975187248338977</v>
      </c>
      <c r="J1173" s="18">
        <v>0.52311589056152552</v>
      </c>
      <c r="K1173" s="18">
        <v>0.48379796112119122</v>
      </c>
      <c r="L1173" s="18">
        <v>0.47490831341940698</v>
      </c>
      <c r="M1173" s="18">
        <v>0.56456767495398641</v>
      </c>
      <c r="N1173" s="18">
        <v>0.52588704879618953</v>
      </c>
      <c r="O1173" s="18">
        <v>0.55600124005322005</v>
      </c>
      <c r="Q1173" s="18">
        <v>0.54659722209318584</v>
      </c>
      <c r="R1173" s="18">
        <v>0.52552016917126188</v>
      </c>
      <c r="S1173" s="18">
        <v>0.51603101172778398</v>
      </c>
      <c r="T1173" s="18">
        <v>0.4821896933424808</v>
      </c>
      <c r="V1173" s="18">
        <v>0.43846227493884349</v>
      </c>
      <c r="W1173" s="18">
        <v>0.45127317836447539</v>
      </c>
      <c r="X1173" s="18">
        <v>0.48215223389662459</v>
      </c>
      <c r="Y1173" s="18">
        <v>0.50372962150868106</v>
      </c>
      <c r="Z1173" s="18">
        <v>0.61407017415538356</v>
      </c>
      <c r="AA1173" s="18">
        <v>0.58840776357561408</v>
      </c>
      <c r="AB1173" s="18">
        <v>0.57041761328847429</v>
      </c>
      <c r="AD1173" s="18">
        <v>0.53804745635949647</v>
      </c>
      <c r="AE1173" s="18">
        <v>0.51525900021138971</v>
      </c>
      <c r="AF1173" s="18">
        <v>0.52408008820438934</v>
      </c>
      <c r="AG1173" s="18">
        <v>0.4707022712957758</v>
      </c>
      <c r="AH1173" s="18">
        <v>0.49211291457935952</v>
      </c>
      <c r="AI1173" s="18">
        <v>0.53108967516001004</v>
      </c>
      <c r="AJ1173" s="18">
        <v>0.3657151007817972</v>
      </c>
      <c r="AL1173" s="18">
        <v>0.48958000000000002</v>
      </c>
      <c r="AM1173" s="18">
        <v>0.43708999999999998</v>
      </c>
      <c r="AN1173" s="18">
        <v>0.51656000000000002</v>
      </c>
      <c r="AP1173" s="18">
        <v>0.6033999068768221</v>
      </c>
      <c r="AQ1173" s="18">
        <v>0.47224477972988999</v>
      </c>
      <c r="AR1173" s="18">
        <v>0.67087186145884259</v>
      </c>
      <c r="AS1173" s="18">
        <v>0.61660803368846717</v>
      </c>
      <c r="AT1173" s="18">
        <v>0.58727641190061253</v>
      </c>
      <c r="AU1173" s="18">
        <v>0.46075621709955072</v>
      </c>
      <c r="AW1173" s="18">
        <v>0.52190706406623721</v>
      </c>
      <c r="AX1173" s="18">
        <v>0.53791062483693641</v>
      </c>
      <c r="AZ1173" s="18">
        <v>0.45391580157432898</v>
      </c>
      <c r="BA1173" s="18">
        <v>0.50035741543635648</v>
      </c>
      <c r="BB1173" s="18">
        <v>0.5530543672167656</v>
      </c>
      <c r="BC1173" s="18">
        <v>0.65270566445667455</v>
      </c>
      <c r="BD1173" s="18">
        <v>0.59804465016656416</v>
      </c>
      <c r="BE1173" s="18">
        <v>0.54380187709557282</v>
      </c>
      <c r="BF1173" s="18">
        <v>0.55240787004935055</v>
      </c>
      <c r="BG1173" s="18">
        <v>0.57073400400680674</v>
      </c>
    </row>
    <row r="1174" spans="2:59" ht="57.95">
      <c r="B1174" s="17" t="s">
        <v>400</v>
      </c>
      <c r="C1174" s="18">
        <v>0.34729376355844449</v>
      </c>
      <c r="D1174" s="18">
        <v>0.39767355571238172</v>
      </c>
      <c r="E1174" s="18">
        <v>0.30866953349076881</v>
      </c>
      <c r="G1174" s="18">
        <v>0.32084525156553112</v>
      </c>
      <c r="H1174" s="18">
        <v>0.35843289486114072</v>
      </c>
      <c r="I1174" s="18">
        <v>0.35180368246876759</v>
      </c>
      <c r="J1174" s="18">
        <v>0.32721868721559072</v>
      </c>
      <c r="K1174" s="18">
        <v>0.37014674015864729</v>
      </c>
      <c r="L1174" s="18">
        <v>0.35737794050740651</v>
      </c>
      <c r="M1174" s="18">
        <v>0.37127442545398431</v>
      </c>
      <c r="N1174" s="18">
        <v>0.35025706869652368</v>
      </c>
      <c r="O1174" s="18">
        <v>0.27649242894437182</v>
      </c>
      <c r="Q1174" s="18">
        <v>0.38533010513201421</v>
      </c>
      <c r="R1174" s="18">
        <v>0.34380358244368558</v>
      </c>
      <c r="S1174" s="18">
        <v>0.34765322612029093</v>
      </c>
      <c r="T1174" s="18">
        <v>0.30169532744403638</v>
      </c>
      <c r="V1174" s="18">
        <v>0.35871953736256262</v>
      </c>
      <c r="W1174" s="18">
        <v>0.42030414191756033</v>
      </c>
      <c r="X1174" s="18">
        <v>0.37866973718958902</v>
      </c>
      <c r="Y1174" s="18">
        <v>0.34573570353298461</v>
      </c>
      <c r="Z1174" s="18">
        <v>0.30578463218111029</v>
      </c>
      <c r="AA1174" s="18">
        <v>0.28968962180785679</v>
      </c>
      <c r="AB1174" s="18">
        <v>0.32821016693598398</v>
      </c>
      <c r="AD1174" s="18">
        <v>0.37743186543269219</v>
      </c>
      <c r="AE1174" s="18">
        <v>0.37204579707853569</v>
      </c>
      <c r="AF1174" s="18">
        <v>0.3099357074349105</v>
      </c>
      <c r="AG1174" s="18">
        <v>0.36162721837667389</v>
      </c>
      <c r="AH1174" s="18">
        <v>0.31719421094561928</v>
      </c>
      <c r="AI1174" s="18">
        <v>0.30587107366307148</v>
      </c>
      <c r="AJ1174" s="18">
        <v>0</v>
      </c>
      <c r="AL1174" s="18">
        <v>0.43673000000000001</v>
      </c>
      <c r="AM1174" s="18">
        <v>0.38635000000000003</v>
      </c>
      <c r="AN1174" s="18">
        <v>0.34760999999999997</v>
      </c>
      <c r="AP1174" s="18">
        <v>0.33892690304925888</v>
      </c>
      <c r="AQ1174" s="18">
        <v>0.33644871339717553</v>
      </c>
      <c r="AR1174" s="18">
        <v>0.30426359443009821</v>
      </c>
      <c r="AS1174" s="18">
        <v>0.28277894843571499</v>
      </c>
      <c r="AT1174" s="18">
        <v>0.34219862111256971</v>
      </c>
      <c r="AU1174" s="18">
        <v>0.4837286899731984</v>
      </c>
      <c r="AW1174" s="18">
        <v>0.3682916894009195</v>
      </c>
      <c r="AX1174" s="18">
        <v>0.20627045969141439</v>
      </c>
      <c r="AZ1174" s="18">
        <v>0.36883474199498462</v>
      </c>
      <c r="BA1174" s="18">
        <v>0.3755402252744916</v>
      </c>
      <c r="BB1174" s="18">
        <v>0.35762092426425468</v>
      </c>
      <c r="BC1174" s="18">
        <v>0.27740160147254689</v>
      </c>
      <c r="BD1174" s="18">
        <v>0.35586768197099999</v>
      </c>
      <c r="BE1174" s="18">
        <v>0.37727960102383312</v>
      </c>
      <c r="BF1174" s="18">
        <v>0.2682442497937324</v>
      </c>
      <c r="BG1174" s="18">
        <v>0.2276365307101855</v>
      </c>
    </row>
    <row r="1175" spans="2:59">
      <c r="B1175" s="17" t="s">
        <v>119</v>
      </c>
      <c r="C1175" s="18">
        <v>0.13225774497745901</v>
      </c>
      <c r="D1175" s="18">
        <v>8.4736120523176084E-2</v>
      </c>
      <c r="E1175" s="18">
        <v>0.16878728328081199</v>
      </c>
      <c r="G1175" s="18">
        <v>0.13198254951031779</v>
      </c>
      <c r="H1175" s="18">
        <v>0.13528795726694329</v>
      </c>
      <c r="I1175" s="18">
        <v>0.15067759269733469</v>
      </c>
      <c r="J1175" s="18">
        <v>0.14966542222288379</v>
      </c>
      <c r="K1175" s="18">
        <v>0.1460552987201616</v>
      </c>
      <c r="L1175" s="18">
        <v>0.16771374607318651</v>
      </c>
      <c r="M1175" s="18">
        <v>6.4157899592029138E-2</v>
      </c>
      <c r="N1175" s="18">
        <v>0.1238558825072867</v>
      </c>
      <c r="O1175" s="18">
        <v>0.1675063310024083</v>
      </c>
      <c r="Q1175" s="18">
        <v>6.8072672774799961E-2</v>
      </c>
      <c r="R1175" s="18">
        <v>0.13067624838505251</v>
      </c>
      <c r="S1175" s="18">
        <v>0.1363157621519252</v>
      </c>
      <c r="T1175" s="18">
        <v>0.21611497921348291</v>
      </c>
      <c r="V1175" s="18">
        <v>0.202818187698594</v>
      </c>
      <c r="W1175" s="18">
        <v>0.12842267971796431</v>
      </c>
      <c r="X1175" s="18">
        <v>0.1391780289137865</v>
      </c>
      <c r="Y1175" s="18">
        <v>0.15053467495833431</v>
      </c>
      <c r="Z1175" s="18">
        <v>8.0145193663506267E-2</v>
      </c>
      <c r="AA1175" s="18">
        <v>0.12190261461652881</v>
      </c>
      <c r="AB1175" s="18">
        <v>0.1013722197755416</v>
      </c>
      <c r="AD1175" s="18">
        <v>8.4520678207811492E-2</v>
      </c>
      <c r="AE1175" s="18">
        <v>0.11269520271007449</v>
      </c>
      <c r="AF1175" s="18">
        <v>0.1659842043607001</v>
      </c>
      <c r="AG1175" s="18">
        <v>0.16767051032755009</v>
      </c>
      <c r="AH1175" s="18">
        <v>0.1906928744750212</v>
      </c>
      <c r="AI1175" s="18">
        <v>0.16303925117691839</v>
      </c>
      <c r="AJ1175" s="18">
        <v>0.63428489921820275</v>
      </c>
      <c r="AL1175" s="18">
        <v>7.3690000000000005E-2</v>
      </c>
      <c r="AM1175" s="18">
        <v>0.17655999999999999</v>
      </c>
      <c r="AN1175" s="18">
        <v>0.13583000000000001</v>
      </c>
      <c r="AP1175" s="18">
        <v>5.7673190073919002E-2</v>
      </c>
      <c r="AQ1175" s="18">
        <v>0.19130650687293449</v>
      </c>
      <c r="AR1175" s="18">
        <v>2.4864544111059619E-2</v>
      </c>
      <c r="AS1175" s="18">
        <v>0.1006130178758175</v>
      </c>
      <c r="AT1175" s="18">
        <v>7.0524966986817858E-2</v>
      </c>
      <c r="AU1175" s="18">
        <v>5.5515092927250639E-2</v>
      </c>
      <c r="AW1175" s="18">
        <v>0.1098012465328434</v>
      </c>
      <c r="AX1175" s="18">
        <v>0.25581891547164909</v>
      </c>
      <c r="AZ1175" s="18">
        <v>0.1772494564306864</v>
      </c>
      <c r="BA1175" s="18">
        <v>0.1241023592891518</v>
      </c>
      <c r="BB1175" s="18">
        <v>8.9324708518979529E-2</v>
      </c>
      <c r="BC1175" s="18">
        <v>6.9892734070778492E-2</v>
      </c>
      <c r="BD1175" s="18">
        <v>4.6087667862435872E-2</v>
      </c>
      <c r="BE1175" s="18">
        <v>7.8918521880594297E-2</v>
      </c>
      <c r="BF1175" s="18">
        <v>0.17934788015691699</v>
      </c>
      <c r="BG1175" s="18">
        <v>0.20162946528300749</v>
      </c>
    </row>
    <row r="1177" spans="2:59" ht="29.1">
      <c r="B1177" s="14" t="s">
        <v>398</v>
      </c>
    </row>
    <row r="1178" spans="2:59">
      <c r="B1178" s="15" t="s">
        <v>20</v>
      </c>
    </row>
    <row r="1179" spans="2:59">
      <c r="B1179" s="11" t="s">
        <v>105</v>
      </c>
      <c r="C1179" s="16">
        <v>4021</v>
      </c>
      <c r="D1179" s="16">
        <v>1673</v>
      </c>
      <c r="E1179" s="16">
        <v>2333</v>
      </c>
      <c r="G1179" s="16">
        <v>205</v>
      </c>
      <c r="H1179" s="16">
        <v>556</v>
      </c>
      <c r="I1179" s="16">
        <v>395</v>
      </c>
      <c r="J1179" s="16">
        <v>359</v>
      </c>
      <c r="K1179" s="16">
        <v>435</v>
      </c>
      <c r="L1179" s="16">
        <v>408</v>
      </c>
      <c r="M1179" s="16">
        <v>651</v>
      </c>
      <c r="N1179" s="16">
        <v>588</v>
      </c>
      <c r="O1179" s="16">
        <v>424</v>
      </c>
      <c r="Q1179" s="16">
        <v>1335</v>
      </c>
      <c r="R1179" s="16">
        <v>799</v>
      </c>
      <c r="S1179" s="16">
        <v>887</v>
      </c>
      <c r="T1179" s="16">
        <v>955</v>
      </c>
      <c r="V1179" s="16">
        <v>499</v>
      </c>
      <c r="W1179" s="16">
        <v>617</v>
      </c>
      <c r="X1179" s="16">
        <v>572</v>
      </c>
      <c r="Y1179" s="16">
        <v>607</v>
      </c>
      <c r="Z1179" s="16">
        <v>586</v>
      </c>
      <c r="AA1179" s="16">
        <v>563</v>
      </c>
      <c r="AB1179" s="16">
        <v>577</v>
      </c>
      <c r="AD1179" s="16">
        <v>1339</v>
      </c>
      <c r="AE1179" s="16">
        <v>800</v>
      </c>
      <c r="AF1179" s="16">
        <v>767</v>
      </c>
      <c r="AG1179" s="16">
        <v>160</v>
      </c>
      <c r="AH1179" s="16">
        <v>609</v>
      </c>
      <c r="AI1179" s="16">
        <v>341</v>
      </c>
      <c r="AJ1179" s="16">
        <v>5</v>
      </c>
      <c r="AL1179" s="16">
        <v>547</v>
      </c>
      <c r="AM1179" s="16">
        <v>640</v>
      </c>
      <c r="AN1179" s="16">
        <v>180</v>
      </c>
      <c r="AP1179" s="16">
        <v>436</v>
      </c>
      <c r="AQ1179" s="16">
        <v>418</v>
      </c>
      <c r="AR1179" s="16">
        <v>128</v>
      </c>
      <c r="AS1179" s="16">
        <v>889</v>
      </c>
      <c r="AT1179" s="16">
        <v>140</v>
      </c>
      <c r="AU1179" s="16">
        <v>21</v>
      </c>
      <c r="AW1179" s="16">
        <v>3485</v>
      </c>
      <c r="AX1179" s="16">
        <v>492</v>
      </c>
      <c r="AZ1179" s="16">
        <v>1326</v>
      </c>
      <c r="BA1179" s="16">
        <v>930</v>
      </c>
      <c r="BB1179" s="16">
        <v>647</v>
      </c>
      <c r="BC1179" s="16">
        <v>527</v>
      </c>
      <c r="BD1179" s="16">
        <v>129</v>
      </c>
      <c r="BE1179" s="16">
        <v>133</v>
      </c>
      <c r="BF1179" s="16">
        <v>207</v>
      </c>
      <c r="BG1179" s="16">
        <v>95</v>
      </c>
    </row>
    <row r="1180" spans="2:59">
      <c r="B1180" s="12" t="s">
        <v>106</v>
      </c>
      <c r="C1180" s="16">
        <v>4021</v>
      </c>
      <c r="D1180" s="16">
        <v>1744</v>
      </c>
      <c r="E1180" s="16">
        <v>2272</v>
      </c>
      <c r="G1180" s="16">
        <v>189</v>
      </c>
      <c r="H1180" s="16">
        <v>543</v>
      </c>
      <c r="I1180" s="16">
        <v>398</v>
      </c>
      <c r="J1180" s="16">
        <v>350</v>
      </c>
      <c r="K1180" s="16">
        <v>438</v>
      </c>
      <c r="L1180" s="16">
        <v>422</v>
      </c>
      <c r="M1180" s="16">
        <v>652</v>
      </c>
      <c r="N1180" s="16">
        <v>639</v>
      </c>
      <c r="O1180" s="16">
        <v>390</v>
      </c>
      <c r="Q1180" s="16">
        <v>1341</v>
      </c>
      <c r="R1180" s="16">
        <v>796</v>
      </c>
      <c r="S1180" s="16">
        <v>896</v>
      </c>
      <c r="T1180" s="16">
        <v>943</v>
      </c>
      <c r="V1180" s="16">
        <v>584</v>
      </c>
      <c r="W1180" s="16">
        <v>587</v>
      </c>
      <c r="X1180" s="16">
        <v>583</v>
      </c>
      <c r="Y1180" s="16">
        <v>558</v>
      </c>
      <c r="Z1180" s="16">
        <v>563</v>
      </c>
      <c r="AA1180" s="16">
        <v>563</v>
      </c>
      <c r="AB1180" s="16">
        <v>583</v>
      </c>
      <c r="AD1180" s="16">
        <v>1343</v>
      </c>
      <c r="AE1180" s="16">
        <v>804</v>
      </c>
      <c r="AF1180" s="16">
        <v>765</v>
      </c>
      <c r="AG1180" s="16">
        <v>157</v>
      </c>
      <c r="AH1180" s="16">
        <v>609</v>
      </c>
      <c r="AI1180" s="16">
        <v>338</v>
      </c>
      <c r="AJ1180" s="16">
        <v>5</v>
      </c>
      <c r="AL1180" s="16">
        <v>567</v>
      </c>
      <c r="AM1180" s="16">
        <v>660</v>
      </c>
      <c r="AN1180" s="16">
        <v>184</v>
      </c>
      <c r="AP1180" s="16">
        <v>433</v>
      </c>
      <c r="AQ1180" s="16">
        <v>406</v>
      </c>
      <c r="AR1180" s="16">
        <v>131</v>
      </c>
      <c r="AS1180" s="16">
        <v>857</v>
      </c>
      <c r="AT1180" s="16">
        <v>139</v>
      </c>
      <c r="AU1180" s="16">
        <v>21</v>
      </c>
      <c r="AW1180" s="16">
        <v>3486</v>
      </c>
      <c r="AX1180" s="16">
        <v>490</v>
      </c>
      <c r="AZ1180" s="16">
        <v>1382</v>
      </c>
      <c r="BA1180" s="16">
        <v>902</v>
      </c>
      <c r="BB1180" s="16">
        <v>650</v>
      </c>
      <c r="BC1180" s="16">
        <v>510</v>
      </c>
      <c r="BD1180" s="16">
        <v>127</v>
      </c>
      <c r="BE1180" s="16">
        <v>130</v>
      </c>
      <c r="BF1180" s="16">
        <v>199</v>
      </c>
      <c r="BG1180" s="16">
        <v>95</v>
      </c>
    </row>
    <row r="1181" spans="2:59" ht="72.599999999999994">
      <c r="B1181" s="17" t="s">
        <v>401</v>
      </c>
      <c r="C1181" s="18">
        <v>0.3340790800499609</v>
      </c>
      <c r="D1181" s="18">
        <v>0.3676187574767209</v>
      </c>
      <c r="E1181" s="18">
        <v>0.30868993570691239</v>
      </c>
      <c r="G1181" s="18">
        <v>0.26922140827520069</v>
      </c>
      <c r="H1181" s="18">
        <v>0.31981121360661191</v>
      </c>
      <c r="I1181" s="18">
        <v>0.36511573622896448</v>
      </c>
      <c r="J1181" s="18">
        <v>0.35293322359541762</v>
      </c>
      <c r="K1181" s="18">
        <v>0.33190410925432978</v>
      </c>
      <c r="L1181" s="18">
        <v>0.29106829681235308</v>
      </c>
      <c r="M1181" s="18">
        <v>0.390242524676428</v>
      </c>
      <c r="N1181" s="18">
        <v>0.32769588534355698</v>
      </c>
      <c r="O1181" s="18">
        <v>0.30232906799792808</v>
      </c>
      <c r="Q1181" s="18">
        <v>0.35072539305921768</v>
      </c>
      <c r="R1181" s="18">
        <v>0.34489446801475132</v>
      </c>
      <c r="S1181" s="18">
        <v>0.34775158503507159</v>
      </c>
      <c r="T1181" s="18">
        <v>0.29614655030652698</v>
      </c>
      <c r="V1181" s="18">
        <v>0.29237994682717933</v>
      </c>
      <c r="W1181" s="18">
        <v>0.33565058490729138</v>
      </c>
      <c r="X1181" s="18">
        <v>0.32294133033059103</v>
      </c>
      <c r="Y1181" s="18">
        <v>0.33243191658255428</v>
      </c>
      <c r="Z1181" s="18">
        <v>0.36642868504509318</v>
      </c>
      <c r="AA1181" s="18">
        <v>0.32041969042745422</v>
      </c>
      <c r="AB1181" s="18">
        <v>0.36892031215378618</v>
      </c>
      <c r="AD1181" s="18">
        <v>0.36689152819273652</v>
      </c>
      <c r="AE1181" s="18">
        <v>0.33710192443895037</v>
      </c>
      <c r="AF1181" s="18">
        <v>0.30389221124515392</v>
      </c>
      <c r="AG1181" s="18">
        <v>0.35691135007027169</v>
      </c>
      <c r="AH1181" s="18">
        <v>0.30218227086178279</v>
      </c>
      <c r="AI1181" s="18">
        <v>0.31659054391233682</v>
      </c>
      <c r="AJ1181" s="18">
        <v>0</v>
      </c>
      <c r="AL1181" s="18">
        <v>0.34320000000000001</v>
      </c>
      <c r="AM1181" s="18">
        <v>0.32865</v>
      </c>
      <c r="AN1181" s="18">
        <v>0.29770999999999997</v>
      </c>
      <c r="AP1181" s="18">
        <v>0.35335134415755692</v>
      </c>
      <c r="AQ1181" s="18">
        <v>0.32263806514236321</v>
      </c>
      <c r="AR1181" s="18">
        <v>0.36304883497321278</v>
      </c>
      <c r="AS1181" s="18">
        <v>0.36217525410561241</v>
      </c>
      <c r="AT1181" s="18">
        <v>0.33646006218336533</v>
      </c>
      <c r="AU1181" s="18">
        <v>0.37460137425855022</v>
      </c>
      <c r="AW1181" s="18">
        <v>0.34913004890027038</v>
      </c>
      <c r="AX1181" s="18">
        <v>0.239271870578976</v>
      </c>
      <c r="AZ1181" s="18">
        <v>0.30878479371657241</v>
      </c>
      <c r="BA1181" s="18">
        <v>0.35691310975895801</v>
      </c>
      <c r="BB1181" s="18">
        <v>0.36041918657171651</v>
      </c>
      <c r="BC1181" s="18">
        <v>0.34818226139803482</v>
      </c>
      <c r="BD1181" s="18">
        <v>0.35289091759502322</v>
      </c>
      <c r="BE1181" s="18">
        <v>0.36169976341406962</v>
      </c>
      <c r="BF1181" s="18">
        <v>0.25121201093228263</v>
      </c>
      <c r="BG1181" s="18">
        <v>0.34289532124700378</v>
      </c>
    </row>
    <row r="1182" spans="2:59" ht="87">
      <c r="B1182" s="17" t="s">
        <v>402</v>
      </c>
      <c r="C1182" s="18">
        <v>0.5695060279436972</v>
      </c>
      <c r="D1182" s="18">
        <v>0.55500659216071757</v>
      </c>
      <c r="E1182" s="18">
        <v>0.58031715205460965</v>
      </c>
      <c r="G1182" s="18">
        <v>0.64488351814025602</v>
      </c>
      <c r="H1182" s="18">
        <v>0.58289490665735411</v>
      </c>
      <c r="I1182" s="18">
        <v>0.52044733985944358</v>
      </c>
      <c r="J1182" s="18">
        <v>0.55069283993884155</v>
      </c>
      <c r="K1182" s="18">
        <v>0.57624453899708883</v>
      </c>
      <c r="L1182" s="18">
        <v>0.58379871012979823</v>
      </c>
      <c r="M1182" s="18">
        <v>0.54125267519437936</v>
      </c>
      <c r="N1182" s="18">
        <v>0.58235159707604711</v>
      </c>
      <c r="O1182" s="18">
        <v>0.58443770605557022</v>
      </c>
      <c r="Q1182" s="18">
        <v>0.58715623782987036</v>
      </c>
      <c r="R1182" s="18">
        <v>0.56525668898524684</v>
      </c>
      <c r="S1182" s="18">
        <v>0.56520040504954749</v>
      </c>
      <c r="T1182" s="18">
        <v>0.54921558973958551</v>
      </c>
      <c r="V1182" s="18">
        <v>0.59057125940946553</v>
      </c>
      <c r="W1182" s="18">
        <v>0.58170350675362825</v>
      </c>
      <c r="X1182" s="18">
        <v>0.60164440244267881</v>
      </c>
      <c r="Y1182" s="18">
        <v>0.55029268319770974</v>
      </c>
      <c r="Z1182" s="18">
        <v>0.54386062782540456</v>
      </c>
      <c r="AA1182" s="18">
        <v>0.58856050412726391</v>
      </c>
      <c r="AB1182" s="18">
        <v>0.52875395939585457</v>
      </c>
      <c r="AD1182" s="18">
        <v>0.55904952904435612</v>
      </c>
      <c r="AE1182" s="18">
        <v>0.58451456637564048</v>
      </c>
      <c r="AF1182" s="18">
        <v>0.58209858052682206</v>
      </c>
      <c r="AG1182" s="18">
        <v>0.51442712154124892</v>
      </c>
      <c r="AH1182" s="18">
        <v>0.58026977019198223</v>
      </c>
      <c r="AI1182" s="18">
        <v>0.55519459096029444</v>
      </c>
      <c r="AJ1182" s="18">
        <v>0.42490537416656349</v>
      </c>
      <c r="AL1182" s="18">
        <v>0.59352000000000005</v>
      </c>
      <c r="AM1182" s="18">
        <v>0.60709000000000002</v>
      </c>
      <c r="AN1182" s="18">
        <v>0.58716999999999997</v>
      </c>
      <c r="AP1182" s="18">
        <v>0.57757948974730455</v>
      </c>
      <c r="AQ1182" s="18">
        <v>0.50328637144515798</v>
      </c>
      <c r="AR1182" s="18">
        <v>0.61907354743019949</v>
      </c>
      <c r="AS1182" s="18">
        <v>0.54688693001588007</v>
      </c>
      <c r="AT1182" s="18">
        <v>0.59860640616434424</v>
      </c>
      <c r="AU1182" s="18">
        <v>0.62539862574144944</v>
      </c>
      <c r="AW1182" s="18">
        <v>0.57248425193202379</v>
      </c>
      <c r="AX1182" s="18">
        <v>0.55554765189589073</v>
      </c>
      <c r="AZ1182" s="18">
        <v>0.58836964065845876</v>
      </c>
      <c r="BA1182" s="18">
        <v>0.54889234040859425</v>
      </c>
      <c r="BB1182" s="18">
        <v>0.56394567475746293</v>
      </c>
      <c r="BC1182" s="18">
        <v>0.57126570449095071</v>
      </c>
      <c r="BD1182" s="18">
        <v>0.59185165550701269</v>
      </c>
      <c r="BE1182" s="18">
        <v>0.57284765066849685</v>
      </c>
      <c r="BF1182" s="18">
        <v>0.57844053395291073</v>
      </c>
      <c r="BG1182" s="18">
        <v>0.51003526766184382</v>
      </c>
    </row>
    <row r="1183" spans="2:59">
      <c r="B1183" s="17" t="s">
        <v>119</v>
      </c>
      <c r="C1183" s="18">
        <v>9.6414892006341929E-2</v>
      </c>
      <c r="D1183" s="18">
        <v>7.7374650362561651E-2</v>
      </c>
      <c r="E1183" s="18">
        <v>0.1109929122384779</v>
      </c>
      <c r="G1183" s="18">
        <v>8.5895073584543222E-2</v>
      </c>
      <c r="H1183" s="18">
        <v>9.7293879736034192E-2</v>
      </c>
      <c r="I1183" s="18">
        <v>0.1144369239115918</v>
      </c>
      <c r="J1183" s="18">
        <v>9.6373936465740828E-2</v>
      </c>
      <c r="K1183" s="18">
        <v>9.1851351748581375E-2</v>
      </c>
      <c r="L1183" s="18">
        <v>0.1251329930578485</v>
      </c>
      <c r="M1183" s="18">
        <v>6.8504800129192578E-2</v>
      </c>
      <c r="N1183" s="18">
        <v>8.9952517580395672E-2</v>
      </c>
      <c r="O1183" s="18">
        <v>0.1132332259465017</v>
      </c>
      <c r="Q1183" s="18">
        <v>6.2118369110911828E-2</v>
      </c>
      <c r="R1183" s="18">
        <v>8.9848843000001885E-2</v>
      </c>
      <c r="S1183" s="18">
        <v>8.7048009915380906E-2</v>
      </c>
      <c r="T1183" s="18">
        <v>0.1546378599538876</v>
      </c>
      <c r="V1183" s="18">
        <v>0.1170487937633552</v>
      </c>
      <c r="W1183" s="18">
        <v>8.2645908339080199E-2</v>
      </c>
      <c r="X1183" s="18">
        <v>7.5414267226730211E-2</v>
      </c>
      <c r="Y1183" s="18">
        <v>0.117275400219736</v>
      </c>
      <c r="Z1183" s="18">
        <v>8.9710687129502198E-2</v>
      </c>
      <c r="AA1183" s="18">
        <v>9.1019805445281737E-2</v>
      </c>
      <c r="AB1183" s="18">
        <v>0.1023257284503593</v>
      </c>
      <c r="AD1183" s="18">
        <v>7.4058942762907476E-2</v>
      </c>
      <c r="AE1183" s="18">
        <v>7.8383509185409178E-2</v>
      </c>
      <c r="AF1183" s="18">
        <v>0.1140092082280241</v>
      </c>
      <c r="AG1183" s="18">
        <v>0.12866152838847919</v>
      </c>
      <c r="AH1183" s="18">
        <v>0.1175479589462349</v>
      </c>
      <c r="AI1183" s="18">
        <v>0.12821486512736879</v>
      </c>
      <c r="AJ1183" s="18">
        <v>0.57509462583343651</v>
      </c>
      <c r="AL1183" s="18">
        <v>6.3280000000000003E-2</v>
      </c>
      <c r="AM1183" s="18">
        <v>6.4259999999999998E-2</v>
      </c>
      <c r="AN1183" s="18">
        <v>0.11512</v>
      </c>
      <c r="AP1183" s="18">
        <v>6.9069166095138634E-2</v>
      </c>
      <c r="AQ1183" s="18">
        <v>0.1740755634124789</v>
      </c>
      <c r="AR1183" s="18">
        <v>1.787761759658784E-2</v>
      </c>
      <c r="AS1183" s="18">
        <v>9.0937815878507633E-2</v>
      </c>
      <c r="AT1183" s="18">
        <v>6.493353165229053E-2</v>
      </c>
      <c r="AU1183" s="18">
        <v>0</v>
      </c>
      <c r="AW1183" s="18">
        <v>7.8385699167705908E-2</v>
      </c>
      <c r="AX1183" s="18">
        <v>0.20518047752513319</v>
      </c>
      <c r="AZ1183" s="18">
        <v>0.1028455656249688</v>
      </c>
      <c r="BA1183" s="18">
        <v>9.4194549832447669E-2</v>
      </c>
      <c r="BB1183" s="18">
        <v>7.5635138670820418E-2</v>
      </c>
      <c r="BC1183" s="18">
        <v>8.0552034111014803E-2</v>
      </c>
      <c r="BD1183" s="18">
        <v>5.5257426897963847E-2</v>
      </c>
      <c r="BE1183" s="18">
        <v>6.5452585917433748E-2</v>
      </c>
      <c r="BF1183" s="18">
        <v>0.1703474551148067</v>
      </c>
      <c r="BG1183" s="18">
        <v>0.14706941109115221</v>
      </c>
    </row>
    <row r="1185" spans="2:59" ht="72.599999999999994">
      <c r="B1185" s="14" t="s">
        <v>403</v>
      </c>
    </row>
    <row r="1186" spans="2:59">
      <c r="B1186" s="15" t="s">
        <v>20</v>
      </c>
    </row>
    <row r="1187" spans="2:59">
      <c r="B1187" s="11" t="s">
        <v>105</v>
      </c>
      <c r="C1187" s="16">
        <v>3998</v>
      </c>
      <c r="D1187" s="16">
        <v>1659</v>
      </c>
      <c r="E1187" s="16">
        <v>2324</v>
      </c>
      <c r="G1187" s="16">
        <v>204</v>
      </c>
      <c r="H1187" s="16">
        <v>556</v>
      </c>
      <c r="I1187" s="16">
        <v>391</v>
      </c>
      <c r="J1187" s="16">
        <v>357</v>
      </c>
      <c r="K1187" s="16">
        <v>431</v>
      </c>
      <c r="L1187" s="16">
        <v>408</v>
      </c>
      <c r="M1187" s="16">
        <v>644</v>
      </c>
      <c r="N1187" s="16">
        <v>584</v>
      </c>
      <c r="O1187" s="16">
        <v>423</v>
      </c>
      <c r="Q1187" s="16">
        <v>1326</v>
      </c>
      <c r="R1187" s="16">
        <v>798</v>
      </c>
      <c r="S1187" s="16">
        <v>880</v>
      </c>
      <c r="T1187" s="16">
        <v>950</v>
      </c>
      <c r="V1187" s="16">
        <v>496</v>
      </c>
      <c r="W1187" s="16">
        <v>615</v>
      </c>
      <c r="X1187" s="16">
        <v>570</v>
      </c>
      <c r="Y1187" s="16">
        <v>600</v>
      </c>
      <c r="Z1187" s="16">
        <v>582</v>
      </c>
      <c r="AA1187" s="16">
        <v>560</v>
      </c>
      <c r="AB1187" s="16">
        <v>575</v>
      </c>
      <c r="AD1187" s="16">
        <v>1332</v>
      </c>
      <c r="AE1187" s="16">
        <v>795</v>
      </c>
      <c r="AF1187" s="16">
        <v>762</v>
      </c>
      <c r="AG1187" s="16">
        <v>159</v>
      </c>
      <c r="AH1187" s="16">
        <v>604</v>
      </c>
      <c r="AI1187" s="16">
        <v>341</v>
      </c>
      <c r="AJ1187" s="16">
        <v>5</v>
      </c>
      <c r="AL1187" s="16">
        <v>546</v>
      </c>
      <c r="AM1187" s="16">
        <v>636</v>
      </c>
      <c r="AN1187" s="16">
        <v>180</v>
      </c>
      <c r="AP1187" s="16">
        <v>433</v>
      </c>
      <c r="AQ1187" s="16">
        <v>415</v>
      </c>
      <c r="AR1187" s="16">
        <v>128</v>
      </c>
      <c r="AS1187" s="16">
        <v>882</v>
      </c>
      <c r="AT1187" s="16">
        <v>140</v>
      </c>
      <c r="AU1187" s="16">
        <v>20</v>
      </c>
      <c r="AW1187" s="16">
        <v>3464</v>
      </c>
      <c r="AX1187" s="16">
        <v>490</v>
      </c>
      <c r="AZ1187" s="16">
        <v>1321</v>
      </c>
      <c r="BA1187" s="16">
        <v>924</v>
      </c>
      <c r="BB1187" s="16">
        <v>643</v>
      </c>
      <c r="BC1187" s="16">
        <v>522</v>
      </c>
      <c r="BD1187" s="16">
        <v>129</v>
      </c>
      <c r="BE1187" s="16">
        <v>132</v>
      </c>
      <c r="BF1187" s="16">
        <v>206</v>
      </c>
      <c r="BG1187" s="16">
        <v>94</v>
      </c>
    </row>
    <row r="1188" spans="2:59">
      <c r="B1188" s="12" t="s">
        <v>106</v>
      </c>
      <c r="C1188" s="16">
        <v>3997</v>
      </c>
      <c r="D1188" s="16">
        <v>1729</v>
      </c>
      <c r="E1188" s="16">
        <v>2263</v>
      </c>
      <c r="G1188" s="16">
        <v>188</v>
      </c>
      <c r="H1188" s="16">
        <v>543</v>
      </c>
      <c r="I1188" s="16">
        <v>394</v>
      </c>
      <c r="J1188" s="16">
        <v>348</v>
      </c>
      <c r="K1188" s="16">
        <v>434</v>
      </c>
      <c r="L1188" s="16">
        <v>422</v>
      </c>
      <c r="M1188" s="16">
        <v>645</v>
      </c>
      <c r="N1188" s="16">
        <v>635</v>
      </c>
      <c r="O1188" s="16">
        <v>389</v>
      </c>
      <c r="Q1188" s="16">
        <v>1332</v>
      </c>
      <c r="R1188" s="16">
        <v>795</v>
      </c>
      <c r="S1188" s="16">
        <v>888</v>
      </c>
      <c r="T1188" s="16">
        <v>939</v>
      </c>
      <c r="V1188" s="16">
        <v>580</v>
      </c>
      <c r="W1188" s="16">
        <v>585</v>
      </c>
      <c r="X1188" s="16">
        <v>581</v>
      </c>
      <c r="Y1188" s="16">
        <v>551</v>
      </c>
      <c r="Z1188" s="16">
        <v>559</v>
      </c>
      <c r="AA1188" s="16">
        <v>560</v>
      </c>
      <c r="AB1188" s="16">
        <v>581</v>
      </c>
      <c r="AD1188" s="16">
        <v>1336</v>
      </c>
      <c r="AE1188" s="16">
        <v>799</v>
      </c>
      <c r="AF1188" s="16">
        <v>760</v>
      </c>
      <c r="AG1188" s="16">
        <v>156</v>
      </c>
      <c r="AH1188" s="16">
        <v>604</v>
      </c>
      <c r="AI1188" s="16">
        <v>338</v>
      </c>
      <c r="AJ1188" s="16">
        <v>5</v>
      </c>
      <c r="AL1188" s="16">
        <v>566</v>
      </c>
      <c r="AM1188" s="16">
        <v>656</v>
      </c>
      <c r="AN1188" s="16">
        <v>184</v>
      </c>
      <c r="AP1188" s="16">
        <v>430</v>
      </c>
      <c r="AQ1188" s="16">
        <v>403</v>
      </c>
      <c r="AR1188" s="16">
        <v>131</v>
      </c>
      <c r="AS1188" s="16">
        <v>849</v>
      </c>
      <c r="AT1188" s="16">
        <v>139</v>
      </c>
      <c r="AU1188" s="16">
        <v>20</v>
      </c>
      <c r="AW1188" s="16">
        <v>3465</v>
      </c>
      <c r="AX1188" s="16">
        <v>488</v>
      </c>
      <c r="AZ1188" s="16">
        <v>1377</v>
      </c>
      <c r="BA1188" s="16">
        <v>896</v>
      </c>
      <c r="BB1188" s="16">
        <v>646</v>
      </c>
      <c r="BC1188" s="16">
        <v>505</v>
      </c>
      <c r="BD1188" s="16">
        <v>127</v>
      </c>
      <c r="BE1188" s="16">
        <v>129</v>
      </c>
      <c r="BF1188" s="16">
        <v>198</v>
      </c>
      <c r="BG1188" s="16">
        <v>94</v>
      </c>
    </row>
    <row r="1189" spans="2:59">
      <c r="B1189" s="17" t="s">
        <v>404</v>
      </c>
      <c r="C1189" s="18">
        <v>0.47240428208615998</v>
      </c>
      <c r="D1189" s="18">
        <v>0.49406779068592233</v>
      </c>
      <c r="E1189" s="18">
        <v>0.45664283223168112</v>
      </c>
      <c r="G1189" s="18">
        <v>0.4559198708341865</v>
      </c>
      <c r="H1189" s="18">
        <v>0.48459896601033509</v>
      </c>
      <c r="I1189" s="18">
        <v>0.45942918737334543</v>
      </c>
      <c r="J1189" s="18">
        <v>0.48474991172310961</v>
      </c>
      <c r="K1189" s="18">
        <v>0.48738853074853988</v>
      </c>
      <c r="L1189" s="18">
        <v>0.45367662688051991</v>
      </c>
      <c r="M1189" s="18">
        <v>0.47914419965263988</v>
      </c>
      <c r="N1189" s="18">
        <v>0.49136732194051669</v>
      </c>
      <c r="O1189" s="18">
        <v>0.426981541659048</v>
      </c>
      <c r="Q1189" s="18">
        <v>0.50097483669522569</v>
      </c>
      <c r="R1189" s="18">
        <v>0.47526674601120922</v>
      </c>
      <c r="S1189" s="18">
        <v>0.46243189867997492</v>
      </c>
      <c r="T1189" s="18">
        <v>0.44117804659552912</v>
      </c>
      <c r="V1189" s="18">
        <v>0.46245769690892141</v>
      </c>
      <c r="W1189" s="18">
        <v>0.49539571811754018</v>
      </c>
      <c r="X1189" s="18">
        <v>0.50876631115879933</v>
      </c>
      <c r="Y1189" s="18">
        <v>0.46583388045881058</v>
      </c>
      <c r="Z1189" s="18">
        <v>0.50206229546904813</v>
      </c>
      <c r="AA1189" s="18">
        <v>0.44575842666744458</v>
      </c>
      <c r="AB1189" s="18">
        <v>0.42622802347486738</v>
      </c>
      <c r="AD1189" s="18">
        <v>0.48906528799402171</v>
      </c>
      <c r="AE1189" s="18">
        <v>0.48697717841123023</v>
      </c>
      <c r="AF1189" s="18">
        <v>0.46238719350983759</v>
      </c>
      <c r="AG1189" s="18">
        <v>0.43270369503698758</v>
      </c>
      <c r="AH1189" s="18">
        <v>0.45951107505246008</v>
      </c>
      <c r="AI1189" s="18">
        <v>0.44296408320130931</v>
      </c>
      <c r="AJ1189" s="18">
        <v>0</v>
      </c>
      <c r="AL1189" s="18">
        <v>0.53807000000000005</v>
      </c>
      <c r="AM1189" s="18">
        <v>0.49802000000000002</v>
      </c>
      <c r="AN1189" s="18">
        <v>0.48755999999999999</v>
      </c>
      <c r="AP1189" s="18">
        <v>0.49612416952259958</v>
      </c>
      <c r="AQ1189" s="18">
        <v>0.45781775876125441</v>
      </c>
      <c r="AR1189" s="18">
        <v>0.46863470308237731</v>
      </c>
      <c r="AS1189" s="18">
        <v>0.45598382150038402</v>
      </c>
      <c r="AT1189" s="18">
        <v>0.36694212940590681</v>
      </c>
      <c r="AU1189" s="18">
        <v>0.58723825777189187</v>
      </c>
      <c r="AW1189" s="18">
        <v>0.49035626023590639</v>
      </c>
      <c r="AX1189" s="18">
        <v>0.36504144551411638</v>
      </c>
      <c r="AZ1189" s="18">
        <v>0.49712063241156601</v>
      </c>
      <c r="BA1189" s="18">
        <v>0.45982911523578113</v>
      </c>
      <c r="BB1189" s="18">
        <v>0.49190141051805908</v>
      </c>
      <c r="BC1189" s="18">
        <v>0.46474264358481898</v>
      </c>
      <c r="BD1189" s="18">
        <v>0.44414794801931512</v>
      </c>
      <c r="BE1189" s="18">
        <v>0.50633804305850405</v>
      </c>
      <c r="BF1189" s="18">
        <v>0.34456464932687658</v>
      </c>
      <c r="BG1189" s="18">
        <v>0.42943317230629457</v>
      </c>
    </row>
    <row r="1190" spans="2:59">
      <c r="B1190" s="17" t="s">
        <v>405</v>
      </c>
      <c r="C1190" s="18">
        <v>0.4134476225594137</v>
      </c>
      <c r="D1190" s="18">
        <v>0.40195629147294271</v>
      </c>
      <c r="E1190" s="18">
        <v>0.42221727772752421</v>
      </c>
      <c r="G1190" s="18">
        <v>0.42106791535117638</v>
      </c>
      <c r="H1190" s="18">
        <v>0.43949952978127921</v>
      </c>
      <c r="I1190" s="18">
        <v>0.42503625025440839</v>
      </c>
      <c r="J1190" s="18">
        <v>0.41281844871196077</v>
      </c>
      <c r="K1190" s="18">
        <v>0.4197234675786668</v>
      </c>
      <c r="L1190" s="18">
        <v>0.40546225109585138</v>
      </c>
      <c r="M1190" s="18">
        <v>0.4014110308258414</v>
      </c>
      <c r="N1190" s="18">
        <v>0.39958246440303508</v>
      </c>
      <c r="O1190" s="18">
        <v>0.40644637891107233</v>
      </c>
      <c r="Q1190" s="18">
        <v>0.39737657527801712</v>
      </c>
      <c r="R1190" s="18">
        <v>0.40271155605981052</v>
      </c>
      <c r="S1190" s="18">
        <v>0.4277620346259115</v>
      </c>
      <c r="T1190" s="18">
        <v>0.42748966130650901</v>
      </c>
      <c r="V1190" s="18">
        <v>0.38322567647176647</v>
      </c>
      <c r="W1190" s="18">
        <v>0.38652497612812797</v>
      </c>
      <c r="X1190" s="18">
        <v>0.42279640343011349</v>
      </c>
      <c r="Y1190" s="18">
        <v>0.42054447093991187</v>
      </c>
      <c r="Z1190" s="18">
        <v>0.41666998638037528</v>
      </c>
      <c r="AA1190" s="18">
        <v>0.42904964957470842</v>
      </c>
      <c r="AB1190" s="18">
        <v>0.43652644565162718</v>
      </c>
      <c r="AD1190" s="18">
        <v>0.42200977061468592</v>
      </c>
      <c r="AE1190" s="18">
        <v>0.41635864973398579</v>
      </c>
      <c r="AF1190" s="18">
        <v>0.41366769146042381</v>
      </c>
      <c r="AG1190" s="18">
        <v>0.36225208462449188</v>
      </c>
      <c r="AH1190" s="18">
        <v>0.41390876185119291</v>
      </c>
      <c r="AI1190" s="18">
        <v>0.40116396871249183</v>
      </c>
      <c r="AJ1190" s="18">
        <v>0</v>
      </c>
      <c r="AL1190" s="18">
        <v>0.3619</v>
      </c>
      <c r="AM1190" s="18">
        <v>0.41094999999999998</v>
      </c>
      <c r="AN1190" s="18">
        <v>0.49115999999999999</v>
      </c>
      <c r="AP1190" s="18">
        <v>0.45828234466983758</v>
      </c>
      <c r="AQ1190" s="18">
        <v>0.46017607779297809</v>
      </c>
      <c r="AR1190" s="18">
        <v>0.32554716014174062</v>
      </c>
      <c r="AS1190" s="18">
        <v>0.39944893263604592</v>
      </c>
      <c r="AT1190" s="18">
        <v>0.470517890500463</v>
      </c>
      <c r="AU1190" s="18">
        <v>0.53797878319218417</v>
      </c>
      <c r="AW1190" s="18">
        <v>0.42011075799051317</v>
      </c>
      <c r="AX1190" s="18">
        <v>0.37093770539002019</v>
      </c>
      <c r="AZ1190" s="18">
        <v>0.39527672043508022</v>
      </c>
      <c r="BA1190" s="18">
        <v>0.43050359740185862</v>
      </c>
      <c r="BB1190" s="18">
        <v>0.44534838377677488</v>
      </c>
      <c r="BC1190" s="18">
        <v>0.37733119131000098</v>
      </c>
      <c r="BD1190" s="18">
        <v>0.40419312664129298</v>
      </c>
      <c r="BE1190" s="18">
        <v>0.48939822992781062</v>
      </c>
      <c r="BF1190" s="18">
        <v>0.43658622596522051</v>
      </c>
      <c r="BG1190" s="18">
        <v>0.36215238370239122</v>
      </c>
    </row>
    <row r="1191" spans="2:59">
      <c r="B1191" s="17" t="s">
        <v>406</v>
      </c>
      <c r="C1191" s="18">
        <v>0.2258588451131226</v>
      </c>
      <c r="D1191" s="18">
        <v>0.23308841468251251</v>
      </c>
      <c r="E1191" s="18">
        <v>0.22009893148667681</v>
      </c>
      <c r="G1191" s="18">
        <v>0.1743143743737631</v>
      </c>
      <c r="H1191" s="18">
        <v>0.21417887259926111</v>
      </c>
      <c r="I1191" s="18">
        <v>0.24191094543567429</v>
      </c>
      <c r="J1191" s="18">
        <v>0.17270582121432751</v>
      </c>
      <c r="K1191" s="18">
        <v>0.2332538164201936</v>
      </c>
      <c r="L1191" s="18">
        <v>0.22183094376508489</v>
      </c>
      <c r="M1191" s="18">
        <v>0.24931644759872101</v>
      </c>
      <c r="N1191" s="18">
        <v>0.23001996030853339</v>
      </c>
      <c r="O1191" s="18">
        <v>0.24880345690151059</v>
      </c>
      <c r="Q1191" s="18">
        <v>0.22112655380896301</v>
      </c>
      <c r="R1191" s="18">
        <v>0.22577157455950331</v>
      </c>
      <c r="S1191" s="18">
        <v>0.22902439045232359</v>
      </c>
      <c r="T1191" s="18">
        <v>0.22357817547569939</v>
      </c>
      <c r="V1191" s="18">
        <v>0.1874436244394225</v>
      </c>
      <c r="W1191" s="18">
        <v>0.18839404702556159</v>
      </c>
      <c r="X1191" s="18">
        <v>0.21187680337836559</v>
      </c>
      <c r="Y1191" s="18">
        <v>0.2133196512837052</v>
      </c>
      <c r="Z1191" s="18">
        <v>0.27869666258971598</v>
      </c>
      <c r="AA1191" s="18">
        <v>0.23093858296829561</v>
      </c>
      <c r="AB1191" s="18">
        <v>0.27210260062732838</v>
      </c>
      <c r="AD1191" s="18">
        <v>0.24899738872419841</v>
      </c>
      <c r="AE1191" s="18">
        <v>0.22440041959480131</v>
      </c>
      <c r="AF1191" s="18">
        <v>0.20591937759938109</v>
      </c>
      <c r="AG1191" s="18">
        <v>0.22201801719975309</v>
      </c>
      <c r="AH1191" s="18">
        <v>0.21958618550143741</v>
      </c>
      <c r="AI1191" s="18">
        <v>0.19896611659614011</v>
      </c>
      <c r="AJ1191" s="18">
        <v>0</v>
      </c>
      <c r="AL1191" s="18">
        <v>0.18693000000000001</v>
      </c>
      <c r="AM1191" s="18">
        <v>0.21271000000000001</v>
      </c>
      <c r="AN1191" s="18">
        <v>0.14616000000000001</v>
      </c>
      <c r="AP1191" s="18">
        <v>0.2583364785267952</v>
      </c>
      <c r="AQ1191" s="18">
        <v>0.21564744602064231</v>
      </c>
      <c r="AR1191" s="18">
        <v>0.29540781012557399</v>
      </c>
      <c r="AS1191" s="18">
        <v>0.26450925192508679</v>
      </c>
      <c r="AT1191" s="18">
        <v>0.26322931322351861</v>
      </c>
      <c r="AU1191" s="18">
        <v>0.2079847135852089</v>
      </c>
      <c r="AW1191" s="18">
        <v>0.22590033880374619</v>
      </c>
      <c r="AX1191" s="18">
        <v>0.22716445243049219</v>
      </c>
      <c r="AZ1191" s="18">
        <v>0.1934627811856825</v>
      </c>
      <c r="BA1191" s="18">
        <v>0.2102212133874598</v>
      </c>
      <c r="BB1191" s="18">
        <v>0.25004208844019837</v>
      </c>
      <c r="BC1191" s="18">
        <v>0.27076626248509411</v>
      </c>
      <c r="BD1191" s="18">
        <v>0.26023464643930139</v>
      </c>
      <c r="BE1191" s="18">
        <v>0.28977930067541291</v>
      </c>
      <c r="BF1191" s="18">
        <v>0.24971595192876869</v>
      </c>
      <c r="BG1191" s="18">
        <v>0.26576258811207848</v>
      </c>
    </row>
    <row r="1192" spans="2:59">
      <c r="B1192" s="17" t="s">
        <v>407</v>
      </c>
      <c r="C1192" s="18">
        <v>0.2215975123511244</v>
      </c>
      <c r="D1192" s="18">
        <v>0.27361356359058248</v>
      </c>
      <c r="E1192" s="18">
        <v>0.1822109492782035</v>
      </c>
      <c r="G1192" s="18">
        <v>0.21421101317004379</v>
      </c>
      <c r="H1192" s="18">
        <v>0.19166873956625269</v>
      </c>
      <c r="I1192" s="18">
        <v>0.2682753057209773</v>
      </c>
      <c r="J1192" s="18">
        <v>0.23859768384320751</v>
      </c>
      <c r="K1192" s="18">
        <v>0.20919905764212901</v>
      </c>
      <c r="L1192" s="18">
        <v>0.2182743319517278</v>
      </c>
      <c r="M1192" s="18">
        <v>0.25534700623083251</v>
      </c>
      <c r="N1192" s="18">
        <v>0.20420799789450431</v>
      </c>
      <c r="O1192" s="18">
        <v>0.19434441220990861</v>
      </c>
      <c r="Q1192" s="18">
        <v>0.25140530318748122</v>
      </c>
      <c r="R1192" s="18">
        <v>0.21919749528054649</v>
      </c>
      <c r="S1192" s="18">
        <v>0.23131995094450999</v>
      </c>
      <c r="T1192" s="18">
        <v>0.17301450767171289</v>
      </c>
      <c r="V1192" s="18">
        <v>0.2040564535298546</v>
      </c>
      <c r="W1192" s="18">
        <v>0.27656401606122949</v>
      </c>
      <c r="X1192" s="18">
        <v>0.25499512011248893</v>
      </c>
      <c r="Y1192" s="18">
        <v>0.21426749645572821</v>
      </c>
      <c r="Z1192" s="18">
        <v>0.18789845026398069</v>
      </c>
      <c r="AA1192" s="18">
        <v>0.2024424953957783</v>
      </c>
      <c r="AB1192" s="18">
        <v>0.20821696069539869</v>
      </c>
      <c r="AD1192" s="18">
        <v>0.26320987210540903</v>
      </c>
      <c r="AE1192" s="18">
        <v>0.21985588116013169</v>
      </c>
      <c r="AF1192" s="18">
        <v>0.22247805344236549</v>
      </c>
      <c r="AG1192" s="18">
        <v>0.1401406603191912</v>
      </c>
      <c r="AH1192" s="18">
        <v>0.18017115735207631</v>
      </c>
      <c r="AI1192" s="18">
        <v>0.1741092879371943</v>
      </c>
      <c r="AJ1192" s="18">
        <v>0</v>
      </c>
      <c r="AL1192" s="18">
        <v>0.28908</v>
      </c>
      <c r="AM1192" s="18">
        <v>0.24015</v>
      </c>
      <c r="AN1192" s="18">
        <v>0.25026999999999999</v>
      </c>
      <c r="AP1192" s="18">
        <v>0.2303459178906862</v>
      </c>
      <c r="AQ1192" s="18">
        <v>0.1783973809999255</v>
      </c>
      <c r="AR1192" s="18">
        <v>0.1746307613525106</v>
      </c>
      <c r="AS1192" s="18">
        <v>0.2012483762945913</v>
      </c>
      <c r="AT1192" s="18">
        <v>0.20040908414683059</v>
      </c>
      <c r="AU1192" s="18">
        <v>0.19569450025084939</v>
      </c>
      <c r="AW1192" s="18">
        <v>0.23637329954529329</v>
      </c>
      <c r="AX1192" s="18">
        <v>0.12626374522960351</v>
      </c>
      <c r="AZ1192" s="18">
        <v>0.22751060273866611</v>
      </c>
      <c r="BA1192" s="18">
        <v>0.23703654439742661</v>
      </c>
      <c r="BB1192" s="18">
        <v>0.21384842188340239</v>
      </c>
      <c r="BC1192" s="18">
        <v>0.2119370609004097</v>
      </c>
      <c r="BD1192" s="18">
        <v>0.221757501913282</v>
      </c>
      <c r="BE1192" s="18">
        <v>0.25792588231158903</v>
      </c>
      <c r="BF1192" s="18">
        <v>0.15659614111127501</v>
      </c>
      <c r="BG1192" s="18">
        <v>0.18643394398926441</v>
      </c>
    </row>
    <row r="1193" spans="2:59">
      <c r="B1193" s="17" t="s">
        <v>408</v>
      </c>
      <c r="C1193" s="18">
        <v>0.1850910310222392</v>
      </c>
      <c r="D1193" s="18">
        <v>0.20331834093006321</v>
      </c>
      <c r="E1193" s="18">
        <v>0.17071878927098569</v>
      </c>
      <c r="G1193" s="18">
        <v>0.21358248302829691</v>
      </c>
      <c r="H1193" s="18">
        <v>0.18397668435714429</v>
      </c>
      <c r="I1193" s="18">
        <v>0.1794349288097776</v>
      </c>
      <c r="J1193" s="18">
        <v>0.18006711312234869</v>
      </c>
      <c r="K1193" s="18">
        <v>0.1873161785854765</v>
      </c>
      <c r="L1193" s="18">
        <v>0.17351649623968421</v>
      </c>
      <c r="M1193" s="18">
        <v>0.25303011753817628</v>
      </c>
      <c r="N1193" s="18">
        <v>0.1452578754631971</v>
      </c>
      <c r="O1193" s="18">
        <v>0.14558546737122191</v>
      </c>
      <c r="Q1193" s="18">
        <v>0.21430306070365979</v>
      </c>
      <c r="R1193" s="18">
        <v>0.18264428908814581</v>
      </c>
      <c r="S1193" s="18">
        <v>0.17397022539910259</v>
      </c>
      <c r="T1193" s="18">
        <v>0.15326830612580311</v>
      </c>
      <c r="V1193" s="18">
        <v>0.15233218317893421</v>
      </c>
      <c r="W1193" s="18">
        <v>0.1897085567836003</v>
      </c>
      <c r="X1193" s="18">
        <v>0.16592975473756091</v>
      </c>
      <c r="Y1193" s="18">
        <v>0.20735078648550501</v>
      </c>
      <c r="Z1193" s="18">
        <v>0.2207558566175955</v>
      </c>
      <c r="AA1193" s="18">
        <v>0.17694810071877951</v>
      </c>
      <c r="AB1193" s="18">
        <v>0.1847287311031271</v>
      </c>
      <c r="AD1193" s="18">
        <v>0.2083664980468343</v>
      </c>
      <c r="AE1193" s="18">
        <v>0.1946755235441078</v>
      </c>
      <c r="AF1193" s="18">
        <v>0.1687461536713836</v>
      </c>
      <c r="AG1193" s="18">
        <v>0.123909827490123</v>
      </c>
      <c r="AH1193" s="18">
        <v>0.17419792677839621</v>
      </c>
      <c r="AI1193" s="18">
        <v>0.15497716334535511</v>
      </c>
      <c r="AJ1193" s="18">
        <v>0.17861705748632431</v>
      </c>
      <c r="AL1193" s="18">
        <v>0.22414000000000001</v>
      </c>
      <c r="AM1193" s="18">
        <v>0.15945999999999999</v>
      </c>
      <c r="AN1193" s="18">
        <v>0.12008000000000001</v>
      </c>
      <c r="AP1193" s="18">
        <v>0.2123325744031215</v>
      </c>
      <c r="AQ1193" s="18">
        <v>0.16566198846971469</v>
      </c>
      <c r="AR1193" s="18">
        <v>0.19692933574762139</v>
      </c>
      <c r="AS1193" s="18">
        <v>0.2176006850715578</v>
      </c>
      <c r="AT1193" s="18">
        <v>0.1535885422804433</v>
      </c>
      <c r="AU1193" s="18">
        <v>9.4098747999675839E-2</v>
      </c>
      <c r="AW1193" s="18">
        <v>0.19581342602873639</v>
      </c>
      <c r="AX1193" s="18">
        <v>0.11728110227612849</v>
      </c>
      <c r="AZ1193" s="18">
        <v>0.15761178363132131</v>
      </c>
      <c r="BA1193" s="18">
        <v>0.20571277115295039</v>
      </c>
      <c r="BB1193" s="18">
        <v>0.19462832265604571</v>
      </c>
      <c r="BC1193" s="18">
        <v>0.2108526794434076</v>
      </c>
      <c r="BD1193" s="18">
        <v>0.28235658075098141</v>
      </c>
      <c r="BE1193" s="18">
        <v>0.16479448615790079</v>
      </c>
      <c r="BF1193" s="18">
        <v>0.18040545339898201</v>
      </c>
      <c r="BG1193" s="18">
        <v>0.1134680178386365</v>
      </c>
    </row>
    <row r="1194" spans="2:59">
      <c r="B1194" s="17" t="s">
        <v>409</v>
      </c>
      <c r="C1194" s="18">
        <v>0.18450606369075609</v>
      </c>
      <c r="D1194" s="18">
        <v>0.21157874433806809</v>
      </c>
      <c r="E1194" s="18">
        <v>0.16409905812319031</v>
      </c>
      <c r="G1194" s="18">
        <v>0.18610082891549279</v>
      </c>
      <c r="H1194" s="18">
        <v>0.17326534890578729</v>
      </c>
      <c r="I1194" s="18">
        <v>0.19614566865435351</v>
      </c>
      <c r="J1194" s="18">
        <v>0.186151036630372</v>
      </c>
      <c r="K1194" s="18">
        <v>0.1822304874926963</v>
      </c>
      <c r="L1194" s="18">
        <v>0.16090602545452151</v>
      </c>
      <c r="M1194" s="18">
        <v>0.22981467499661321</v>
      </c>
      <c r="N1194" s="18">
        <v>0.17630825269170111</v>
      </c>
      <c r="O1194" s="18">
        <v>0.15261170709729091</v>
      </c>
      <c r="Q1194" s="18">
        <v>0.21864662409402369</v>
      </c>
      <c r="R1194" s="18">
        <v>0.17757814094735541</v>
      </c>
      <c r="S1194" s="18">
        <v>0.17154001845422831</v>
      </c>
      <c r="T1194" s="18">
        <v>0.1607250985239265</v>
      </c>
      <c r="V1194" s="18">
        <v>0.19714513088863281</v>
      </c>
      <c r="W1194" s="18">
        <v>0.2353034488317467</v>
      </c>
      <c r="X1194" s="18">
        <v>0.18730321785347301</v>
      </c>
      <c r="Y1194" s="18">
        <v>0.15715109576198349</v>
      </c>
      <c r="Z1194" s="18">
        <v>0.1580341667663526</v>
      </c>
      <c r="AA1194" s="18">
        <v>0.162604565951151</v>
      </c>
      <c r="AB1194" s="18">
        <v>0.190463611780257</v>
      </c>
      <c r="AD1194" s="18">
        <v>0.22701057390945109</v>
      </c>
      <c r="AE1194" s="18">
        <v>0.18657833629976611</v>
      </c>
      <c r="AF1194" s="18">
        <v>0.14645759738430911</v>
      </c>
      <c r="AG1194" s="18">
        <v>0.15989719818446821</v>
      </c>
      <c r="AH1194" s="18">
        <v>0.16745355988508229</v>
      </c>
      <c r="AI1194" s="18">
        <v>0.14165286852801251</v>
      </c>
      <c r="AJ1194" s="18">
        <v>0</v>
      </c>
      <c r="AL1194" s="18">
        <v>0.25645000000000001</v>
      </c>
      <c r="AM1194" s="18">
        <v>0.19195999999999999</v>
      </c>
      <c r="AN1194" s="18">
        <v>0.18664</v>
      </c>
      <c r="AP1194" s="18">
        <v>0.2020264208621782</v>
      </c>
      <c r="AQ1194" s="18">
        <v>0.14929108141720249</v>
      </c>
      <c r="AR1194" s="18">
        <v>0.22567045898999649</v>
      </c>
      <c r="AS1194" s="18">
        <v>0.1466581067813936</v>
      </c>
      <c r="AT1194" s="18">
        <v>0.1608427637346482</v>
      </c>
      <c r="AU1194" s="18">
        <v>0.26802862875564593</v>
      </c>
      <c r="AW1194" s="18">
        <v>0.1948458402901358</v>
      </c>
      <c r="AX1194" s="18">
        <v>0.1210417021035845</v>
      </c>
      <c r="AZ1194" s="18">
        <v>0.19916403495262461</v>
      </c>
      <c r="BA1194" s="18">
        <v>0.18315743190853981</v>
      </c>
      <c r="BB1194" s="18">
        <v>0.1529605352902523</v>
      </c>
      <c r="BC1194" s="18">
        <v>0.1874223822407009</v>
      </c>
      <c r="BD1194" s="18">
        <v>0.2119430927870454</v>
      </c>
      <c r="BE1194" s="18">
        <v>0.14880703264791689</v>
      </c>
      <c r="BF1194" s="18">
        <v>0.20104337387546931</v>
      </c>
      <c r="BG1194" s="18">
        <v>0.1673937526880297</v>
      </c>
    </row>
    <row r="1195" spans="2:59">
      <c r="B1195" s="17" t="s">
        <v>410</v>
      </c>
      <c r="C1195" s="18">
        <v>0.1786880004920848</v>
      </c>
      <c r="D1195" s="18">
        <v>0.15360237073582361</v>
      </c>
      <c r="E1195" s="18">
        <v>0.19767190095028311</v>
      </c>
      <c r="G1195" s="18">
        <v>0.16645219880025849</v>
      </c>
      <c r="H1195" s="18">
        <v>0.18058846101216811</v>
      </c>
      <c r="I1195" s="18">
        <v>0.14423646337384721</v>
      </c>
      <c r="J1195" s="18">
        <v>0.18486304751586641</v>
      </c>
      <c r="K1195" s="18">
        <v>0.18286921860528521</v>
      </c>
      <c r="L1195" s="18">
        <v>0.17818620391560949</v>
      </c>
      <c r="M1195" s="18">
        <v>0.153681786619528</v>
      </c>
      <c r="N1195" s="18">
        <v>0.21225693048057589</v>
      </c>
      <c r="O1195" s="18">
        <v>0.19388609272417859</v>
      </c>
      <c r="Q1195" s="18">
        <v>0.14794021874438859</v>
      </c>
      <c r="R1195" s="18">
        <v>0.1909277398944581</v>
      </c>
      <c r="S1195" s="18">
        <v>0.19401114643186909</v>
      </c>
      <c r="T1195" s="18">
        <v>0.18986411269432379</v>
      </c>
      <c r="V1195" s="18">
        <v>0.1843105250026974</v>
      </c>
      <c r="W1195" s="18">
        <v>0.165714698066949</v>
      </c>
      <c r="X1195" s="18">
        <v>0.16280609679724301</v>
      </c>
      <c r="Y1195" s="18">
        <v>0.17454916297292861</v>
      </c>
      <c r="Z1195" s="18">
        <v>0.19125634145955869</v>
      </c>
      <c r="AA1195" s="18">
        <v>0.17058165788069679</v>
      </c>
      <c r="AB1195" s="18">
        <v>0.20165299353317351</v>
      </c>
      <c r="AD1195" s="18">
        <v>0.16756329389971031</v>
      </c>
      <c r="AE1195" s="18">
        <v>0.17228151031963329</v>
      </c>
      <c r="AF1195" s="18">
        <v>0.19784558000487959</v>
      </c>
      <c r="AG1195" s="18">
        <v>0.18785447506625449</v>
      </c>
      <c r="AH1195" s="18">
        <v>0.17064696503008381</v>
      </c>
      <c r="AI1195" s="18">
        <v>0.2047138777893823</v>
      </c>
      <c r="AJ1195" s="18">
        <v>0.18967854775544049</v>
      </c>
      <c r="AL1195" s="18">
        <v>0.16309999999999999</v>
      </c>
      <c r="AM1195" s="18">
        <v>0.18285000000000001</v>
      </c>
      <c r="AN1195" s="18">
        <v>0.17685000000000001</v>
      </c>
      <c r="AP1195" s="18">
        <v>0.17571602404817241</v>
      </c>
      <c r="AQ1195" s="18">
        <v>0.22347835806747671</v>
      </c>
      <c r="AR1195" s="18">
        <v>0.1694995135433138</v>
      </c>
      <c r="AS1195" s="18">
        <v>0.17084865661738111</v>
      </c>
      <c r="AT1195" s="18">
        <v>0.2079380930495803</v>
      </c>
      <c r="AU1195" s="18">
        <v>0.1506239761011999</v>
      </c>
      <c r="AW1195" s="18">
        <v>0.1800210074099331</v>
      </c>
      <c r="AX1195" s="18">
        <v>0.16609011853397529</v>
      </c>
      <c r="AZ1195" s="18">
        <v>0.17007447392508171</v>
      </c>
      <c r="BA1195" s="18">
        <v>0.18333593170132059</v>
      </c>
      <c r="BB1195" s="18">
        <v>0.20164753106688951</v>
      </c>
      <c r="BC1195" s="18">
        <v>0.16102983856701131</v>
      </c>
      <c r="BD1195" s="18">
        <v>0.1827578286234752</v>
      </c>
      <c r="BE1195" s="18">
        <v>0.19670551249478421</v>
      </c>
      <c r="BF1195" s="18">
        <v>0.1766574079559794</v>
      </c>
      <c r="BG1195" s="18">
        <v>0.16336563641923901</v>
      </c>
    </row>
    <row r="1196" spans="2:59">
      <c r="B1196" s="17" t="s">
        <v>411</v>
      </c>
      <c r="C1196" s="18">
        <v>0.13069311041287279</v>
      </c>
      <c r="D1196" s="18">
        <v>0.1291193313722479</v>
      </c>
      <c r="E1196" s="18">
        <v>0.13168832873008751</v>
      </c>
      <c r="G1196" s="18">
        <v>8.25532410360654E-2</v>
      </c>
      <c r="H1196" s="18">
        <v>0.1246197018820191</v>
      </c>
      <c r="I1196" s="18">
        <v>0.1198550877348258</v>
      </c>
      <c r="J1196" s="18">
        <v>0.12735723921939959</v>
      </c>
      <c r="K1196" s="18">
        <v>0.15696689159304911</v>
      </c>
      <c r="L1196" s="18">
        <v>0.14248389183962951</v>
      </c>
      <c r="M1196" s="18">
        <v>0.148910324833152</v>
      </c>
      <c r="N1196" s="18">
        <v>0.12173340149338779</v>
      </c>
      <c r="O1196" s="18">
        <v>0.1187525920718993</v>
      </c>
      <c r="Q1196" s="18">
        <v>0.14152439327368019</v>
      </c>
      <c r="R1196" s="18">
        <v>0.12626830672499681</v>
      </c>
      <c r="S1196" s="18">
        <v>0.12731807650485369</v>
      </c>
      <c r="T1196" s="18">
        <v>0.12523966015184851</v>
      </c>
      <c r="V1196" s="18">
        <v>8.5122916382101149E-2</v>
      </c>
      <c r="W1196" s="18">
        <v>0.12776649616193941</v>
      </c>
      <c r="X1196" s="18">
        <v>0.1045400249840569</v>
      </c>
      <c r="Y1196" s="18">
        <v>0.13252240735388421</v>
      </c>
      <c r="Z1196" s="18">
        <v>0.16583700831267989</v>
      </c>
      <c r="AA1196" s="18">
        <v>0.15993023475970519</v>
      </c>
      <c r="AB1196" s="18">
        <v>0.14159515617785179</v>
      </c>
      <c r="AD1196" s="18">
        <v>0.1371897964097491</v>
      </c>
      <c r="AE1196" s="18">
        <v>0.12840981945722901</v>
      </c>
      <c r="AF1196" s="18">
        <v>0.1122397332313238</v>
      </c>
      <c r="AG1196" s="18">
        <v>0.14778221846556239</v>
      </c>
      <c r="AH1196" s="18">
        <v>0.1436865223455315</v>
      </c>
      <c r="AI1196" s="18">
        <v>0.1200758732131595</v>
      </c>
      <c r="AJ1196" s="18">
        <v>0.17861705748632431</v>
      </c>
      <c r="AL1196" s="18">
        <v>0.12317</v>
      </c>
      <c r="AM1196" s="18">
        <v>0.10952000000000001</v>
      </c>
      <c r="AN1196" s="18">
        <v>6.8540000000000004E-2</v>
      </c>
      <c r="AP1196" s="18">
        <v>0.18186859595446189</v>
      </c>
      <c r="AQ1196" s="18">
        <v>0.1033681908438039</v>
      </c>
      <c r="AR1196" s="18">
        <v>0.13533487456217341</v>
      </c>
      <c r="AS1196" s="18">
        <v>0.17108347202111779</v>
      </c>
      <c r="AT1196" s="18">
        <v>0.1430859844028862</v>
      </c>
      <c r="AU1196" s="18">
        <v>0.24979326036224059</v>
      </c>
      <c r="AW1196" s="18">
        <v>0.13096419451243341</v>
      </c>
      <c r="AX1196" s="18">
        <v>0.13077948997263761</v>
      </c>
      <c r="AZ1196" s="18">
        <v>9.2755404599311461E-2</v>
      </c>
      <c r="BA1196" s="18">
        <v>0.13275851707194261</v>
      </c>
      <c r="BB1196" s="18">
        <v>0.14365060421790249</v>
      </c>
      <c r="BC1196" s="18">
        <v>0.19931668506821651</v>
      </c>
      <c r="BD1196" s="18">
        <v>0.16427639105481021</v>
      </c>
      <c r="BE1196" s="18">
        <v>0.13125221926908301</v>
      </c>
      <c r="BF1196" s="18">
        <v>0.1203255141313113</v>
      </c>
      <c r="BG1196" s="18">
        <v>0.19964646072984721</v>
      </c>
    </row>
    <row r="1197" spans="2:59">
      <c r="B1197" s="17" t="s">
        <v>412</v>
      </c>
      <c r="C1197" s="18">
        <v>0.1140127441146737</v>
      </c>
      <c r="D1197" s="18">
        <v>0.103720433299106</v>
      </c>
      <c r="E1197" s="18">
        <v>0.12163302962355051</v>
      </c>
      <c r="G1197" s="18">
        <v>0.132510849313524</v>
      </c>
      <c r="H1197" s="18">
        <v>0.1141427014747535</v>
      </c>
      <c r="I1197" s="18">
        <v>0.10692732785516269</v>
      </c>
      <c r="J1197" s="18">
        <v>0.107045333581984</v>
      </c>
      <c r="K1197" s="18">
        <v>0.1002590613646681</v>
      </c>
      <c r="L1197" s="18">
        <v>9.1930018394637977E-2</v>
      </c>
      <c r="M1197" s="18">
        <v>0.1207383002340892</v>
      </c>
      <c r="N1197" s="18">
        <v>0.1120026899816485</v>
      </c>
      <c r="O1197" s="18">
        <v>0.14971024041739059</v>
      </c>
      <c r="Q1197" s="18">
        <v>0.116641620645051</v>
      </c>
      <c r="R1197" s="18">
        <v>0.12270004118858099</v>
      </c>
      <c r="S1197" s="18">
        <v>0.1040583229134435</v>
      </c>
      <c r="T1197" s="18">
        <v>0.10973524738279369</v>
      </c>
      <c r="V1197" s="18">
        <v>0.1128888974043797</v>
      </c>
      <c r="W1197" s="18">
        <v>9.8754341432233383E-2</v>
      </c>
      <c r="X1197" s="18">
        <v>0.1059818950761504</v>
      </c>
      <c r="Y1197" s="18">
        <v>0.12933352632468759</v>
      </c>
      <c r="Z1197" s="18">
        <v>0.1084042826337502</v>
      </c>
      <c r="AA1197" s="18">
        <v>0.1140743748720907</v>
      </c>
      <c r="AB1197" s="18">
        <v>0.1293162743765392</v>
      </c>
      <c r="AD1197" s="18">
        <v>0.10709007086897521</v>
      </c>
      <c r="AE1197" s="18">
        <v>0.1216052510940774</v>
      </c>
      <c r="AF1197" s="18">
        <v>0.12345293282161519</v>
      </c>
      <c r="AG1197" s="18">
        <v>0.1263253179614619</v>
      </c>
      <c r="AH1197" s="18">
        <v>0.1096391328161137</v>
      </c>
      <c r="AI1197" s="18">
        <v>0.1032123156937074</v>
      </c>
      <c r="AJ1197" s="18">
        <v>0.18967854775544049</v>
      </c>
      <c r="AL1197" s="18">
        <v>9.851E-2</v>
      </c>
      <c r="AM1197" s="18">
        <v>0.11638</v>
      </c>
      <c r="AN1197" s="18">
        <v>0.10158</v>
      </c>
      <c r="AP1197" s="18">
        <v>0.13875850421478619</v>
      </c>
      <c r="AQ1197" s="18">
        <v>9.8942180541525482E-2</v>
      </c>
      <c r="AR1197" s="18">
        <v>0.1341126605318595</v>
      </c>
      <c r="AS1197" s="18">
        <v>0.11720417191895389</v>
      </c>
      <c r="AT1197" s="18">
        <v>0.15494161725959699</v>
      </c>
      <c r="AU1197" s="18">
        <v>0.21302043766800791</v>
      </c>
      <c r="AW1197" s="18">
        <v>0.1101670134596907</v>
      </c>
      <c r="AX1197" s="18">
        <v>0.1363656334023545</v>
      </c>
      <c r="AZ1197" s="18">
        <v>0.1112027821045217</v>
      </c>
      <c r="BA1197" s="18">
        <v>0.11035930796010281</v>
      </c>
      <c r="BB1197" s="18">
        <v>0.10294479304870981</v>
      </c>
      <c r="BC1197" s="18">
        <v>0.12754434982942331</v>
      </c>
      <c r="BD1197" s="18">
        <v>0.12623308175440701</v>
      </c>
      <c r="BE1197" s="18">
        <v>8.6950072495081548E-2</v>
      </c>
      <c r="BF1197" s="18">
        <v>0.14173917620627</v>
      </c>
      <c r="BG1197" s="18">
        <v>0.17874128430904379</v>
      </c>
    </row>
    <row r="1198" spans="2:59">
      <c r="B1198" s="17" t="s">
        <v>413</v>
      </c>
      <c r="C1198" s="18">
        <v>0.10874665804972759</v>
      </c>
      <c r="D1198" s="18">
        <v>0.1222650054718797</v>
      </c>
      <c r="E1198" s="18">
        <v>9.8146709145085165E-2</v>
      </c>
      <c r="G1198" s="18">
        <v>0.1064860222684159</v>
      </c>
      <c r="H1198" s="18">
        <v>9.6400693134279999E-2</v>
      </c>
      <c r="I1198" s="18">
        <v>0.10667422492711021</v>
      </c>
      <c r="J1198" s="18">
        <v>0.11195037374454569</v>
      </c>
      <c r="K1198" s="18">
        <v>0.1205960265053934</v>
      </c>
      <c r="L1198" s="18">
        <v>8.9016115812308283E-2</v>
      </c>
      <c r="M1198" s="18">
        <v>0.15531668461050141</v>
      </c>
      <c r="N1198" s="18">
        <v>8.6102089835219137E-2</v>
      </c>
      <c r="O1198" s="18">
        <v>9.4274390390064924E-2</v>
      </c>
      <c r="Q1198" s="18">
        <v>0.119591854278269</v>
      </c>
      <c r="R1198" s="18">
        <v>0.1100830300912358</v>
      </c>
      <c r="S1198" s="18">
        <v>0.1033190472978705</v>
      </c>
      <c r="T1198" s="18">
        <v>0.10105504937290551</v>
      </c>
      <c r="V1198" s="18">
        <v>0.12772333938974201</v>
      </c>
      <c r="W1198" s="18">
        <v>0.1041725572347561</v>
      </c>
      <c r="X1198" s="18">
        <v>0.1139725957809986</v>
      </c>
      <c r="Y1198" s="18">
        <v>8.4021925826614136E-2</v>
      </c>
      <c r="Z1198" s="18">
        <v>8.9046014231183537E-2</v>
      </c>
      <c r="AA1198" s="18">
        <v>0.12408588116627189</v>
      </c>
      <c r="AB1198" s="18">
        <v>0.11681231502928981</v>
      </c>
      <c r="AD1198" s="18">
        <v>0.12826443827464221</v>
      </c>
      <c r="AE1198" s="18">
        <v>0.1037147083555636</v>
      </c>
      <c r="AF1198" s="18">
        <v>8.4012813352310436E-2</v>
      </c>
      <c r="AG1198" s="18">
        <v>0.1063894704859186</v>
      </c>
      <c r="AH1198" s="18">
        <v>0.1245015125585395</v>
      </c>
      <c r="AI1198" s="18">
        <v>7.3626759630106606E-2</v>
      </c>
      <c r="AJ1198" s="18">
        <v>0</v>
      </c>
      <c r="AL1198" s="18">
        <v>0.10816000000000001</v>
      </c>
      <c r="AM1198" s="18">
        <v>0.13020000000000001</v>
      </c>
      <c r="AN1198" s="18">
        <v>0.13281000000000001</v>
      </c>
      <c r="AP1198" s="18">
        <v>0.1114675093221239</v>
      </c>
      <c r="AQ1198" s="18">
        <v>0.1102864307473191</v>
      </c>
      <c r="AR1198" s="18">
        <v>0.1544180117389973</v>
      </c>
      <c r="AS1198" s="18">
        <v>9.0598239754380278E-2</v>
      </c>
      <c r="AT1198" s="18">
        <v>0.13116027114775181</v>
      </c>
      <c r="AU1198" s="18">
        <v>9.4302717297896591E-2</v>
      </c>
      <c r="AW1198" s="18">
        <v>0.1106654477208584</v>
      </c>
      <c r="AX1198" s="18">
        <v>8.970076535476465E-2</v>
      </c>
      <c r="AZ1198" s="18">
        <v>0.103913241247372</v>
      </c>
      <c r="BA1198" s="18">
        <v>0.13172418089741461</v>
      </c>
      <c r="BB1198" s="18">
        <v>0.1091171226980622</v>
      </c>
      <c r="BC1198" s="18">
        <v>8.9217602961452355E-2</v>
      </c>
      <c r="BD1198" s="18">
        <v>0.15691353638222261</v>
      </c>
      <c r="BE1198" s="18">
        <v>0.10582629671859529</v>
      </c>
      <c r="BF1198" s="18">
        <v>8.859563917643018E-2</v>
      </c>
      <c r="BG1198" s="18">
        <v>5.5807118817753187E-2</v>
      </c>
    </row>
    <row r="1199" spans="2:59">
      <c r="B1199" s="17" t="s">
        <v>414</v>
      </c>
      <c r="C1199" s="18">
        <v>0.106188970047389</v>
      </c>
      <c r="D1199" s="18">
        <v>0.1082421330673865</v>
      </c>
      <c r="E1199" s="18">
        <v>0.10485888097662641</v>
      </c>
      <c r="G1199" s="18">
        <v>0.14259789138476989</v>
      </c>
      <c r="H1199" s="18">
        <v>0.1094071750377405</v>
      </c>
      <c r="I1199" s="18">
        <v>9.8209508781103988E-2</v>
      </c>
      <c r="J1199" s="18">
        <v>0.1005851104702815</v>
      </c>
      <c r="K1199" s="18">
        <v>7.4575848067013478E-2</v>
      </c>
      <c r="L1199" s="18">
        <v>0.10686612512797319</v>
      </c>
      <c r="M1199" s="18">
        <v>0.1068154387165878</v>
      </c>
      <c r="N1199" s="18">
        <v>0.1009629111823681</v>
      </c>
      <c r="O1199" s="18">
        <v>0.13918553166944631</v>
      </c>
      <c r="Q1199" s="18">
        <v>0.10034113411112371</v>
      </c>
      <c r="R1199" s="18">
        <v>0.11746073816777181</v>
      </c>
      <c r="S1199" s="18">
        <v>8.9957288893734957E-2</v>
      </c>
      <c r="T1199" s="18">
        <v>0.12489552777864391</v>
      </c>
      <c r="V1199" s="18">
        <v>9.4510763636204698E-2</v>
      </c>
      <c r="W1199" s="18">
        <v>0.1033723278728117</v>
      </c>
      <c r="X1199" s="18">
        <v>0.1132691902617471</v>
      </c>
      <c r="Y1199" s="18">
        <v>0.10351338546060621</v>
      </c>
      <c r="Z1199" s="18">
        <v>9.1451989786577842E-2</v>
      </c>
      <c r="AA1199" s="18">
        <v>0.1234130959050056</v>
      </c>
      <c r="AB1199" s="18">
        <v>0.1137334010595256</v>
      </c>
      <c r="AD1199" s="18">
        <v>0.1128638505675966</v>
      </c>
      <c r="AE1199" s="18">
        <v>9.1005774397211539E-2</v>
      </c>
      <c r="AF1199" s="18">
        <v>0.1073295107211185</v>
      </c>
      <c r="AG1199" s="18">
        <v>0.1208193730075597</v>
      </c>
      <c r="AH1199" s="18">
        <v>9.2542232013073419E-2</v>
      </c>
      <c r="AI1199" s="18">
        <v>0.12950972020192239</v>
      </c>
      <c r="AJ1199" s="18">
        <v>0.18967854775544049</v>
      </c>
      <c r="AL1199" s="18">
        <v>0.10433000000000001</v>
      </c>
      <c r="AM1199" s="18">
        <v>0.1032</v>
      </c>
      <c r="AN1199" s="18">
        <v>0.10585</v>
      </c>
      <c r="AP1199" s="18">
        <v>9.9946641261578775E-2</v>
      </c>
      <c r="AQ1199" s="18">
        <v>9.9644565896721243E-2</v>
      </c>
      <c r="AR1199" s="18">
        <v>0.16317072734154289</v>
      </c>
      <c r="AS1199" s="18">
        <v>0.1032742113492215</v>
      </c>
      <c r="AT1199" s="18">
        <v>0.15026890247826069</v>
      </c>
      <c r="AU1199" s="18">
        <v>5.7842491985686521E-2</v>
      </c>
      <c r="AW1199" s="18">
        <v>0.1007241795710921</v>
      </c>
      <c r="AX1199" s="18">
        <v>0.14194389539224761</v>
      </c>
      <c r="AZ1199" s="18">
        <v>0.1089307300659647</v>
      </c>
      <c r="BA1199" s="18">
        <v>0.109167520629335</v>
      </c>
      <c r="BB1199" s="18">
        <v>0.1086301594205332</v>
      </c>
      <c r="BC1199" s="18">
        <v>0.1041490736274911</v>
      </c>
      <c r="BD1199" s="18">
        <v>0.11835618125668269</v>
      </c>
      <c r="BE1199" s="18">
        <v>0.10920024588218639</v>
      </c>
      <c r="BF1199" s="18">
        <v>7.6743648756350813E-2</v>
      </c>
      <c r="BG1199" s="18">
        <v>5.6177678746768468E-2</v>
      </c>
    </row>
    <row r="1200" spans="2:59">
      <c r="B1200" s="17" t="s">
        <v>415</v>
      </c>
      <c r="C1200" s="18">
        <v>8.7797370040238173E-2</v>
      </c>
      <c r="D1200" s="18">
        <v>0.101519874425525</v>
      </c>
      <c r="E1200" s="18">
        <v>7.7375576027046075E-2</v>
      </c>
      <c r="G1200" s="18">
        <v>0.1041140063078048</v>
      </c>
      <c r="H1200" s="18">
        <v>0.1040557759365235</v>
      </c>
      <c r="I1200" s="18">
        <v>9.0589353053703525E-2</v>
      </c>
      <c r="J1200" s="18">
        <v>0.11464065614685701</v>
      </c>
      <c r="K1200" s="18">
        <v>6.3408962265741428E-2</v>
      </c>
      <c r="L1200" s="18">
        <v>7.9283127900896713E-2</v>
      </c>
      <c r="M1200" s="18">
        <v>6.0437589565461393E-2</v>
      </c>
      <c r="N1200" s="18">
        <v>9.7879555410162106E-2</v>
      </c>
      <c r="O1200" s="18">
        <v>9.5708600775621724E-2</v>
      </c>
      <c r="Q1200" s="18">
        <v>9.0318235137343425E-2</v>
      </c>
      <c r="R1200" s="18">
        <v>7.8455321792722771E-2</v>
      </c>
      <c r="S1200" s="18">
        <v>0.1049589413215524</v>
      </c>
      <c r="T1200" s="18">
        <v>7.41805645322174E-2</v>
      </c>
      <c r="V1200" s="18">
        <v>0.1134031614227325</v>
      </c>
      <c r="W1200" s="18">
        <v>6.5258596886229467E-2</v>
      </c>
      <c r="X1200" s="18">
        <v>6.768060513447334E-2</v>
      </c>
      <c r="Y1200" s="18">
        <v>9.0643938199285873E-2</v>
      </c>
      <c r="Z1200" s="18">
        <v>9.9992200261116146E-2</v>
      </c>
      <c r="AA1200" s="18">
        <v>9.0499646336722792E-2</v>
      </c>
      <c r="AB1200" s="18">
        <v>8.7988428742621388E-2</v>
      </c>
      <c r="AD1200" s="18">
        <v>6.0356844692386488E-2</v>
      </c>
      <c r="AE1200" s="18">
        <v>8.9903494763725694E-2</v>
      </c>
      <c r="AF1200" s="18">
        <v>9.4031996261524156E-2</v>
      </c>
      <c r="AG1200" s="18">
        <v>0.1036332563135749</v>
      </c>
      <c r="AH1200" s="18">
        <v>0.110694642470021</v>
      </c>
      <c r="AI1200" s="18">
        <v>0.13038943212371151</v>
      </c>
      <c r="AJ1200" s="18">
        <v>0</v>
      </c>
      <c r="AL1200" s="18">
        <v>7.6130000000000003E-2</v>
      </c>
      <c r="AM1200" s="18">
        <v>0.10731</v>
      </c>
      <c r="AN1200" s="18">
        <v>5.3670000000000002E-2</v>
      </c>
      <c r="AP1200" s="18">
        <v>8.19408103121088E-2</v>
      </c>
      <c r="AQ1200" s="18">
        <v>9.1378809351991622E-2</v>
      </c>
      <c r="AR1200" s="18">
        <v>9.8008641963236359E-2</v>
      </c>
      <c r="AS1200" s="18">
        <v>9.7931390901724577E-2</v>
      </c>
      <c r="AT1200" s="18">
        <v>0.1013398463662652</v>
      </c>
      <c r="AU1200" s="18">
        <v>9.8240867495829845E-2</v>
      </c>
      <c r="AW1200" s="18">
        <v>9.1152069870380631E-2</v>
      </c>
      <c r="AX1200" s="18">
        <v>6.7169241331969484E-2</v>
      </c>
      <c r="AZ1200" s="18">
        <v>8.9416777994960062E-2</v>
      </c>
      <c r="BA1200" s="18">
        <v>6.9747049977787037E-2</v>
      </c>
      <c r="BB1200" s="18">
        <v>0.107657505404335</v>
      </c>
      <c r="BC1200" s="18">
        <v>8.5446049752842451E-2</v>
      </c>
      <c r="BD1200" s="18">
        <v>6.9061285100877737E-2</v>
      </c>
      <c r="BE1200" s="18">
        <v>0.1326930445914529</v>
      </c>
      <c r="BF1200" s="18">
        <v>7.6139001581137844E-2</v>
      </c>
      <c r="BG1200" s="18">
        <v>8.2259679155694918E-2</v>
      </c>
    </row>
    <row r="1201" spans="2:59">
      <c r="B1201" s="17" t="s">
        <v>151</v>
      </c>
      <c r="C1201" s="18">
        <v>0.1023870831332906</v>
      </c>
      <c r="D1201" s="18">
        <v>6.5158768396938557E-2</v>
      </c>
      <c r="E1201" s="18">
        <v>0.1308043913907205</v>
      </c>
      <c r="G1201" s="18">
        <v>0.11986366425534831</v>
      </c>
      <c r="H1201" s="18">
        <v>0.108283723632663</v>
      </c>
      <c r="I1201" s="18">
        <v>0.11364572612541179</v>
      </c>
      <c r="J1201" s="18">
        <v>0.1042877157618039</v>
      </c>
      <c r="K1201" s="18">
        <v>7.8752535517271516E-2</v>
      </c>
      <c r="L1201" s="18">
        <v>0.13507802179073661</v>
      </c>
      <c r="M1201" s="18">
        <v>4.442912149048045E-2</v>
      </c>
      <c r="N1201" s="18">
        <v>0.1224953068423124</v>
      </c>
      <c r="O1201" s="18">
        <v>0.12672131693202571</v>
      </c>
      <c r="Q1201" s="18">
        <v>8.1261093514957708E-2</v>
      </c>
      <c r="R1201" s="18">
        <v>0.10259364298581761</v>
      </c>
      <c r="S1201" s="18">
        <v>9.6504067902406176E-2</v>
      </c>
      <c r="T1201" s="18">
        <v>0.13705503210792941</v>
      </c>
      <c r="V1201" s="18">
        <v>0.13888202271517849</v>
      </c>
      <c r="W1201" s="18">
        <v>0.1029312061782571</v>
      </c>
      <c r="X1201" s="18">
        <v>0.107838403528976</v>
      </c>
      <c r="Y1201" s="18">
        <v>0.1272245469513493</v>
      </c>
      <c r="Z1201" s="18">
        <v>6.9847167704794599E-2</v>
      </c>
      <c r="AA1201" s="18">
        <v>9.5177962057733378E-2</v>
      </c>
      <c r="AB1201" s="18">
        <v>7.4612196120281235E-2</v>
      </c>
      <c r="AD1201" s="18">
        <v>6.6013077932419145E-2</v>
      </c>
      <c r="AE1201" s="18">
        <v>8.5715899025791159E-2</v>
      </c>
      <c r="AF1201" s="18">
        <v>0.12831996852874181</v>
      </c>
      <c r="AG1201" s="18">
        <v>0.1655073789810492</v>
      </c>
      <c r="AH1201" s="18">
        <v>0.12633840438459151</v>
      </c>
      <c r="AI1201" s="18">
        <v>0.14752960369737861</v>
      </c>
      <c r="AJ1201" s="18">
        <v>0.63170439475823514</v>
      </c>
      <c r="AL1201" s="18">
        <v>8.6910000000000001E-2</v>
      </c>
      <c r="AM1201" s="18">
        <v>9.5899999999999999E-2</v>
      </c>
      <c r="AN1201" s="18">
        <v>0.12812000000000001</v>
      </c>
      <c r="AP1201" s="18">
        <v>3.7237277177981448E-2</v>
      </c>
      <c r="AQ1201" s="18">
        <v>0.1161042666585682</v>
      </c>
      <c r="AR1201" s="18">
        <v>5.5817359497219499E-2</v>
      </c>
      <c r="AS1201" s="18">
        <v>0.1009039270888475</v>
      </c>
      <c r="AT1201" s="18">
        <v>6.1664533453401872E-2</v>
      </c>
      <c r="AU1201" s="18">
        <v>0</v>
      </c>
      <c r="AW1201" s="18">
        <v>8.3348318546828254E-2</v>
      </c>
      <c r="AX1201" s="18">
        <v>0.22481082210427561</v>
      </c>
      <c r="AZ1201" s="18">
        <v>0.12215740242787761</v>
      </c>
      <c r="BA1201" s="18">
        <v>9.9055473714973127E-2</v>
      </c>
      <c r="BB1201" s="18">
        <v>8.0979114516055578E-2</v>
      </c>
      <c r="BC1201" s="18">
        <v>7.4170071310902239E-2</v>
      </c>
      <c r="BD1201" s="18">
        <v>4.1578594887186807E-2</v>
      </c>
      <c r="BE1201" s="18">
        <v>2.1476302142978961E-2</v>
      </c>
      <c r="BF1201" s="18">
        <v>0.1763196559357865</v>
      </c>
      <c r="BG1201" s="18">
        <v>0.1512487088669382</v>
      </c>
    </row>
    <row r="1202" spans="2:59">
      <c r="B1202" s="17" t="s">
        <v>120</v>
      </c>
      <c r="C1202" s="18">
        <v>1.129359330593396E-2</v>
      </c>
      <c r="D1202" s="18">
        <v>9.2620822205154996E-3</v>
      </c>
      <c r="E1202" s="18">
        <v>1.2747749481116479E-2</v>
      </c>
      <c r="G1202" s="18">
        <v>8.6209895637969526E-3</v>
      </c>
      <c r="H1202" s="18">
        <v>9.2335261056639886E-3</v>
      </c>
      <c r="I1202" s="18">
        <v>9.7991004667371019E-3</v>
      </c>
      <c r="J1202" s="18">
        <v>1.677131065521064E-2</v>
      </c>
      <c r="K1202" s="18">
        <v>1.8037662875494812E-2</v>
      </c>
      <c r="L1202" s="18">
        <v>9.8785701897932988E-3</v>
      </c>
      <c r="M1202" s="18">
        <v>1.433989327708967E-2</v>
      </c>
      <c r="N1202" s="18">
        <v>9.2498903621259891E-3</v>
      </c>
      <c r="O1202" s="18">
        <v>4.3797006990762243E-3</v>
      </c>
      <c r="Q1202" s="18">
        <v>1.3576133986907451E-2</v>
      </c>
      <c r="R1202" s="18">
        <v>8.8369805810742646E-3</v>
      </c>
      <c r="S1202" s="18">
        <v>9.5321816171023335E-3</v>
      </c>
      <c r="T1202" s="18">
        <v>1.232388373905797E-2</v>
      </c>
      <c r="V1202" s="18">
        <v>1.268671103655801E-2</v>
      </c>
      <c r="W1202" s="18">
        <v>8.3361586491101144E-3</v>
      </c>
      <c r="X1202" s="18">
        <v>1.8458294714445969E-3</v>
      </c>
      <c r="Y1202" s="18">
        <v>1.728655606382579E-2</v>
      </c>
      <c r="Z1202" s="18">
        <v>1.4988360601680951E-2</v>
      </c>
      <c r="AA1202" s="18">
        <v>1.162522569580428E-2</v>
      </c>
      <c r="AB1202" s="18">
        <v>1.2762234699816129E-2</v>
      </c>
      <c r="AD1202" s="18">
        <v>4.2854571831919767E-3</v>
      </c>
      <c r="AE1202" s="18">
        <v>2.150182680580532E-2</v>
      </c>
      <c r="AF1202" s="18">
        <v>1.3413598186516549E-2</v>
      </c>
      <c r="AG1202" s="18">
        <v>2.4166422952297161E-2</v>
      </c>
      <c r="AH1202" s="18">
        <v>7.2300969767222041E-3</v>
      </c>
      <c r="AI1202" s="18">
        <v>1.158555532481721E-2</v>
      </c>
      <c r="AJ1202" s="18">
        <v>0</v>
      </c>
      <c r="AL1202" s="18">
        <v>7.7000000000000002E-3</v>
      </c>
      <c r="AM1202" s="18">
        <v>6.7200000000000003E-3</v>
      </c>
      <c r="AN1202" s="18">
        <v>1.7049999999999999E-2</v>
      </c>
      <c r="AP1202" s="18">
        <v>1.208228404498124E-2</v>
      </c>
      <c r="AQ1202" s="18">
        <v>1.4254442038878899E-2</v>
      </c>
      <c r="AR1202" s="18">
        <v>1.618856739573369E-2</v>
      </c>
      <c r="AS1202" s="18">
        <v>1.357580702090464E-2</v>
      </c>
      <c r="AT1202" s="18">
        <v>1.937745510346792E-2</v>
      </c>
      <c r="AU1202" s="18">
        <v>0</v>
      </c>
      <c r="AW1202" s="18">
        <v>1.194552654743444E-2</v>
      </c>
      <c r="AX1202" s="18">
        <v>7.6954710173158074E-3</v>
      </c>
      <c r="AZ1202" s="18">
        <v>1.031175434919511E-2</v>
      </c>
      <c r="BA1202" s="18">
        <v>8.2144510778735368E-3</v>
      </c>
      <c r="BB1202" s="18">
        <v>6.2843672542383716E-3</v>
      </c>
      <c r="BC1202" s="18">
        <v>2.3937012247096129E-2</v>
      </c>
      <c r="BD1202" s="18">
        <v>8.3478210892174286E-3</v>
      </c>
      <c r="BE1202" s="18">
        <v>1.351497404213222E-2</v>
      </c>
      <c r="BF1202" s="18">
        <v>1.383249645341064E-2</v>
      </c>
      <c r="BG1202" s="18">
        <v>2.015812224645696E-2</v>
      </c>
    </row>
    <row r="1204" spans="2:59" ht="72.599999999999994">
      <c r="B1204" s="14" t="s">
        <v>416</v>
      </c>
    </row>
    <row r="1205" spans="2:59">
      <c r="B1205" s="15" t="s">
        <v>20</v>
      </c>
    </row>
    <row r="1206" spans="2:59">
      <c r="B1206" s="11" t="s">
        <v>105</v>
      </c>
      <c r="C1206" s="16">
        <v>4021</v>
      </c>
      <c r="D1206" s="16">
        <v>1673</v>
      </c>
      <c r="E1206" s="16">
        <v>2333</v>
      </c>
      <c r="G1206" s="16">
        <v>205</v>
      </c>
      <c r="H1206" s="16">
        <v>556</v>
      </c>
      <c r="I1206" s="16">
        <v>395</v>
      </c>
      <c r="J1206" s="16">
        <v>359</v>
      </c>
      <c r="K1206" s="16">
        <v>435</v>
      </c>
      <c r="L1206" s="16">
        <v>408</v>
      </c>
      <c r="M1206" s="16">
        <v>651</v>
      </c>
      <c r="N1206" s="16">
        <v>588</v>
      </c>
      <c r="O1206" s="16">
        <v>424</v>
      </c>
      <c r="Q1206" s="16">
        <v>1335</v>
      </c>
      <c r="R1206" s="16">
        <v>799</v>
      </c>
      <c r="S1206" s="16">
        <v>887</v>
      </c>
      <c r="T1206" s="16">
        <v>955</v>
      </c>
      <c r="V1206" s="16">
        <v>499</v>
      </c>
      <c r="W1206" s="16">
        <v>617</v>
      </c>
      <c r="X1206" s="16">
        <v>572</v>
      </c>
      <c r="Y1206" s="16">
        <v>607</v>
      </c>
      <c r="Z1206" s="16">
        <v>586</v>
      </c>
      <c r="AA1206" s="16">
        <v>563</v>
      </c>
      <c r="AB1206" s="16">
        <v>577</v>
      </c>
      <c r="AD1206" s="16">
        <v>1339</v>
      </c>
      <c r="AE1206" s="16">
        <v>800</v>
      </c>
      <c r="AF1206" s="16">
        <v>767</v>
      </c>
      <c r="AG1206" s="16">
        <v>160</v>
      </c>
      <c r="AH1206" s="16">
        <v>609</v>
      </c>
      <c r="AI1206" s="16">
        <v>341</v>
      </c>
      <c r="AJ1206" s="16">
        <v>5</v>
      </c>
      <c r="AL1206" s="16">
        <v>547</v>
      </c>
      <c r="AM1206" s="16">
        <v>640</v>
      </c>
      <c r="AN1206" s="16">
        <v>180</v>
      </c>
      <c r="AP1206" s="16">
        <v>436</v>
      </c>
      <c r="AQ1206" s="16">
        <v>418</v>
      </c>
      <c r="AR1206" s="16">
        <v>128</v>
      </c>
      <c r="AS1206" s="16">
        <v>889</v>
      </c>
      <c r="AT1206" s="16">
        <v>140</v>
      </c>
      <c r="AU1206" s="16">
        <v>21</v>
      </c>
      <c r="AW1206" s="16">
        <v>3485</v>
      </c>
      <c r="AX1206" s="16">
        <v>492</v>
      </c>
      <c r="AZ1206" s="16">
        <v>1326</v>
      </c>
      <c r="BA1206" s="16">
        <v>930</v>
      </c>
      <c r="BB1206" s="16">
        <v>647</v>
      </c>
      <c r="BC1206" s="16">
        <v>527</v>
      </c>
      <c r="BD1206" s="16">
        <v>129</v>
      </c>
      <c r="BE1206" s="16">
        <v>133</v>
      </c>
      <c r="BF1206" s="16">
        <v>207</v>
      </c>
      <c r="BG1206" s="16">
        <v>95</v>
      </c>
    </row>
    <row r="1207" spans="2:59">
      <c r="B1207" s="12" t="s">
        <v>106</v>
      </c>
      <c r="C1207" s="16">
        <v>4021</v>
      </c>
      <c r="D1207" s="16">
        <v>1744</v>
      </c>
      <c r="E1207" s="16">
        <v>2272</v>
      </c>
      <c r="G1207" s="16">
        <v>189</v>
      </c>
      <c r="H1207" s="16">
        <v>543</v>
      </c>
      <c r="I1207" s="16">
        <v>398</v>
      </c>
      <c r="J1207" s="16">
        <v>350</v>
      </c>
      <c r="K1207" s="16">
        <v>438</v>
      </c>
      <c r="L1207" s="16">
        <v>422</v>
      </c>
      <c r="M1207" s="16">
        <v>652</v>
      </c>
      <c r="N1207" s="16">
        <v>639</v>
      </c>
      <c r="O1207" s="16">
        <v>390</v>
      </c>
      <c r="Q1207" s="16">
        <v>1341</v>
      </c>
      <c r="R1207" s="16">
        <v>796</v>
      </c>
      <c r="S1207" s="16">
        <v>896</v>
      </c>
      <c r="T1207" s="16">
        <v>943</v>
      </c>
      <c r="V1207" s="16">
        <v>584</v>
      </c>
      <c r="W1207" s="16">
        <v>587</v>
      </c>
      <c r="X1207" s="16">
        <v>583</v>
      </c>
      <c r="Y1207" s="16">
        <v>558</v>
      </c>
      <c r="Z1207" s="16">
        <v>563</v>
      </c>
      <c r="AA1207" s="16">
        <v>563</v>
      </c>
      <c r="AB1207" s="16">
        <v>583</v>
      </c>
      <c r="AD1207" s="16">
        <v>1343</v>
      </c>
      <c r="AE1207" s="16">
        <v>804</v>
      </c>
      <c r="AF1207" s="16">
        <v>765</v>
      </c>
      <c r="AG1207" s="16">
        <v>157</v>
      </c>
      <c r="AH1207" s="16">
        <v>609</v>
      </c>
      <c r="AI1207" s="16">
        <v>338</v>
      </c>
      <c r="AJ1207" s="16">
        <v>5</v>
      </c>
      <c r="AL1207" s="16">
        <v>567</v>
      </c>
      <c r="AM1207" s="16">
        <v>660</v>
      </c>
      <c r="AN1207" s="16">
        <v>184</v>
      </c>
      <c r="AP1207" s="16">
        <v>433</v>
      </c>
      <c r="AQ1207" s="16">
        <v>406</v>
      </c>
      <c r="AR1207" s="16">
        <v>131</v>
      </c>
      <c r="AS1207" s="16">
        <v>857</v>
      </c>
      <c r="AT1207" s="16">
        <v>139</v>
      </c>
      <c r="AU1207" s="16">
        <v>21</v>
      </c>
      <c r="AW1207" s="16">
        <v>3486</v>
      </c>
      <c r="AX1207" s="16">
        <v>490</v>
      </c>
      <c r="AZ1207" s="16">
        <v>1382</v>
      </c>
      <c r="BA1207" s="16">
        <v>902</v>
      </c>
      <c r="BB1207" s="16">
        <v>650</v>
      </c>
      <c r="BC1207" s="16">
        <v>510</v>
      </c>
      <c r="BD1207" s="16">
        <v>127</v>
      </c>
      <c r="BE1207" s="16">
        <v>130</v>
      </c>
      <c r="BF1207" s="16">
        <v>199</v>
      </c>
      <c r="BG1207" s="16">
        <v>95</v>
      </c>
    </row>
    <row r="1208" spans="2:59">
      <c r="B1208" s="17" t="s">
        <v>355</v>
      </c>
      <c r="C1208" s="18">
        <v>3.8959200446540082E-2</v>
      </c>
      <c r="D1208" s="18">
        <v>5.3682963741724467E-2</v>
      </c>
      <c r="E1208" s="18">
        <v>2.7740042833438179E-2</v>
      </c>
      <c r="G1208" s="18">
        <v>5.3429595225291171E-2</v>
      </c>
      <c r="H1208" s="18">
        <v>3.5807377133868508E-2</v>
      </c>
      <c r="I1208" s="18">
        <v>3.1641224265737261E-2</v>
      </c>
      <c r="J1208" s="18">
        <v>2.351023002772552E-2</v>
      </c>
      <c r="K1208" s="18">
        <v>3.7738374049162797E-2</v>
      </c>
      <c r="L1208" s="18">
        <v>3.5021208623586077E-2</v>
      </c>
      <c r="M1208" s="18">
        <v>6.0577769067452207E-2</v>
      </c>
      <c r="N1208" s="18">
        <v>3.2129519458050787E-2</v>
      </c>
      <c r="O1208" s="18">
        <v>3.8348030021640438E-2</v>
      </c>
      <c r="Q1208" s="18">
        <v>7.1382670527604317E-2</v>
      </c>
      <c r="R1208" s="18">
        <v>1.30271656306277E-2</v>
      </c>
      <c r="S1208" s="18">
        <v>2.6257612132180069E-2</v>
      </c>
      <c r="T1208" s="18">
        <v>2.7561180200960211E-2</v>
      </c>
      <c r="V1208" s="18">
        <v>4.9189767513806798E-2</v>
      </c>
      <c r="W1208" s="18">
        <v>7.9183180329068834E-2</v>
      </c>
      <c r="X1208" s="18">
        <v>4.2993258546889332E-2</v>
      </c>
      <c r="Y1208" s="18">
        <v>2.0196272654710912E-2</v>
      </c>
      <c r="Z1208" s="18">
        <v>1.780302779983774E-2</v>
      </c>
      <c r="AA1208" s="18">
        <v>2.2277016126650801E-2</v>
      </c>
      <c r="AB1208" s="18">
        <v>3.868918900079614E-2</v>
      </c>
      <c r="AD1208" s="18">
        <v>7.4634007069613956E-2</v>
      </c>
      <c r="AE1208" s="18">
        <v>2.7797998981672921E-2</v>
      </c>
      <c r="AF1208" s="18">
        <v>1.488372896271644E-2</v>
      </c>
      <c r="AG1208" s="18">
        <v>3.7681408362068493E-2</v>
      </c>
      <c r="AH1208" s="18">
        <v>1.881808494764552E-2</v>
      </c>
      <c r="AI1208" s="18">
        <v>1.2596426785962881E-2</v>
      </c>
      <c r="AJ1208" s="18">
        <v>0.20679902059167171</v>
      </c>
      <c r="AL1208" s="18">
        <v>9.0429999999999996E-2</v>
      </c>
      <c r="AM1208" s="18">
        <v>3.5229999999999997E-2</v>
      </c>
      <c r="AN1208" s="18">
        <v>2.7869999999999999E-2</v>
      </c>
      <c r="AP1208" s="18">
        <v>4.5277560159807627E-2</v>
      </c>
      <c r="AQ1208" s="18">
        <v>3.03735921387778E-2</v>
      </c>
      <c r="AR1208" s="18">
        <v>6.8600232883956154E-3</v>
      </c>
      <c r="AS1208" s="18">
        <v>1.479991423820253E-2</v>
      </c>
      <c r="AT1208" s="18">
        <v>1.4140410179609691E-2</v>
      </c>
      <c r="AU1208" s="18">
        <v>4.1958102451170293E-2</v>
      </c>
      <c r="AW1208" s="18">
        <v>4.1472542187066183E-2</v>
      </c>
      <c r="AX1208" s="18">
        <v>2.4619644504676019E-2</v>
      </c>
      <c r="AZ1208" s="18">
        <v>4.4387574914203191E-2</v>
      </c>
      <c r="BA1208" s="18">
        <v>5.5799233846784042E-2</v>
      </c>
      <c r="BB1208" s="18">
        <v>2.6903579405241101E-2</v>
      </c>
      <c r="BC1208" s="18">
        <v>2.3806187962134601E-2</v>
      </c>
      <c r="BD1208" s="18">
        <v>2.3894558715572601E-2</v>
      </c>
      <c r="BE1208" s="18">
        <v>4.8009473769165992E-2</v>
      </c>
      <c r="BF1208" s="18">
        <v>2.0246668484496209E-2</v>
      </c>
      <c r="BG1208" s="18">
        <v>0</v>
      </c>
    </row>
    <row r="1209" spans="2:59">
      <c r="B1209" s="17" t="s">
        <v>356</v>
      </c>
      <c r="C1209" s="18">
        <v>0.1027574134319551</v>
      </c>
      <c r="D1209" s="18">
        <v>0.12940041616493031</v>
      </c>
      <c r="E1209" s="18">
        <v>8.2405039821756718E-2</v>
      </c>
      <c r="G1209" s="18">
        <v>9.6967121891451472E-2</v>
      </c>
      <c r="H1209" s="18">
        <v>0.1094906565876631</v>
      </c>
      <c r="I1209" s="18">
        <v>9.0223097119986426E-2</v>
      </c>
      <c r="J1209" s="18">
        <v>8.5108232567325401E-2</v>
      </c>
      <c r="K1209" s="18">
        <v>0.112086279560486</v>
      </c>
      <c r="L1209" s="18">
        <v>8.2682166439716695E-2</v>
      </c>
      <c r="M1209" s="18">
        <v>0.15195549021457569</v>
      </c>
      <c r="N1209" s="18">
        <v>8.9347736396050759E-2</v>
      </c>
      <c r="O1209" s="18">
        <v>7.578673059219071E-2</v>
      </c>
      <c r="Q1209" s="18">
        <v>0.1187081607795006</v>
      </c>
      <c r="R1209" s="18">
        <v>9.2658327661879994E-2</v>
      </c>
      <c r="S1209" s="18">
        <v>0.10753990924288979</v>
      </c>
      <c r="T1209" s="18">
        <v>8.5393467263277095E-2</v>
      </c>
      <c r="V1209" s="18">
        <v>8.130569478571481E-2</v>
      </c>
      <c r="W1209" s="18">
        <v>0.10053031608243571</v>
      </c>
      <c r="X1209" s="18">
        <v>9.4056492088670049E-2</v>
      </c>
      <c r="Y1209" s="18">
        <v>0.1066441264827591</v>
      </c>
      <c r="Z1209" s="18">
        <v>0.10043921348177889</v>
      </c>
      <c r="AA1209" s="18">
        <v>0.1159150728969164</v>
      </c>
      <c r="AB1209" s="18">
        <v>0.120985393453114</v>
      </c>
      <c r="AD1209" s="18">
        <v>0.13376065869788359</v>
      </c>
      <c r="AE1209" s="18">
        <v>0.1084656737554614</v>
      </c>
      <c r="AF1209" s="18">
        <v>8.1397549194198573E-2</v>
      </c>
      <c r="AG1209" s="18">
        <v>6.585821599660116E-2</v>
      </c>
      <c r="AH1209" s="18">
        <v>8.2011727251979222E-2</v>
      </c>
      <c r="AI1209" s="18">
        <v>6.7521017638264791E-2</v>
      </c>
      <c r="AJ1209" s="18">
        <v>0.18967854775544049</v>
      </c>
      <c r="AL1209" s="18">
        <v>0.10624</v>
      </c>
      <c r="AM1209" s="18">
        <v>9.5990000000000006E-2</v>
      </c>
      <c r="AN1209" s="18">
        <v>7.3830000000000007E-2</v>
      </c>
      <c r="AP1209" s="18">
        <v>0.12656270337867001</v>
      </c>
      <c r="AQ1209" s="18">
        <v>0.1192697171152719</v>
      </c>
      <c r="AR1209" s="18">
        <v>0.13540051023261421</v>
      </c>
      <c r="AS1209" s="18">
        <v>9.8760147944391946E-2</v>
      </c>
      <c r="AT1209" s="18">
        <v>0.10059798794672591</v>
      </c>
      <c r="AU1209" s="18">
        <v>0.30043184580029919</v>
      </c>
      <c r="AW1209" s="18">
        <v>0.1088291711940407</v>
      </c>
      <c r="AX1209" s="18">
        <v>6.075393317272642E-2</v>
      </c>
      <c r="AZ1209" s="18">
        <v>7.8215827151590908E-2</v>
      </c>
      <c r="BA1209" s="18">
        <v>0.132437444021483</v>
      </c>
      <c r="BB1209" s="18">
        <v>0.11871002152631729</v>
      </c>
      <c r="BC1209" s="18">
        <v>0.1019737280732758</v>
      </c>
      <c r="BD1209" s="18">
        <v>0.13832101881365341</v>
      </c>
      <c r="BE1209" s="18">
        <v>0.1191119102067931</v>
      </c>
      <c r="BF1209" s="18">
        <v>7.9848304984344379E-2</v>
      </c>
      <c r="BG1209" s="18">
        <v>4.7490672614452611E-2</v>
      </c>
    </row>
    <row r="1210" spans="2:59">
      <c r="B1210" s="17" t="s">
        <v>357</v>
      </c>
      <c r="C1210" s="18">
        <v>0.14675798240888061</v>
      </c>
      <c r="D1210" s="18">
        <v>0.15670757735232291</v>
      </c>
      <c r="E1210" s="18">
        <v>0.1393233168576708</v>
      </c>
      <c r="G1210" s="18">
        <v>0.15671802099050541</v>
      </c>
      <c r="H1210" s="18">
        <v>0.1344117052662728</v>
      </c>
      <c r="I1210" s="18">
        <v>0.16775043228837189</v>
      </c>
      <c r="J1210" s="18">
        <v>0.12086575155588331</v>
      </c>
      <c r="K1210" s="18">
        <v>0.1399086071741015</v>
      </c>
      <c r="L1210" s="18">
        <v>0.1584508271551138</v>
      </c>
      <c r="M1210" s="18">
        <v>0.15214882885361769</v>
      </c>
      <c r="N1210" s="18">
        <v>0.1360033098616456</v>
      </c>
      <c r="O1210" s="18">
        <v>0.16458340981569561</v>
      </c>
      <c r="Q1210" s="18">
        <v>0.1450555436668845</v>
      </c>
      <c r="R1210" s="18">
        <v>0.14099112355542401</v>
      </c>
      <c r="S1210" s="18">
        <v>0.1622494368278441</v>
      </c>
      <c r="T1210" s="18">
        <v>0.14118546865530571</v>
      </c>
      <c r="V1210" s="18">
        <v>0.1913176734052689</v>
      </c>
      <c r="W1210" s="18">
        <v>0.1614986024671482</v>
      </c>
      <c r="X1210" s="18">
        <v>0.14628082448196589</v>
      </c>
      <c r="Y1210" s="18">
        <v>0.14058274477781529</v>
      </c>
      <c r="Z1210" s="18">
        <v>0.123667000481697</v>
      </c>
      <c r="AA1210" s="18">
        <v>0.1210756251168784</v>
      </c>
      <c r="AB1210" s="18">
        <v>0.14078762138464379</v>
      </c>
      <c r="AD1210" s="18">
        <v>0.14607346299443341</v>
      </c>
      <c r="AE1210" s="18">
        <v>0.16672706362421741</v>
      </c>
      <c r="AF1210" s="18">
        <v>0.12014960258813839</v>
      </c>
      <c r="AG1210" s="18">
        <v>0.14964774929622929</v>
      </c>
      <c r="AH1210" s="18">
        <v>0.1588794884093683</v>
      </c>
      <c r="AI1210" s="18">
        <v>0.14118302779460151</v>
      </c>
      <c r="AJ1210" s="18">
        <v>0</v>
      </c>
      <c r="AL1210" s="18">
        <v>0.14288999999999999</v>
      </c>
      <c r="AM1210" s="18">
        <v>0.15064</v>
      </c>
      <c r="AN1210" s="18">
        <v>0.20646999999999999</v>
      </c>
      <c r="AP1210" s="18">
        <v>0.10293340412343201</v>
      </c>
      <c r="AQ1210" s="18">
        <v>0.17038754590630159</v>
      </c>
      <c r="AR1210" s="18">
        <v>0.16230851143918629</v>
      </c>
      <c r="AS1210" s="18">
        <v>0.11695794503433</v>
      </c>
      <c r="AT1210" s="18">
        <v>0.1041292025626107</v>
      </c>
      <c r="AU1210" s="18">
        <v>0.18970027639534209</v>
      </c>
      <c r="AW1210" s="18">
        <v>0.14310825730282289</v>
      </c>
      <c r="AX1210" s="18">
        <v>0.15352878007427681</v>
      </c>
      <c r="AZ1210" s="18">
        <v>0.1733877293841809</v>
      </c>
      <c r="BA1210" s="18">
        <v>0.13682367478298829</v>
      </c>
      <c r="BB1210" s="18">
        <v>0.12935546270117521</v>
      </c>
      <c r="BC1210" s="18">
        <v>0.1161729171960435</v>
      </c>
      <c r="BD1210" s="18">
        <v>0.1566773454100352</v>
      </c>
      <c r="BE1210" s="18">
        <v>0.123743637445168</v>
      </c>
      <c r="BF1210" s="18">
        <v>0.13000745139625111</v>
      </c>
      <c r="BG1210" s="18">
        <v>0.16616502361864849</v>
      </c>
    </row>
    <row r="1211" spans="2:59">
      <c r="B1211" s="17" t="s">
        <v>358</v>
      </c>
      <c r="C1211" s="18">
        <v>0.4210724418222711</v>
      </c>
      <c r="D1211" s="18">
        <v>0.39325626257796509</v>
      </c>
      <c r="E1211" s="18">
        <v>0.44254117803962401</v>
      </c>
      <c r="G1211" s="18">
        <v>0.41576984872243222</v>
      </c>
      <c r="H1211" s="18">
        <v>0.42816043472664372</v>
      </c>
      <c r="I1211" s="18">
        <v>0.41184749156464512</v>
      </c>
      <c r="J1211" s="18">
        <v>0.46789625059107048</v>
      </c>
      <c r="K1211" s="18">
        <v>0.41669019381990419</v>
      </c>
      <c r="L1211" s="18">
        <v>0.42321192382221168</v>
      </c>
      <c r="M1211" s="18">
        <v>0.38103654779761448</v>
      </c>
      <c r="N1211" s="18">
        <v>0.4534057965144937</v>
      </c>
      <c r="O1211" s="18">
        <v>0.39772772274293372</v>
      </c>
      <c r="Q1211" s="18">
        <v>0.41039652161618001</v>
      </c>
      <c r="R1211" s="18">
        <v>0.44067859803454351</v>
      </c>
      <c r="S1211" s="18">
        <v>0.41825636221203483</v>
      </c>
      <c r="T1211" s="18">
        <v>0.41928289006496378</v>
      </c>
      <c r="V1211" s="18">
        <v>0.44323495969217802</v>
      </c>
      <c r="W1211" s="18">
        <v>0.42196542128805081</v>
      </c>
      <c r="X1211" s="18">
        <v>0.44688400632523118</v>
      </c>
      <c r="Y1211" s="18">
        <v>0.39278993433677228</v>
      </c>
      <c r="Z1211" s="18">
        <v>0.41364386186326979</v>
      </c>
      <c r="AA1211" s="18">
        <v>0.40860951992059241</v>
      </c>
      <c r="AB1211" s="18">
        <v>0.41845303560330271</v>
      </c>
      <c r="AD1211" s="18">
        <v>0.37476435441909228</v>
      </c>
      <c r="AE1211" s="18">
        <v>0.44138375566651677</v>
      </c>
      <c r="AF1211" s="18">
        <v>0.44231453368134999</v>
      </c>
      <c r="AG1211" s="18">
        <v>0.41338642570311779</v>
      </c>
      <c r="AH1211" s="18">
        <v>0.46524664010758748</v>
      </c>
      <c r="AI1211" s="18">
        <v>0.43278587210016373</v>
      </c>
      <c r="AJ1211" s="18">
        <v>0.41642438835741491</v>
      </c>
      <c r="AL1211" s="18">
        <v>0.39789000000000002</v>
      </c>
      <c r="AM1211" s="18">
        <v>0.48232999999999998</v>
      </c>
      <c r="AN1211" s="18">
        <v>0.40028999999999998</v>
      </c>
      <c r="AP1211" s="18">
        <v>0.39140358974279632</v>
      </c>
      <c r="AQ1211" s="18">
        <v>0.39132289676339221</v>
      </c>
      <c r="AR1211" s="18">
        <v>0.41067868455738882</v>
      </c>
      <c r="AS1211" s="18">
        <v>0.40357947655331511</v>
      </c>
      <c r="AT1211" s="18">
        <v>0.44392153052653538</v>
      </c>
      <c r="AU1211" s="18">
        <v>0.36696703006574549</v>
      </c>
      <c r="AW1211" s="18">
        <v>0.43183923885367997</v>
      </c>
      <c r="AX1211" s="18">
        <v>0.36320764283569362</v>
      </c>
      <c r="AZ1211" s="18">
        <v>0.44629458156371798</v>
      </c>
      <c r="BA1211" s="18">
        <v>0.41358998393645507</v>
      </c>
      <c r="BB1211" s="18">
        <v>0.42058135620251957</v>
      </c>
      <c r="BC1211" s="18">
        <v>0.3964178561476589</v>
      </c>
      <c r="BD1211" s="18">
        <v>0.38948581690525219</v>
      </c>
      <c r="BE1211" s="18">
        <v>0.3674486480258245</v>
      </c>
      <c r="BF1211" s="18">
        <v>0.36736010202422731</v>
      </c>
      <c r="BG1211" s="18">
        <v>0.48903788622955108</v>
      </c>
    </row>
    <row r="1212" spans="2:59">
      <c r="B1212" s="17" t="s">
        <v>359</v>
      </c>
      <c r="C1212" s="18">
        <v>0.29045296189035308</v>
      </c>
      <c r="D1212" s="18">
        <v>0.26695278016305718</v>
      </c>
      <c r="E1212" s="18">
        <v>0.30799042244751029</v>
      </c>
      <c r="G1212" s="18">
        <v>0.27711541317031962</v>
      </c>
      <c r="H1212" s="18">
        <v>0.29212982628555212</v>
      </c>
      <c r="I1212" s="18">
        <v>0.29853775476125932</v>
      </c>
      <c r="J1212" s="18">
        <v>0.30261953525799518</v>
      </c>
      <c r="K1212" s="18">
        <v>0.29357654539634548</v>
      </c>
      <c r="L1212" s="18">
        <v>0.30063387395937169</v>
      </c>
      <c r="M1212" s="18">
        <v>0.25428136406673979</v>
      </c>
      <c r="N1212" s="18">
        <v>0.28911363776975912</v>
      </c>
      <c r="O1212" s="18">
        <v>0.32355410682753982</v>
      </c>
      <c r="Q1212" s="18">
        <v>0.25445710340983058</v>
      </c>
      <c r="R1212" s="18">
        <v>0.31264478511752469</v>
      </c>
      <c r="S1212" s="18">
        <v>0.28569667958505129</v>
      </c>
      <c r="T1212" s="18">
        <v>0.32657699381549332</v>
      </c>
      <c r="V1212" s="18">
        <v>0.2349519046030315</v>
      </c>
      <c r="W1212" s="18">
        <v>0.23682247983329641</v>
      </c>
      <c r="X1212" s="18">
        <v>0.26978541855724342</v>
      </c>
      <c r="Y1212" s="18">
        <v>0.33978692174794228</v>
      </c>
      <c r="Z1212" s="18">
        <v>0.34444689637341652</v>
      </c>
      <c r="AA1212" s="18">
        <v>0.33212276593896178</v>
      </c>
      <c r="AB1212" s="18">
        <v>0.28108476055814341</v>
      </c>
      <c r="AD1212" s="18">
        <v>0.27076751681897682</v>
      </c>
      <c r="AE1212" s="18">
        <v>0.25562550797213152</v>
      </c>
      <c r="AF1212" s="18">
        <v>0.34125458557359661</v>
      </c>
      <c r="AG1212" s="18">
        <v>0.33342620064198308</v>
      </c>
      <c r="AH1212" s="18">
        <v>0.27504405928341952</v>
      </c>
      <c r="AI1212" s="18">
        <v>0.34591365568100713</v>
      </c>
      <c r="AJ1212" s="18">
        <v>0.18709804329547289</v>
      </c>
      <c r="AL1212" s="18">
        <v>0.26256000000000002</v>
      </c>
      <c r="AM1212" s="18">
        <v>0.23582</v>
      </c>
      <c r="AN1212" s="18">
        <v>0.29154000000000002</v>
      </c>
      <c r="AP1212" s="18">
        <v>0.33382274259529399</v>
      </c>
      <c r="AQ1212" s="18">
        <v>0.28864624807625672</v>
      </c>
      <c r="AR1212" s="18">
        <v>0.28475227048241541</v>
      </c>
      <c r="AS1212" s="18">
        <v>0.36590251622976039</v>
      </c>
      <c r="AT1212" s="18">
        <v>0.33721086878451839</v>
      </c>
      <c r="AU1212" s="18">
        <v>0.1009427452874426</v>
      </c>
      <c r="AW1212" s="18">
        <v>0.27475079046239048</v>
      </c>
      <c r="AX1212" s="18">
        <v>0.39788999941262698</v>
      </c>
      <c r="AZ1212" s="18">
        <v>0.25771428698630688</v>
      </c>
      <c r="BA1212" s="18">
        <v>0.26134966341228949</v>
      </c>
      <c r="BB1212" s="18">
        <v>0.30444958016474671</v>
      </c>
      <c r="BC1212" s="18">
        <v>0.36162931062088732</v>
      </c>
      <c r="BD1212" s="18">
        <v>0.29162126015548651</v>
      </c>
      <c r="BE1212" s="18">
        <v>0.34168633055304842</v>
      </c>
      <c r="BF1212" s="18">
        <v>0.40253747311068122</v>
      </c>
      <c r="BG1212" s="18">
        <v>0.29730641753734749</v>
      </c>
    </row>
    <row r="1214" spans="2:59" ht="101.45">
      <c r="B1214" s="14" t="s">
        <v>417</v>
      </c>
    </row>
    <row r="1215" spans="2:59">
      <c r="B1215" s="15" t="s">
        <v>20</v>
      </c>
    </row>
    <row r="1216" spans="2:59">
      <c r="B1216" s="11" t="s">
        <v>105</v>
      </c>
      <c r="C1216" s="16">
        <v>4021</v>
      </c>
      <c r="D1216" s="16">
        <v>1673</v>
      </c>
      <c r="E1216" s="16">
        <v>2333</v>
      </c>
      <c r="G1216" s="16">
        <v>205</v>
      </c>
      <c r="H1216" s="16">
        <v>556</v>
      </c>
      <c r="I1216" s="16">
        <v>395</v>
      </c>
      <c r="J1216" s="16">
        <v>359</v>
      </c>
      <c r="K1216" s="16">
        <v>435</v>
      </c>
      <c r="L1216" s="16">
        <v>408</v>
      </c>
      <c r="M1216" s="16">
        <v>651</v>
      </c>
      <c r="N1216" s="16">
        <v>588</v>
      </c>
      <c r="O1216" s="16">
        <v>424</v>
      </c>
      <c r="Q1216" s="16">
        <v>1335</v>
      </c>
      <c r="R1216" s="16">
        <v>799</v>
      </c>
      <c r="S1216" s="16">
        <v>887</v>
      </c>
      <c r="T1216" s="16">
        <v>955</v>
      </c>
      <c r="V1216" s="16">
        <v>499</v>
      </c>
      <c r="W1216" s="16">
        <v>617</v>
      </c>
      <c r="X1216" s="16">
        <v>572</v>
      </c>
      <c r="Y1216" s="16">
        <v>607</v>
      </c>
      <c r="Z1216" s="16">
        <v>586</v>
      </c>
      <c r="AA1216" s="16">
        <v>563</v>
      </c>
      <c r="AB1216" s="16">
        <v>577</v>
      </c>
      <c r="AD1216" s="16">
        <v>1339</v>
      </c>
      <c r="AE1216" s="16">
        <v>800</v>
      </c>
      <c r="AF1216" s="16">
        <v>767</v>
      </c>
      <c r="AG1216" s="16">
        <v>160</v>
      </c>
      <c r="AH1216" s="16">
        <v>609</v>
      </c>
      <c r="AI1216" s="16">
        <v>341</v>
      </c>
      <c r="AJ1216" s="16">
        <v>5</v>
      </c>
      <c r="AL1216" s="16">
        <v>547</v>
      </c>
      <c r="AM1216" s="16">
        <v>640</v>
      </c>
      <c r="AN1216" s="16">
        <v>180</v>
      </c>
      <c r="AP1216" s="16">
        <v>436</v>
      </c>
      <c r="AQ1216" s="16">
        <v>418</v>
      </c>
      <c r="AR1216" s="16">
        <v>128</v>
      </c>
      <c r="AS1216" s="16">
        <v>889</v>
      </c>
      <c r="AT1216" s="16">
        <v>140</v>
      </c>
      <c r="AU1216" s="16">
        <v>21</v>
      </c>
      <c r="AW1216" s="16">
        <v>3485</v>
      </c>
      <c r="AX1216" s="16">
        <v>492</v>
      </c>
      <c r="AZ1216" s="16">
        <v>1326</v>
      </c>
      <c r="BA1216" s="16">
        <v>930</v>
      </c>
      <c r="BB1216" s="16">
        <v>647</v>
      </c>
      <c r="BC1216" s="16">
        <v>527</v>
      </c>
      <c r="BD1216" s="16">
        <v>129</v>
      </c>
      <c r="BE1216" s="16">
        <v>133</v>
      </c>
      <c r="BF1216" s="16">
        <v>207</v>
      </c>
      <c r="BG1216" s="16">
        <v>95</v>
      </c>
    </row>
    <row r="1217" spans="2:59">
      <c r="B1217" s="12" t="s">
        <v>106</v>
      </c>
      <c r="C1217" s="16">
        <v>4021</v>
      </c>
      <c r="D1217" s="16">
        <v>1744</v>
      </c>
      <c r="E1217" s="16">
        <v>2272</v>
      </c>
      <c r="G1217" s="16">
        <v>189</v>
      </c>
      <c r="H1217" s="16">
        <v>543</v>
      </c>
      <c r="I1217" s="16">
        <v>398</v>
      </c>
      <c r="J1217" s="16">
        <v>350</v>
      </c>
      <c r="K1217" s="16">
        <v>438</v>
      </c>
      <c r="L1217" s="16">
        <v>422</v>
      </c>
      <c r="M1217" s="16">
        <v>652</v>
      </c>
      <c r="N1217" s="16">
        <v>639</v>
      </c>
      <c r="O1217" s="16">
        <v>390</v>
      </c>
      <c r="Q1217" s="16">
        <v>1341</v>
      </c>
      <c r="R1217" s="16">
        <v>796</v>
      </c>
      <c r="S1217" s="16">
        <v>896</v>
      </c>
      <c r="T1217" s="16">
        <v>943</v>
      </c>
      <c r="V1217" s="16">
        <v>584</v>
      </c>
      <c r="W1217" s="16">
        <v>587</v>
      </c>
      <c r="X1217" s="16">
        <v>583</v>
      </c>
      <c r="Y1217" s="16">
        <v>558</v>
      </c>
      <c r="Z1217" s="16">
        <v>563</v>
      </c>
      <c r="AA1217" s="16">
        <v>563</v>
      </c>
      <c r="AB1217" s="16">
        <v>583</v>
      </c>
      <c r="AD1217" s="16">
        <v>1343</v>
      </c>
      <c r="AE1217" s="16">
        <v>804</v>
      </c>
      <c r="AF1217" s="16">
        <v>765</v>
      </c>
      <c r="AG1217" s="16">
        <v>157</v>
      </c>
      <c r="AH1217" s="16">
        <v>609</v>
      </c>
      <c r="AI1217" s="16">
        <v>338</v>
      </c>
      <c r="AJ1217" s="16">
        <v>5</v>
      </c>
      <c r="AL1217" s="16">
        <v>567</v>
      </c>
      <c r="AM1217" s="16">
        <v>660</v>
      </c>
      <c r="AN1217" s="16">
        <v>184</v>
      </c>
      <c r="AP1217" s="16">
        <v>433</v>
      </c>
      <c r="AQ1217" s="16">
        <v>406</v>
      </c>
      <c r="AR1217" s="16">
        <v>131</v>
      </c>
      <c r="AS1217" s="16">
        <v>857</v>
      </c>
      <c r="AT1217" s="16">
        <v>139</v>
      </c>
      <c r="AU1217" s="16">
        <v>21</v>
      </c>
      <c r="AW1217" s="16">
        <v>3486</v>
      </c>
      <c r="AX1217" s="16">
        <v>490</v>
      </c>
      <c r="AZ1217" s="16">
        <v>1382</v>
      </c>
      <c r="BA1217" s="16">
        <v>902</v>
      </c>
      <c r="BB1217" s="16">
        <v>650</v>
      </c>
      <c r="BC1217" s="16">
        <v>510</v>
      </c>
      <c r="BD1217" s="16">
        <v>127</v>
      </c>
      <c r="BE1217" s="16">
        <v>130</v>
      </c>
      <c r="BF1217" s="16">
        <v>199</v>
      </c>
      <c r="BG1217" s="16">
        <v>95</v>
      </c>
    </row>
    <row r="1218" spans="2:59">
      <c r="B1218" s="17" t="s">
        <v>355</v>
      </c>
      <c r="C1218" s="18">
        <v>0.15169379762591989</v>
      </c>
      <c r="D1218" s="18">
        <v>0.14985027736091799</v>
      </c>
      <c r="E1218" s="18">
        <v>0.15305823657496989</v>
      </c>
      <c r="G1218" s="18">
        <v>0.1156178997642041</v>
      </c>
      <c r="H1218" s="18">
        <v>0.1283995927874664</v>
      </c>
      <c r="I1218" s="18">
        <v>0.14270663964127681</v>
      </c>
      <c r="J1218" s="18">
        <v>0.15128385465461031</v>
      </c>
      <c r="K1218" s="18">
        <v>0.14438349967073749</v>
      </c>
      <c r="L1218" s="18">
        <v>0.1669128167484723</v>
      </c>
      <c r="M1218" s="18">
        <v>0.17866153362790091</v>
      </c>
      <c r="N1218" s="18">
        <v>0.14611750249684369</v>
      </c>
      <c r="O1218" s="18">
        <v>0.16694313093318031</v>
      </c>
      <c r="Q1218" s="18">
        <v>0.15612588709956449</v>
      </c>
      <c r="R1218" s="18">
        <v>0.14752219316488541</v>
      </c>
      <c r="S1218" s="18">
        <v>0.13797742169305791</v>
      </c>
      <c r="T1218" s="18">
        <v>0.16477173945174289</v>
      </c>
      <c r="V1218" s="18">
        <v>0.16939321095643439</v>
      </c>
      <c r="W1218" s="18">
        <v>0.15027905267872779</v>
      </c>
      <c r="X1218" s="18">
        <v>0.15805200532071301</v>
      </c>
      <c r="Y1218" s="18">
        <v>0.17195392416049249</v>
      </c>
      <c r="Z1218" s="18">
        <v>0.13449133950555239</v>
      </c>
      <c r="AA1218" s="18">
        <v>0.15971760580429559</v>
      </c>
      <c r="AB1218" s="18">
        <v>0.1185132791495906</v>
      </c>
      <c r="AD1218" s="18">
        <v>0.1712899926626345</v>
      </c>
      <c r="AE1218" s="18">
        <v>0.1380943567874677</v>
      </c>
      <c r="AF1218" s="18">
        <v>0.14638082559263721</v>
      </c>
      <c r="AG1218" s="18">
        <v>0.1920229923195198</v>
      </c>
      <c r="AH1218" s="18">
        <v>0.12421527469636651</v>
      </c>
      <c r="AI1218" s="18">
        <v>0.14842904587050409</v>
      </c>
      <c r="AJ1218" s="18">
        <v>0.18709804329547289</v>
      </c>
      <c r="AL1218" s="18">
        <v>0.20854</v>
      </c>
      <c r="AM1218" s="18">
        <v>0.11811000000000001</v>
      </c>
      <c r="AN1218" s="18">
        <v>0.15908</v>
      </c>
      <c r="AP1218" s="18">
        <v>0.14083326617608449</v>
      </c>
      <c r="AQ1218" s="18">
        <v>0.1788072485300253</v>
      </c>
      <c r="AR1218" s="18">
        <v>0.1224921124027591</v>
      </c>
      <c r="AS1218" s="18">
        <v>0.1262343319214454</v>
      </c>
      <c r="AT1218" s="18">
        <v>0.20752133798623629</v>
      </c>
      <c r="AU1218" s="18">
        <v>0</v>
      </c>
      <c r="AW1218" s="18">
        <v>0.15073409544808189</v>
      </c>
      <c r="AX1218" s="18">
        <v>0.15303736054764319</v>
      </c>
      <c r="AZ1218" s="18">
        <v>0.1512051905256655</v>
      </c>
      <c r="BA1218" s="18">
        <v>0.16694341170990609</v>
      </c>
      <c r="BB1218" s="18">
        <v>0.1537632774218356</v>
      </c>
      <c r="BC1218" s="18">
        <v>0.13500820930315779</v>
      </c>
      <c r="BD1218" s="18">
        <v>9.1867912336526733E-2</v>
      </c>
      <c r="BE1218" s="18">
        <v>0.1790939887098216</v>
      </c>
      <c r="BF1218" s="18">
        <v>0.17499794898200011</v>
      </c>
      <c r="BG1218" s="18">
        <v>0.1042792221744954</v>
      </c>
    </row>
    <row r="1219" spans="2:59">
      <c r="B1219" s="17" t="s">
        <v>356</v>
      </c>
      <c r="C1219" s="18">
        <v>0.4397356188907392</v>
      </c>
      <c r="D1219" s="18">
        <v>0.40403117407489242</v>
      </c>
      <c r="E1219" s="18">
        <v>0.46722472681304322</v>
      </c>
      <c r="G1219" s="18">
        <v>0.4328297783785709</v>
      </c>
      <c r="H1219" s="18">
        <v>0.4912824809097312</v>
      </c>
      <c r="I1219" s="18">
        <v>0.43074872306056472</v>
      </c>
      <c r="J1219" s="18">
        <v>0.46223046424324149</v>
      </c>
      <c r="K1219" s="18">
        <v>0.42865440850397107</v>
      </c>
      <c r="L1219" s="18">
        <v>0.45396673193706621</v>
      </c>
      <c r="M1219" s="18">
        <v>0.38991209101377239</v>
      </c>
      <c r="N1219" s="18">
        <v>0.42829786087777288</v>
      </c>
      <c r="O1219" s="18">
        <v>0.45937806616623422</v>
      </c>
      <c r="Q1219" s="18">
        <v>0.4402602660910872</v>
      </c>
      <c r="R1219" s="18">
        <v>0.469033090169725</v>
      </c>
      <c r="S1219" s="18">
        <v>0.4537495748766972</v>
      </c>
      <c r="T1219" s="18">
        <v>0.39990348521254682</v>
      </c>
      <c r="V1219" s="18">
        <v>0.45747593998016678</v>
      </c>
      <c r="W1219" s="18">
        <v>0.43873440373280709</v>
      </c>
      <c r="X1219" s="18">
        <v>0.41974598770817179</v>
      </c>
      <c r="Y1219" s="18">
        <v>0.46579269074656499</v>
      </c>
      <c r="Z1219" s="18">
        <v>0.43853916314485919</v>
      </c>
      <c r="AA1219" s="18">
        <v>0.42101585683803688</v>
      </c>
      <c r="AB1219" s="18">
        <v>0.43726352101521931</v>
      </c>
      <c r="AD1219" s="18">
        <v>0.39857203406220038</v>
      </c>
      <c r="AE1219" s="18">
        <v>0.44490682206784637</v>
      </c>
      <c r="AF1219" s="18">
        <v>0.47052514622466157</v>
      </c>
      <c r="AG1219" s="18">
        <v>0.40028311896678459</v>
      </c>
      <c r="AH1219" s="18">
        <v>0.47768698435620799</v>
      </c>
      <c r="AI1219" s="18">
        <v>0.46885991695935741</v>
      </c>
      <c r="AJ1219" s="18">
        <v>0.60610293611285537</v>
      </c>
      <c r="AL1219" s="18">
        <v>0.39223000000000002</v>
      </c>
      <c r="AM1219" s="18">
        <v>0.47262999999999999</v>
      </c>
      <c r="AN1219" s="18">
        <v>0.45723000000000003</v>
      </c>
      <c r="AP1219" s="18">
        <v>0.44382244872584831</v>
      </c>
      <c r="AQ1219" s="18">
        <v>0.40743956323923958</v>
      </c>
      <c r="AR1219" s="18">
        <v>0.38399819343031127</v>
      </c>
      <c r="AS1219" s="18">
        <v>0.45624674705168022</v>
      </c>
      <c r="AT1219" s="18">
        <v>0.45650196944766103</v>
      </c>
      <c r="AU1219" s="18">
        <v>0.32939485535105162</v>
      </c>
      <c r="AW1219" s="18">
        <v>0.44685492335257049</v>
      </c>
      <c r="AX1219" s="18">
        <v>0.40942767664472318</v>
      </c>
      <c r="AZ1219" s="18">
        <v>0.45651888190422762</v>
      </c>
      <c r="BA1219" s="18">
        <v>0.41592408910897971</v>
      </c>
      <c r="BB1219" s="18">
        <v>0.46450054410148839</v>
      </c>
      <c r="BC1219" s="18">
        <v>0.46222883901858081</v>
      </c>
      <c r="BD1219" s="18">
        <v>0.36664018776632762</v>
      </c>
      <c r="BE1219" s="18">
        <v>0.40445842327421933</v>
      </c>
      <c r="BF1219" s="18">
        <v>0.40902991200956629</v>
      </c>
      <c r="BG1219" s="18">
        <v>0.38962312396244753</v>
      </c>
    </row>
    <row r="1220" spans="2:59">
      <c r="B1220" s="17" t="s">
        <v>357</v>
      </c>
      <c r="C1220" s="18">
        <v>0.1970025822328357</v>
      </c>
      <c r="D1220" s="18">
        <v>0.18829798553144159</v>
      </c>
      <c r="E1220" s="18">
        <v>0.20412871563560581</v>
      </c>
      <c r="G1220" s="18">
        <v>0.17781952769711951</v>
      </c>
      <c r="H1220" s="18">
        <v>0.1779667062325189</v>
      </c>
      <c r="I1220" s="18">
        <v>0.2266956149093067</v>
      </c>
      <c r="J1220" s="18">
        <v>0.2020944818826019</v>
      </c>
      <c r="K1220" s="18">
        <v>0.18674107625534039</v>
      </c>
      <c r="L1220" s="18">
        <v>0.20897209734853051</v>
      </c>
      <c r="M1220" s="18">
        <v>0.17030084043600299</v>
      </c>
      <c r="N1220" s="18">
        <v>0.21300162857987401</v>
      </c>
      <c r="O1220" s="18">
        <v>0.21492985240685139</v>
      </c>
      <c r="Q1220" s="18">
        <v>0.18814647411503921</v>
      </c>
      <c r="R1220" s="18">
        <v>0.19490816614767839</v>
      </c>
      <c r="S1220" s="18">
        <v>0.1873370030708803</v>
      </c>
      <c r="T1220" s="18">
        <v>0.21831488089091899</v>
      </c>
      <c r="V1220" s="18">
        <v>0.2137902894415511</v>
      </c>
      <c r="W1220" s="18">
        <v>0.18603593903224211</v>
      </c>
      <c r="X1220" s="18">
        <v>0.24072092295781411</v>
      </c>
      <c r="Y1220" s="18">
        <v>0.1713090294010729</v>
      </c>
      <c r="Z1220" s="18">
        <v>0.1749236691394849</v>
      </c>
      <c r="AA1220" s="18">
        <v>0.20937329449070541</v>
      </c>
      <c r="AB1220" s="18">
        <v>0.181483780638132</v>
      </c>
      <c r="AD1220" s="18">
        <v>0.18552203783325119</v>
      </c>
      <c r="AE1220" s="18">
        <v>0.21090565963263661</v>
      </c>
      <c r="AF1220" s="18">
        <v>0.1805359070556061</v>
      </c>
      <c r="AG1220" s="18">
        <v>0.16174002912319871</v>
      </c>
      <c r="AH1220" s="18">
        <v>0.21596120257044629</v>
      </c>
      <c r="AI1220" s="18">
        <v>0.231983662833712</v>
      </c>
      <c r="AJ1220" s="18">
        <v>0</v>
      </c>
      <c r="AL1220" s="18">
        <v>0.19545000000000001</v>
      </c>
      <c r="AM1220" s="18">
        <v>0.21953</v>
      </c>
      <c r="AN1220" s="18">
        <v>0.17069000000000001</v>
      </c>
      <c r="AP1220" s="18">
        <v>0.17483652116642931</v>
      </c>
      <c r="AQ1220" s="18">
        <v>0.20468671186637361</v>
      </c>
      <c r="AR1220" s="18">
        <v>0.2037900373125959</v>
      </c>
      <c r="AS1220" s="18">
        <v>0.18371094000571511</v>
      </c>
      <c r="AT1220" s="18">
        <v>0.11368855876516989</v>
      </c>
      <c r="AU1220" s="18">
        <v>0.27820108157020451</v>
      </c>
      <c r="AW1220" s="18">
        <v>0.1878852656521198</v>
      </c>
      <c r="AX1220" s="18">
        <v>0.24442915456873171</v>
      </c>
      <c r="AZ1220" s="18">
        <v>0.21158135733394279</v>
      </c>
      <c r="BA1220" s="18">
        <v>0.1905286718116774</v>
      </c>
      <c r="BB1220" s="18">
        <v>0.1666942771200777</v>
      </c>
      <c r="BC1220" s="18">
        <v>0.17525159910223909</v>
      </c>
      <c r="BD1220" s="18">
        <v>0.25338560067901122</v>
      </c>
      <c r="BE1220" s="18">
        <v>0.17027925354219689</v>
      </c>
      <c r="BF1220" s="18">
        <v>0.23213398364179269</v>
      </c>
      <c r="BG1220" s="18">
        <v>0.21583330431256989</v>
      </c>
    </row>
    <row r="1221" spans="2:59">
      <c r="B1221" s="17" t="s">
        <v>358</v>
      </c>
      <c r="C1221" s="18">
        <v>0.15929360928242209</v>
      </c>
      <c r="D1221" s="18">
        <v>0.19784669796630999</v>
      </c>
      <c r="E1221" s="18">
        <v>0.12935375472876359</v>
      </c>
      <c r="G1221" s="18">
        <v>0.20163171180207581</v>
      </c>
      <c r="H1221" s="18">
        <v>0.14834642916541449</v>
      </c>
      <c r="I1221" s="18">
        <v>0.14992152648056481</v>
      </c>
      <c r="J1221" s="18">
        <v>0.14066990233902821</v>
      </c>
      <c r="K1221" s="18">
        <v>0.1955638669676405</v>
      </c>
      <c r="L1221" s="18">
        <v>0.1297477343395291</v>
      </c>
      <c r="M1221" s="18">
        <v>0.20284550854519051</v>
      </c>
      <c r="N1221" s="18">
        <v>0.15504474395666479</v>
      </c>
      <c r="O1221" s="18">
        <v>0.1056832933753889</v>
      </c>
      <c r="Q1221" s="18">
        <v>0.15601111327880199</v>
      </c>
      <c r="R1221" s="18">
        <v>0.14225384174803529</v>
      </c>
      <c r="S1221" s="18">
        <v>0.18089389288112209</v>
      </c>
      <c r="T1221" s="18">
        <v>0.16011149885578341</v>
      </c>
      <c r="V1221" s="18">
        <v>0.12785319773007911</v>
      </c>
      <c r="W1221" s="18">
        <v>0.15431046163490961</v>
      </c>
      <c r="X1221" s="18">
        <v>0.1471617133008572</v>
      </c>
      <c r="Y1221" s="18">
        <v>0.1425580067239815</v>
      </c>
      <c r="Z1221" s="18">
        <v>0.1852373805346027</v>
      </c>
      <c r="AA1221" s="18">
        <v>0.15623510825991771</v>
      </c>
      <c r="AB1221" s="18">
        <v>0.2018358499237948</v>
      </c>
      <c r="AD1221" s="18">
        <v>0.18379309780074829</v>
      </c>
      <c r="AE1221" s="18">
        <v>0.16363703117213901</v>
      </c>
      <c r="AF1221" s="18">
        <v>0.1371286029074229</v>
      </c>
      <c r="AG1221" s="18">
        <v>0.16133832712655641</v>
      </c>
      <c r="AH1221" s="18">
        <v>0.15252513482500851</v>
      </c>
      <c r="AI1221" s="18">
        <v>0.1153336872193604</v>
      </c>
      <c r="AJ1221" s="18">
        <v>0</v>
      </c>
      <c r="AL1221" s="18">
        <v>0.15259</v>
      </c>
      <c r="AM1221" s="18">
        <v>0.155</v>
      </c>
      <c r="AN1221" s="18">
        <v>0.15445999999999999</v>
      </c>
      <c r="AP1221" s="18">
        <v>0.1837579901375512</v>
      </c>
      <c r="AQ1221" s="18">
        <v>0.16632350809390439</v>
      </c>
      <c r="AR1221" s="18">
        <v>0.2220371169008955</v>
      </c>
      <c r="AS1221" s="18">
        <v>0.16888673033554941</v>
      </c>
      <c r="AT1221" s="18">
        <v>0.186332782517528</v>
      </c>
      <c r="AU1221" s="18">
        <v>0.1536555029244295</v>
      </c>
      <c r="AW1221" s="18">
        <v>0.16449908714206629</v>
      </c>
      <c r="AX1221" s="18">
        <v>0.1239778200398047</v>
      </c>
      <c r="AZ1221" s="18">
        <v>0.13930551039022629</v>
      </c>
      <c r="BA1221" s="18">
        <v>0.16994830432439931</v>
      </c>
      <c r="BB1221" s="18">
        <v>0.17393692398080629</v>
      </c>
      <c r="BC1221" s="18">
        <v>0.1614494403470291</v>
      </c>
      <c r="BD1221" s="18">
        <v>0.20477208327709351</v>
      </c>
      <c r="BE1221" s="18">
        <v>0.19296870640573491</v>
      </c>
      <c r="BF1221" s="18">
        <v>0.1237230369130473</v>
      </c>
      <c r="BG1221" s="18">
        <v>0.2089711366017136</v>
      </c>
    </row>
    <row r="1222" spans="2:59">
      <c r="B1222" s="17" t="s">
        <v>359</v>
      </c>
      <c r="C1222" s="18">
        <v>5.2274391968083027E-2</v>
      </c>
      <c r="D1222" s="18">
        <v>5.9973865066438037E-2</v>
      </c>
      <c r="E1222" s="18">
        <v>4.6234566247617397E-2</v>
      </c>
      <c r="G1222" s="18">
        <v>7.2101082358029769E-2</v>
      </c>
      <c r="H1222" s="18">
        <v>5.4004790904869121E-2</v>
      </c>
      <c r="I1222" s="18">
        <v>4.9927495908287052E-2</v>
      </c>
      <c r="J1222" s="18">
        <v>4.3721296880518089E-2</v>
      </c>
      <c r="K1222" s="18">
        <v>4.4657148602310522E-2</v>
      </c>
      <c r="L1222" s="18">
        <v>4.0400619626401853E-2</v>
      </c>
      <c r="M1222" s="18">
        <v>5.8280026377133178E-2</v>
      </c>
      <c r="N1222" s="18">
        <v>5.7538264088844472E-2</v>
      </c>
      <c r="O1222" s="18">
        <v>5.3065657118345343E-2</v>
      </c>
      <c r="Q1222" s="18">
        <v>5.9456259415507008E-2</v>
      </c>
      <c r="R1222" s="18">
        <v>4.6282708769675787E-2</v>
      </c>
      <c r="S1222" s="18">
        <v>4.0042107478242668E-2</v>
      </c>
      <c r="T1222" s="18">
        <v>5.6898395589007833E-2</v>
      </c>
      <c r="V1222" s="18">
        <v>3.1487361891768782E-2</v>
      </c>
      <c r="W1222" s="18">
        <v>7.0640142921313362E-2</v>
      </c>
      <c r="X1222" s="18">
        <v>3.431937071244387E-2</v>
      </c>
      <c r="Y1222" s="18">
        <v>4.8386348967888043E-2</v>
      </c>
      <c r="Z1222" s="18">
        <v>6.680844767550087E-2</v>
      </c>
      <c r="AA1222" s="18">
        <v>5.3658134607044203E-2</v>
      </c>
      <c r="AB1222" s="18">
        <v>6.0903569273263278E-2</v>
      </c>
      <c r="AD1222" s="18">
        <v>6.0822837641165667E-2</v>
      </c>
      <c r="AE1222" s="18">
        <v>4.2456130339910393E-2</v>
      </c>
      <c r="AF1222" s="18">
        <v>6.5429518219672217E-2</v>
      </c>
      <c r="AG1222" s="18">
        <v>8.4615532463940338E-2</v>
      </c>
      <c r="AH1222" s="18">
        <v>2.9611403551970769E-2</v>
      </c>
      <c r="AI1222" s="18">
        <v>3.5393687117066121E-2</v>
      </c>
      <c r="AJ1222" s="18">
        <v>0.20679902059167171</v>
      </c>
      <c r="AL1222" s="18">
        <v>5.1180000000000003E-2</v>
      </c>
      <c r="AM1222" s="18">
        <v>3.4729999999999997E-2</v>
      </c>
      <c r="AN1222" s="18">
        <v>5.8540000000000002E-2</v>
      </c>
      <c r="AP1222" s="18">
        <v>5.6749773794086793E-2</v>
      </c>
      <c r="AQ1222" s="18">
        <v>4.2742968270457003E-2</v>
      </c>
      <c r="AR1222" s="18">
        <v>6.7682539953438411E-2</v>
      </c>
      <c r="AS1222" s="18">
        <v>6.4921250685609916E-2</v>
      </c>
      <c r="AT1222" s="18">
        <v>3.5955351283404963E-2</v>
      </c>
      <c r="AU1222" s="18">
        <v>0.23874856015431409</v>
      </c>
      <c r="AW1222" s="18">
        <v>5.0026628405161637E-2</v>
      </c>
      <c r="AX1222" s="18">
        <v>6.9127988199097129E-2</v>
      </c>
      <c r="AZ1222" s="18">
        <v>4.138905984593777E-2</v>
      </c>
      <c r="BA1222" s="18">
        <v>5.6655523045037438E-2</v>
      </c>
      <c r="BB1222" s="18">
        <v>4.1104977375791898E-2</v>
      </c>
      <c r="BC1222" s="18">
        <v>6.6061912228993228E-2</v>
      </c>
      <c r="BD1222" s="18">
        <v>8.3334215941040901E-2</v>
      </c>
      <c r="BE1222" s="18">
        <v>5.3199628068027457E-2</v>
      </c>
      <c r="BF1222" s="18">
        <v>6.0115118453593561E-2</v>
      </c>
      <c r="BG1222" s="18">
        <v>8.1293212948773369E-2</v>
      </c>
    </row>
    <row r="1224" spans="2:59" ht="87">
      <c r="B1224" s="14" t="s">
        <v>418</v>
      </c>
    </row>
    <row r="1225" spans="2:59">
      <c r="B1225" s="15" t="s">
        <v>20</v>
      </c>
    </row>
    <row r="1226" spans="2:59">
      <c r="B1226" s="11" t="s">
        <v>105</v>
      </c>
      <c r="C1226" s="16">
        <v>4021</v>
      </c>
      <c r="D1226" s="16">
        <v>1673</v>
      </c>
      <c r="E1226" s="16">
        <v>2333</v>
      </c>
      <c r="G1226" s="16">
        <v>205</v>
      </c>
      <c r="H1226" s="16">
        <v>556</v>
      </c>
      <c r="I1226" s="16">
        <v>395</v>
      </c>
      <c r="J1226" s="16">
        <v>359</v>
      </c>
      <c r="K1226" s="16">
        <v>435</v>
      </c>
      <c r="L1226" s="16">
        <v>408</v>
      </c>
      <c r="M1226" s="16">
        <v>651</v>
      </c>
      <c r="N1226" s="16">
        <v>588</v>
      </c>
      <c r="O1226" s="16">
        <v>424</v>
      </c>
      <c r="Q1226" s="16">
        <v>1335</v>
      </c>
      <c r="R1226" s="16">
        <v>799</v>
      </c>
      <c r="S1226" s="16">
        <v>887</v>
      </c>
      <c r="T1226" s="16">
        <v>955</v>
      </c>
      <c r="V1226" s="16">
        <v>499</v>
      </c>
      <c r="W1226" s="16">
        <v>617</v>
      </c>
      <c r="X1226" s="16">
        <v>572</v>
      </c>
      <c r="Y1226" s="16">
        <v>607</v>
      </c>
      <c r="Z1226" s="16">
        <v>586</v>
      </c>
      <c r="AA1226" s="16">
        <v>563</v>
      </c>
      <c r="AB1226" s="16">
        <v>577</v>
      </c>
      <c r="AD1226" s="16">
        <v>1339</v>
      </c>
      <c r="AE1226" s="16">
        <v>800</v>
      </c>
      <c r="AF1226" s="16">
        <v>767</v>
      </c>
      <c r="AG1226" s="16">
        <v>160</v>
      </c>
      <c r="AH1226" s="16">
        <v>609</v>
      </c>
      <c r="AI1226" s="16">
        <v>341</v>
      </c>
      <c r="AJ1226" s="16">
        <v>5</v>
      </c>
      <c r="AL1226" s="16">
        <v>547</v>
      </c>
      <c r="AM1226" s="16">
        <v>640</v>
      </c>
      <c r="AN1226" s="16">
        <v>180</v>
      </c>
      <c r="AP1226" s="16">
        <v>436</v>
      </c>
      <c r="AQ1226" s="16">
        <v>418</v>
      </c>
      <c r="AR1226" s="16">
        <v>128</v>
      </c>
      <c r="AS1226" s="16">
        <v>889</v>
      </c>
      <c r="AT1226" s="16">
        <v>140</v>
      </c>
      <c r="AU1226" s="16">
        <v>21</v>
      </c>
      <c r="AW1226" s="16">
        <v>3485</v>
      </c>
      <c r="AX1226" s="16">
        <v>492</v>
      </c>
      <c r="AZ1226" s="16">
        <v>1326</v>
      </c>
      <c r="BA1226" s="16">
        <v>930</v>
      </c>
      <c r="BB1226" s="16">
        <v>647</v>
      </c>
      <c r="BC1226" s="16">
        <v>527</v>
      </c>
      <c r="BD1226" s="16">
        <v>129</v>
      </c>
      <c r="BE1226" s="16">
        <v>133</v>
      </c>
      <c r="BF1226" s="16">
        <v>207</v>
      </c>
      <c r="BG1226" s="16">
        <v>95</v>
      </c>
    </row>
    <row r="1227" spans="2:59">
      <c r="B1227" s="12" t="s">
        <v>106</v>
      </c>
      <c r="C1227" s="16">
        <v>4021</v>
      </c>
      <c r="D1227" s="16">
        <v>1744</v>
      </c>
      <c r="E1227" s="16">
        <v>2272</v>
      </c>
      <c r="G1227" s="16">
        <v>189</v>
      </c>
      <c r="H1227" s="16">
        <v>543</v>
      </c>
      <c r="I1227" s="16">
        <v>398</v>
      </c>
      <c r="J1227" s="16">
        <v>350</v>
      </c>
      <c r="K1227" s="16">
        <v>438</v>
      </c>
      <c r="L1227" s="16">
        <v>422</v>
      </c>
      <c r="M1227" s="16">
        <v>652</v>
      </c>
      <c r="N1227" s="16">
        <v>639</v>
      </c>
      <c r="O1227" s="16">
        <v>390</v>
      </c>
      <c r="Q1227" s="16">
        <v>1341</v>
      </c>
      <c r="R1227" s="16">
        <v>796</v>
      </c>
      <c r="S1227" s="16">
        <v>896</v>
      </c>
      <c r="T1227" s="16">
        <v>943</v>
      </c>
      <c r="V1227" s="16">
        <v>584</v>
      </c>
      <c r="W1227" s="16">
        <v>587</v>
      </c>
      <c r="X1227" s="16">
        <v>583</v>
      </c>
      <c r="Y1227" s="16">
        <v>558</v>
      </c>
      <c r="Z1227" s="16">
        <v>563</v>
      </c>
      <c r="AA1227" s="16">
        <v>563</v>
      </c>
      <c r="AB1227" s="16">
        <v>583</v>
      </c>
      <c r="AD1227" s="16">
        <v>1343</v>
      </c>
      <c r="AE1227" s="16">
        <v>804</v>
      </c>
      <c r="AF1227" s="16">
        <v>765</v>
      </c>
      <c r="AG1227" s="16">
        <v>157</v>
      </c>
      <c r="AH1227" s="16">
        <v>609</v>
      </c>
      <c r="AI1227" s="16">
        <v>338</v>
      </c>
      <c r="AJ1227" s="16">
        <v>5</v>
      </c>
      <c r="AL1227" s="16">
        <v>567</v>
      </c>
      <c r="AM1227" s="16">
        <v>660</v>
      </c>
      <c r="AN1227" s="16">
        <v>184</v>
      </c>
      <c r="AP1227" s="16">
        <v>433</v>
      </c>
      <c r="AQ1227" s="16">
        <v>406</v>
      </c>
      <c r="AR1227" s="16">
        <v>131</v>
      </c>
      <c r="AS1227" s="16">
        <v>857</v>
      </c>
      <c r="AT1227" s="16">
        <v>139</v>
      </c>
      <c r="AU1227" s="16">
        <v>21</v>
      </c>
      <c r="AW1227" s="16">
        <v>3486</v>
      </c>
      <c r="AX1227" s="16">
        <v>490</v>
      </c>
      <c r="AZ1227" s="16">
        <v>1382</v>
      </c>
      <c r="BA1227" s="16">
        <v>902</v>
      </c>
      <c r="BB1227" s="16">
        <v>650</v>
      </c>
      <c r="BC1227" s="16">
        <v>510</v>
      </c>
      <c r="BD1227" s="16">
        <v>127</v>
      </c>
      <c r="BE1227" s="16">
        <v>130</v>
      </c>
      <c r="BF1227" s="16">
        <v>199</v>
      </c>
      <c r="BG1227" s="16">
        <v>95</v>
      </c>
    </row>
    <row r="1228" spans="2:59">
      <c r="B1228" s="17" t="s">
        <v>355</v>
      </c>
      <c r="C1228" s="18">
        <v>0.15241496770270899</v>
      </c>
      <c r="D1228" s="18">
        <v>0.15176261623971599</v>
      </c>
      <c r="E1228" s="18">
        <v>0.1529902445822392</v>
      </c>
      <c r="G1228" s="18">
        <v>8.3151519536102156E-2</v>
      </c>
      <c r="H1228" s="18">
        <v>0.13788636852772099</v>
      </c>
      <c r="I1228" s="18">
        <v>0.14207882282438811</v>
      </c>
      <c r="J1228" s="18">
        <v>0.13951971416947551</v>
      </c>
      <c r="K1228" s="18">
        <v>0.1564586621174798</v>
      </c>
      <c r="L1228" s="18">
        <v>0.1516689440939529</v>
      </c>
      <c r="M1228" s="18">
        <v>0.2024940205854297</v>
      </c>
      <c r="N1228" s="18">
        <v>0.1435179502458345</v>
      </c>
      <c r="O1228" s="18">
        <v>0.1554515854933369</v>
      </c>
      <c r="Q1228" s="18">
        <v>0.18154299615703851</v>
      </c>
      <c r="R1228" s="18">
        <v>0.1107696186902101</v>
      </c>
      <c r="S1228" s="18">
        <v>0.13399626368581319</v>
      </c>
      <c r="T1228" s="18">
        <v>0.16650934426882971</v>
      </c>
      <c r="V1228" s="18">
        <v>0.17230068703581669</v>
      </c>
      <c r="W1228" s="18">
        <v>0.1738570682579334</v>
      </c>
      <c r="X1228" s="18">
        <v>0.1564267848809146</v>
      </c>
      <c r="Y1228" s="18">
        <v>0.1572130931231267</v>
      </c>
      <c r="Z1228" s="18">
        <v>0.13126350589114949</v>
      </c>
      <c r="AA1228" s="18">
        <v>0.15467542868868331</v>
      </c>
      <c r="AB1228" s="18">
        <v>0.1205598965826174</v>
      </c>
      <c r="AD1228" s="18">
        <v>0.18893953600396721</v>
      </c>
      <c r="AE1228" s="18">
        <v>0.1249925119198603</v>
      </c>
      <c r="AF1228" s="18">
        <v>0.13925940484878679</v>
      </c>
      <c r="AG1228" s="18">
        <v>0.17985609865470331</v>
      </c>
      <c r="AH1228" s="18">
        <v>0.1239488107982675</v>
      </c>
      <c r="AI1228" s="18">
        <v>0.14027391226946029</v>
      </c>
      <c r="AJ1228" s="18">
        <v>0.18709804329547289</v>
      </c>
      <c r="AL1228" s="18">
        <v>0.21504000000000001</v>
      </c>
      <c r="AM1228" s="18">
        <v>0.11401</v>
      </c>
      <c r="AN1228" s="18">
        <v>0.19352</v>
      </c>
      <c r="AP1228" s="18">
        <v>0.13098251125743629</v>
      </c>
      <c r="AQ1228" s="18">
        <v>0.16645201486588959</v>
      </c>
      <c r="AR1228" s="18">
        <v>0.12141119665345509</v>
      </c>
      <c r="AS1228" s="18">
        <v>0.1197919843860942</v>
      </c>
      <c r="AT1228" s="18">
        <v>0.18629985721272879</v>
      </c>
      <c r="AU1228" s="18">
        <v>0.14382595749012669</v>
      </c>
      <c r="AW1228" s="18">
        <v>0.15392056878419891</v>
      </c>
      <c r="AX1228" s="18">
        <v>0.14028041373962541</v>
      </c>
      <c r="AZ1228" s="18">
        <v>0.14771672915172859</v>
      </c>
      <c r="BA1228" s="18">
        <v>0.19565538133265031</v>
      </c>
      <c r="BB1228" s="18">
        <v>0.1535645148916692</v>
      </c>
      <c r="BC1228" s="18">
        <v>0.1167138494652656</v>
      </c>
      <c r="BD1228" s="18">
        <v>7.6019449013942447E-2</v>
      </c>
      <c r="BE1228" s="18">
        <v>0.17092744177492911</v>
      </c>
      <c r="BF1228" s="18">
        <v>0.15071212773877171</v>
      </c>
      <c r="BG1228" s="18">
        <v>8.580258611799027E-2</v>
      </c>
    </row>
    <row r="1229" spans="2:59">
      <c r="B1229" s="17" t="s">
        <v>356</v>
      </c>
      <c r="C1229" s="18">
        <v>0.43233461494836201</v>
      </c>
      <c r="D1229" s="18">
        <v>0.40267392282433528</v>
      </c>
      <c r="E1229" s="18">
        <v>0.45530261937976052</v>
      </c>
      <c r="G1229" s="18">
        <v>0.43153221853024748</v>
      </c>
      <c r="H1229" s="18">
        <v>0.48012542004122077</v>
      </c>
      <c r="I1229" s="18">
        <v>0.39401002758950099</v>
      </c>
      <c r="J1229" s="18">
        <v>0.45909683066588952</v>
      </c>
      <c r="K1229" s="18">
        <v>0.42859328713908479</v>
      </c>
      <c r="L1229" s="18">
        <v>0.43847578420353578</v>
      </c>
      <c r="M1229" s="18">
        <v>0.41440263209906208</v>
      </c>
      <c r="N1229" s="18">
        <v>0.42846864951330199</v>
      </c>
      <c r="O1229" s="18">
        <v>0.41514689420687573</v>
      </c>
      <c r="Q1229" s="18">
        <v>0.43989765075756482</v>
      </c>
      <c r="R1229" s="18">
        <v>0.46748075451993593</v>
      </c>
      <c r="S1229" s="18">
        <v>0.44229318976983528</v>
      </c>
      <c r="T1229" s="18">
        <v>0.37908208726784048</v>
      </c>
      <c r="V1229" s="18">
        <v>0.45013631784706692</v>
      </c>
      <c r="W1229" s="18">
        <v>0.43379707085338148</v>
      </c>
      <c r="X1229" s="18">
        <v>0.42429856201555732</v>
      </c>
      <c r="Y1229" s="18">
        <v>0.42779718323449778</v>
      </c>
      <c r="Z1229" s="18">
        <v>0.43135432350055941</v>
      </c>
      <c r="AA1229" s="18">
        <v>0.42816136635120372</v>
      </c>
      <c r="AB1229" s="18">
        <v>0.43038924453607252</v>
      </c>
      <c r="AD1229" s="18">
        <v>0.41265964220597529</v>
      </c>
      <c r="AE1229" s="18">
        <v>0.42437930990951461</v>
      </c>
      <c r="AF1229" s="18">
        <v>0.45381128222218092</v>
      </c>
      <c r="AG1229" s="18">
        <v>0.4378796653607353</v>
      </c>
      <c r="AH1229" s="18">
        <v>0.45869191195519993</v>
      </c>
      <c r="AI1229" s="18">
        <v>0.42821101542034612</v>
      </c>
      <c r="AJ1229" s="18">
        <v>0.60610293611285537</v>
      </c>
      <c r="AL1229" s="18">
        <v>0.41336000000000001</v>
      </c>
      <c r="AM1229" s="18">
        <v>0.47461999999999999</v>
      </c>
      <c r="AN1229" s="18">
        <v>0.38908999999999999</v>
      </c>
      <c r="AP1229" s="18">
        <v>0.46172935590952491</v>
      </c>
      <c r="AQ1229" s="18">
        <v>0.38381542929105722</v>
      </c>
      <c r="AR1229" s="18">
        <v>0.46133470418628419</v>
      </c>
      <c r="AS1229" s="18">
        <v>0.45029481939186361</v>
      </c>
      <c r="AT1229" s="18">
        <v>0.38201469183102688</v>
      </c>
      <c r="AU1229" s="18">
        <v>0.38037293828904267</v>
      </c>
      <c r="AW1229" s="18">
        <v>0.44369218955838768</v>
      </c>
      <c r="AX1229" s="18">
        <v>0.36926954697025771</v>
      </c>
      <c r="AZ1229" s="18">
        <v>0.45307196016204621</v>
      </c>
      <c r="BA1229" s="18">
        <v>0.38640900189645089</v>
      </c>
      <c r="BB1229" s="18">
        <v>0.44888254396334309</v>
      </c>
      <c r="BC1229" s="18">
        <v>0.46891316692443419</v>
      </c>
      <c r="BD1229" s="18">
        <v>0.44221711293599908</v>
      </c>
      <c r="BE1229" s="18">
        <v>0.35379453069244648</v>
      </c>
      <c r="BF1229" s="18">
        <v>0.4281626464701575</v>
      </c>
      <c r="BG1229" s="18">
        <v>0.38984420486783272</v>
      </c>
    </row>
    <row r="1230" spans="2:59">
      <c r="B1230" s="17" t="s">
        <v>357</v>
      </c>
      <c r="C1230" s="18">
        <v>0.2083379872360136</v>
      </c>
      <c r="D1230" s="18">
        <v>0.20093324175309729</v>
      </c>
      <c r="E1230" s="18">
        <v>0.21403950137906269</v>
      </c>
      <c r="G1230" s="18">
        <v>0.2088022524662824</v>
      </c>
      <c r="H1230" s="18">
        <v>0.20381860405494809</v>
      </c>
      <c r="I1230" s="18">
        <v>0.24231052284753099</v>
      </c>
      <c r="J1230" s="18">
        <v>0.2082167946747723</v>
      </c>
      <c r="K1230" s="18">
        <v>0.18013375589243649</v>
      </c>
      <c r="L1230" s="18">
        <v>0.22404860948227001</v>
      </c>
      <c r="M1230" s="18">
        <v>0.15897717667347311</v>
      </c>
      <c r="N1230" s="18">
        <v>0.2300166841561147</v>
      </c>
      <c r="O1230" s="18">
        <v>0.24152198481869719</v>
      </c>
      <c r="Q1230" s="18">
        <v>0.19171584493809291</v>
      </c>
      <c r="R1230" s="18">
        <v>0.2095003164037445</v>
      </c>
      <c r="S1230" s="18">
        <v>0.22261754291563601</v>
      </c>
      <c r="T1230" s="18">
        <v>0.21876409836070701</v>
      </c>
      <c r="V1230" s="18">
        <v>0.20696546499449939</v>
      </c>
      <c r="W1230" s="18">
        <v>0.21387169737707379</v>
      </c>
      <c r="X1230" s="18">
        <v>0.24632841628611371</v>
      </c>
      <c r="Y1230" s="18">
        <v>0.19815340858236899</v>
      </c>
      <c r="Z1230" s="18">
        <v>0.2003535897747023</v>
      </c>
      <c r="AA1230" s="18">
        <v>0.17679513725546361</v>
      </c>
      <c r="AB1230" s="18">
        <v>0.21408713055450029</v>
      </c>
      <c r="AD1230" s="18">
        <v>0.1811692600426047</v>
      </c>
      <c r="AE1230" s="18">
        <v>0.22621969630729011</v>
      </c>
      <c r="AF1230" s="18">
        <v>0.20189976035148521</v>
      </c>
      <c r="AG1230" s="18">
        <v>0.1673862180889398</v>
      </c>
      <c r="AH1230" s="18">
        <v>0.2466582646586695</v>
      </c>
      <c r="AI1230" s="18">
        <v>0.2414356530682677</v>
      </c>
      <c r="AJ1230" s="18">
        <v>0</v>
      </c>
      <c r="AL1230" s="18">
        <v>0.18656</v>
      </c>
      <c r="AM1230" s="18">
        <v>0.23838000000000001</v>
      </c>
      <c r="AN1230" s="18">
        <v>0.23929</v>
      </c>
      <c r="AP1230" s="18">
        <v>0.156965965893094</v>
      </c>
      <c r="AQ1230" s="18">
        <v>0.2293954807664465</v>
      </c>
      <c r="AR1230" s="18">
        <v>0.19546940878718219</v>
      </c>
      <c r="AS1230" s="18">
        <v>0.20156002200871681</v>
      </c>
      <c r="AT1230" s="18">
        <v>0.14805991781781</v>
      </c>
      <c r="AU1230" s="18">
        <v>0.1975137470069962</v>
      </c>
      <c r="AW1230" s="18">
        <v>0.1977691274487384</v>
      </c>
      <c r="AX1230" s="18">
        <v>0.26688075054940452</v>
      </c>
      <c r="AZ1230" s="18">
        <v>0.22982223104679561</v>
      </c>
      <c r="BA1230" s="18">
        <v>0.19677884908198701</v>
      </c>
      <c r="BB1230" s="18">
        <v>0.18554546714262909</v>
      </c>
      <c r="BC1230" s="18">
        <v>0.1839223792735549</v>
      </c>
      <c r="BD1230" s="18">
        <v>0.20508651118309881</v>
      </c>
      <c r="BE1230" s="18">
        <v>0.17014640915767129</v>
      </c>
      <c r="BF1230" s="18">
        <v>0.2498120176172314</v>
      </c>
      <c r="BG1230" s="18">
        <v>0.2417906136203449</v>
      </c>
    </row>
    <row r="1231" spans="2:59">
      <c r="B1231" s="17" t="s">
        <v>358</v>
      </c>
      <c r="C1231" s="18">
        <v>0.15185583753919421</v>
      </c>
      <c r="D1231" s="18">
        <v>0.17682104571705809</v>
      </c>
      <c r="E1231" s="18">
        <v>0.13264889179175079</v>
      </c>
      <c r="G1231" s="18">
        <v>0.1599466762509856</v>
      </c>
      <c r="H1231" s="18">
        <v>0.1256921372950546</v>
      </c>
      <c r="I1231" s="18">
        <v>0.16477663362877101</v>
      </c>
      <c r="J1231" s="18">
        <v>0.1453486358713719</v>
      </c>
      <c r="K1231" s="18">
        <v>0.18869113968358761</v>
      </c>
      <c r="L1231" s="18">
        <v>0.13103373026457649</v>
      </c>
      <c r="M1231" s="18">
        <v>0.17007136608752599</v>
      </c>
      <c r="N1231" s="18">
        <v>0.14254201963927729</v>
      </c>
      <c r="O1231" s="18">
        <v>0.14298618731176971</v>
      </c>
      <c r="Q1231" s="18">
        <v>0.13722913981301901</v>
      </c>
      <c r="R1231" s="18">
        <v>0.15118425906032651</v>
      </c>
      <c r="S1231" s="18">
        <v>0.14638968439789629</v>
      </c>
      <c r="T1231" s="18">
        <v>0.17786909838957701</v>
      </c>
      <c r="V1231" s="18">
        <v>0.1352810157629652</v>
      </c>
      <c r="W1231" s="18">
        <v>0.1312910579201805</v>
      </c>
      <c r="X1231" s="18">
        <v>0.13639602441356569</v>
      </c>
      <c r="Y1231" s="18">
        <v>0.16219282505367119</v>
      </c>
      <c r="Z1231" s="18">
        <v>0.1601548692564421</v>
      </c>
      <c r="AA1231" s="18">
        <v>0.16613565035706629</v>
      </c>
      <c r="AB1231" s="18">
        <v>0.17290678212811841</v>
      </c>
      <c r="AD1231" s="18">
        <v>0.16092907627639191</v>
      </c>
      <c r="AE1231" s="18">
        <v>0.17093986665043481</v>
      </c>
      <c r="AF1231" s="18">
        <v>0.14299455525378479</v>
      </c>
      <c r="AG1231" s="18">
        <v>0.15159834671931949</v>
      </c>
      <c r="AH1231" s="18">
        <v>0.1318588322077423</v>
      </c>
      <c r="AI1231" s="18">
        <v>0.12883847310652211</v>
      </c>
      <c r="AJ1231" s="18">
        <v>0</v>
      </c>
      <c r="AL1231" s="18">
        <v>0.14632000000000001</v>
      </c>
      <c r="AM1231" s="18">
        <v>0.13797000000000001</v>
      </c>
      <c r="AN1231" s="18">
        <v>0.11778</v>
      </c>
      <c r="AP1231" s="18">
        <v>0.1880213556984241</v>
      </c>
      <c r="AQ1231" s="18">
        <v>0.1560426328348255</v>
      </c>
      <c r="AR1231" s="18">
        <v>0.20465336595565811</v>
      </c>
      <c r="AS1231" s="18">
        <v>0.15054585939918411</v>
      </c>
      <c r="AT1231" s="18">
        <v>0.21125627895158991</v>
      </c>
      <c r="AU1231" s="18">
        <v>0.23225624243985721</v>
      </c>
      <c r="AW1231" s="18">
        <v>0.15447442660320879</v>
      </c>
      <c r="AX1231" s="18">
        <v>0.1371136341107492</v>
      </c>
      <c r="AZ1231" s="18">
        <v>0.12871534634413001</v>
      </c>
      <c r="BA1231" s="18">
        <v>0.1632709558435857</v>
      </c>
      <c r="BB1231" s="18">
        <v>0.1593773180594508</v>
      </c>
      <c r="BC1231" s="18">
        <v>0.16885999921597319</v>
      </c>
      <c r="BD1231" s="18">
        <v>0.20304515097192749</v>
      </c>
      <c r="BE1231" s="18">
        <v>0.2114071887614915</v>
      </c>
      <c r="BF1231" s="18">
        <v>0.1113408887922516</v>
      </c>
      <c r="BG1231" s="18">
        <v>0.16852233331710731</v>
      </c>
    </row>
    <row r="1232" spans="2:59">
      <c r="B1232" s="17" t="s">
        <v>359</v>
      </c>
      <c r="C1232" s="18">
        <v>5.5056592573721197E-2</v>
      </c>
      <c r="D1232" s="18">
        <v>6.7809173465793404E-2</v>
      </c>
      <c r="E1232" s="18">
        <v>4.5018742867186719E-2</v>
      </c>
      <c r="G1232" s="18">
        <v>0.11656733321638239</v>
      </c>
      <c r="H1232" s="18">
        <v>5.2477470081055737E-2</v>
      </c>
      <c r="I1232" s="18">
        <v>5.6823993109808908E-2</v>
      </c>
      <c r="J1232" s="18">
        <v>4.7818024618490648E-2</v>
      </c>
      <c r="K1232" s="18">
        <v>4.6123155167411237E-2</v>
      </c>
      <c r="L1232" s="18">
        <v>5.4772931955664642E-2</v>
      </c>
      <c r="M1232" s="18">
        <v>5.4054804554508937E-2</v>
      </c>
      <c r="N1232" s="18">
        <v>5.5454696445471449E-2</v>
      </c>
      <c r="O1232" s="18">
        <v>4.4893348169320627E-2</v>
      </c>
      <c r="Q1232" s="18">
        <v>4.9614368334284738E-2</v>
      </c>
      <c r="R1232" s="18">
        <v>6.1065051325783007E-2</v>
      </c>
      <c r="S1232" s="18">
        <v>5.470331923081919E-2</v>
      </c>
      <c r="T1232" s="18">
        <v>5.7775371713045941E-2</v>
      </c>
      <c r="V1232" s="18">
        <v>3.5316514359651802E-2</v>
      </c>
      <c r="W1232" s="18">
        <v>4.718310559143081E-2</v>
      </c>
      <c r="X1232" s="18">
        <v>3.6550212403848668E-2</v>
      </c>
      <c r="Y1232" s="18">
        <v>5.4643490006335303E-2</v>
      </c>
      <c r="Z1232" s="18">
        <v>7.687371157714698E-2</v>
      </c>
      <c r="AA1232" s="18">
        <v>7.4232417347582957E-2</v>
      </c>
      <c r="AB1232" s="18">
        <v>6.2056946198691447E-2</v>
      </c>
      <c r="AD1232" s="18">
        <v>5.6302485471060829E-2</v>
      </c>
      <c r="AE1232" s="18">
        <v>5.3468615212900202E-2</v>
      </c>
      <c r="AF1232" s="18">
        <v>6.2034997323762178E-2</v>
      </c>
      <c r="AG1232" s="18">
        <v>6.3279671176302066E-2</v>
      </c>
      <c r="AH1232" s="18">
        <v>3.884218038012089E-2</v>
      </c>
      <c r="AI1232" s="18">
        <v>6.1240946135403727E-2</v>
      </c>
      <c r="AJ1232" s="18">
        <v>0.20679902059167171</v>
      </c>
      <c r="AL1232" s="18">
        <v>3.8710000000000001E-2</v>
      </c>
      <c r="AM1232" s="18">
        <v>3.5020000000000003E-2</v>
      </c>
      <c r="AN1232" s="18">
        <v>6.0319999999999999E-2</v>
      </c>
      <c r="AP1232" s="18">
        <v>6.2300811241520919E-2</v>
      </c>
      <c r="AQ1232" s="18">
        <v>6.4294442241781199E-2</v>
      </c>
      <c r="AR1232" s="18">
        <v>1.7131324417420529E-2</v>
      </c>
      <c r="AS1232" s="18">
        <v>7.7807314814141257E-2</v>
      </c>
      <c r="AT1232" s="18">
        <v>7.2369254186844478E-2</v>
      </c>
      <c r="AU1232" s="18">
        <v>4.6031114773976943E-2</v>
      </c>
      <c r="AW1232" s="18">
        <v>5.0143687605466482E-2</v>
      </c>
      <c r="AX1232" s="18">
        <v>8.6455654629963186E-2</v>
      </c>
      <c r="AZ1232" s="18">
        <v>4.067373329529958E-2</v>
      </c>
      <c r="BA1232" s="18">
        <v>5.7885811845326082E-2</v>
      </c>
      <c r="BB1232" s="18">
        <v>5.2630155942907673E-2</v>
      </c>
      <c r="BC1232" s="18">
        <v>6.1590605120772177E-2</v>
      </c>
      <c r="BD1232" s="18">
        <v>7.3631775895031878E-2</v>
      </c>
      <c r="BE1232" s="18">
        <v>9.372442961346171E-2</v>
      </c>
      <c r="BF1232" s="18">
        <v>5.9972319381587882E-2</v>
      </c>
      <c r="BG1232" s="18">
        <v>0.11404026207672451</v>
      </c>
    </row>
    <row r="1234" spans="2:59" ht="101.45">
      <c r="B1234" s="14" t="s">
        <v>419</v>
      </c>
    </row>
    <row r="1235" spans="2:59">
      <c r="B1235" s="15" t="s">
        <v>20</v>
      </c>
    </row>
    <row r="1236" spans="2:59">
      <c r="B1236" s="11" t="s">
        <v>105</v>
      </c>
      <c r="C1236" s="16">
        <v>4021</v>
      </c>
      <c r="D1236" s="16">
        <v>1673</v>
      </c>
      <c r="E1236" s="16">
        <v>2333</v>
      </c>
      <c r="G1236" s="16">
        <v>205</v>
      </c>
      <c r="H1236" s="16">
        <v>556</v>
      </c>
      <c r="I1236" s="16">
        <v>395</v>
      </c>
      <c r="J1236" s="16">
        <v>359</v>
      </c>
      <c r="K1236" s="16">
        <v>435</v>
      </c>
      <c r="L1236" s="16">
        <v>408</v>
      </c>
      <c r="M1236" s="16">
        <v>651</v>
      </c>
      <c r="N1236" s="16">
        <v>588</v>
      </c>
      <c r="O1236" s="16">
        <v>424</v>
      </c>
      <c r="Q1236" s="16">
        <v>1335</v>
      </c>
      <c r="R1236" s="16">
        <v>799</v>
      </c>
      <c r="S1236" s="16">
        <v>887</v>
      </c>
      <c r="T1236" s="16">
        <v>955</v>
      </c>
      <c r="V1236" s="16">
        <v>499</v>
      </c>
      <c r="W1236" s="16">
        <v>617</v>
      </c>
      <c r="X1236" s="16">
        <v>572</v>
      </c>
      <c r="Y1236" s="16">
        <v>607</v>
      </c>
      <c r="Z1236" s="16">
        <v>586</v>
      </c>
      <c r="AA1236" s="16">
        <v>563</v>
      </c>
      <c r="AB1236" s="16">
        <v>577</v>
      </c>
      <c r="AD1236" s="16">
        <v>1339</v>
      </c>
      <c r="AE1236" s="16">
        <v>800</v>
      </c>
      <c r="AF1236" s="16">
        <v>767</v>
      </c>
      <c r="AG1236" s="16">
        <v>160</v>
      </c>
      <c r="AH1236" s="16">
        <v>609</v>
      </c>
      <c r="AI1236" s="16">
        <v>341</v>
      </c>
      <c r="AJ1236" s="16">
        <v>5</v>
      </c>
      <c r="AL1236" s="16">
        <v>547</v>
      </c>
      <c r="AM1236" s="16">
        <v>640</v>
      </c>
      <c r="AN1236" s="16">
        <v>180</v>
      </c>
      <c r="AP1236" s="16">
        <v>436</v>
      </c>
      <c r="AQ1236" s="16">
        <v>418</v>
      </c>
      <c r="AR1236" s="16">
        <v>128</v>
      </c>
      <c r="AS1236" s="16">
        <v>889</v>
      </c>
      <c r="AT1236" s="16">
        <v>140</v>
      </c>
      <c r="AU1236" s="16">
        <v>21</v>
      </c>
      <c r="AW1236" s="16">
        <v>3485</v>
      </c>
      <c r="AX1236" s="16">
        <v>492</v>
      </c>
      <c r="AZ1236" s="16">
        <v>1326</v>
      </c>
      <c r="BA1236" s="16">
        <v>930</v>
      </c>
      <c r="BB1236" s="16">
        <v>647</v>
      </c>
      <c r="BC1236" s="16">
        <v>527</v>
      </c>
      <c r="BD1236" s="16">
        <v>129</v>
      </c>
      <c r="BE1236" s="16">
        <v>133</v>
      </c>
      <c r="BF1236" s="16">
        <v>207</v>
      </c>
      <c r="BG1236" s="16">
        <v>95</v>
      </c>
    </row>
    <row r="1237" spans="2:59">
      <c r="B1237" s="12" t="s">
        <v>106</v>
      </c>
      <c r="C1237" s="16">
        <v>4021</v>
      </c>
      <c r="D1237" s="16">
        <v>1744</v>
      </c>
      <c r="E1237" s="16">
        <v>2272</v>
      </c>
      <c r="G1237" s="16">
        <v>189</v>
      </c>
      <c r="H1237" s="16">
        <v>543</v>
      </c>
      <c r="I1237" s="16">
        <v>398</v>
      </c>
      <c r="J1237" s="16">
        <v>350</v>
      </c>
      <c r="K1237" s="16">
        <v>438</v>
      </c>
      <c r="L1237" s="16">
        <v>422</v>
      </c>
      <c r="M1237" s="16">
        <v>652</v>
      </c>
      <c r="N1237" s="16">
        <v>639</v>
      </c>
      <c r="O1237" s="16">
        <v>390</v>
      </c>
      <c r="Q1237" s="16">
        <v>1341</v>
      </c>
      <c r="R1237" s="16">
        <v>796</v>
      </c>
      <c r="S1237" s="16">
        <v>896</v>
      </c>
      <c r="T1237" s="16">
        <v>943</v>
      </c>
      <c r="V1237" s="16">
        <v>584</v>
      </c>
      <c r="W1237" s="16">
        <v>587</v>
      </c>
      <c r="X1237" s="16">
        <v>583</v>
      </c>
      <c r="Y1237" s="16">
        <v>558</v>
      </c>
      <c r="Z1237" s="16">
        <v>563</v>
      </c>
      <c r="AA1237" s="16">
        <v>563</v>
      </c>
      <c r="AB1237" s="16">
        <v>583</v>
      </c>
      <c r="AD1237" s="16">
        <v>1343</v>
      </c>
      <c r="AE1237" s="16">
        <v>804</v>
      </c>
      <c r="AF1237" s="16">
        <v>765</v>
      </c>
      <c r="AG1237" s="16">
        <v>157</v>
      </c>
      <c r="AH1237" s="16">
        <v>609</v>
      </c>
      <c r="AI1237" s="16">
        <v>338</v>
      </c>
      <c r="AJ1237" s="16">
        <v>5</v>
      </c>
      <c r="AL1237" s="16">
        <v>567</v>
      </c>
      <c r="AM1237" s="16">
        <v>660</v>
      </c>
      <c r="AN1237" s="16">
        <v>184</v>
      </c>
      <c r="AP1237" s="16">
        <v>433</v>
      </c>
      <c r="AQ1237" s="16">
        <v>406</v>
      </c>
      <c r="AR1237" s="16">
        <v>131</v>
      </c>
      <c r="AS1237" s="16">
        <v>857</v>
      </c>
      <c r="AT1237" s="16">
        <v>139</v>
      </c>
      <c r="AU1237" s="16">
        <v>21</v>
      </c>
      <c r="AW1237" s="16">
        <v>3486</v>
      </c>
      <c r="AX1237" s="16">
        <v>490</v>
      </c>
      <c r="AZ1237" s="16">
        <v>1382</v>
      </c>
      <c r="BA1237" s="16">
        <v>902</v>
      </c>
      <c r="BB1237" s="16">
        <v>650</v>
      </c>
      <c r="BC1237" s="16">
        <v>510</v>
      </c>
      <c r="BD1237" s="16">
        <v>127</v>
      </c>
      <c r="BE1237" s="16">
        <v>130</v>
      </c>
      <c r="BF1237" s="16">
        <v>199</v>
      </c>
      <c r="BG1237" s="16">
        <v>95</v>
      </c>
    </row>
    <row r="1238" spans="2:59">
      <c r="B1238" s="17" t="s">
        <v>355</v>
      </c>
      <c r="C1238" s="18">
        <v>7.4796301842284516E-2</v>
      </c>
      <c r="D1238" s="18">
        <v>9.9001858542460242E-2</v>
      </c>
      <c r="E1238" s="18">
        <v>5.637634633579848E-2</v>
      </c>
      <c r="G1238" s="18">
        <v>6.9586175832978436E-2</v>
      </c>
      <c r="H1238" s="18">
        <v>6.5379393032293578E-2</v>
      </c>
      <c r="I1238" s="18">
        <v>5.6744726467759778E-2</v>
      </c>
      <c r="J1238" s="18">
        <v>5.1547422784272337E-2</v>
      </c>
      <c r="K1238" s="18">
        <v>7.0146268241826251E-2</v>
      </c>
      <c r="L1238" s="18">
        <v>8.1037410700948831E-2</v>
      </c>
      <c r="M1238" s="18">
        <v>0.13502617501312289</v>
      </c>
      <c r="N1238" s="18">
        <v>6.2418209687604108E-2</v>
      </c>
      <c r="O1238" s="18">
        <v>4.777686678343223E-2</v>
      </c>
      <c r="Q1238" s="18">
        <v>0.13940572670396359</v>
      </c>
      <c r="R1238" s="18">
        <v>4.6272700160325433E-2</v>
      </c>
      <c r="S1238" s="18">
        <v>4.0433653190514153E-2</v>
      </c>
      <c r="T1238" s="18">
        <v>4.1206955767773813E-2</v>
      </c>
      <c r="V1238" s="18">
        <v>0.10945912613814369</v>
      </c>
      <c r="W1238" s="18">
        <v>0.12330821047845519</v>
      </c>
      <c r="X1238" s="18">
        <v>9.9522559613856504E-2</v>
      </c>
      <c r="Y1238" s="18">
        <v>4.6743432882028819E-2</v>
      </c>
      <c r="Z1238" s="18">
        <v>4.8001364530549762E-2</v>
      </c>
      <c r="AA1238" s="18">
        <v>4.134686982053714E-2</v>
      </c>
      <c r="AB1238" s="18">
        <v>5.156615132603895E-2</v>
      </c>
      <c r="AD1238" s="18">
        <v>0.13691989326907661</v>
      </c>
      <c r="AE1238" s="18">
        <v>4.2943167805957881E-2</v>
      </c>
      <c r="AF1238" s="18">
        <v>4.4845206677671758E-2</v>
      </c>
      <c r="AG1238" s="18">
        <v>6.3277144990846107E-2</v>
      </c>
      <c r="AH1238" s="18">
        <v>4.2681179685406807E-2</v>
      </c>
      <c r="AI1238" s="18">
        <v>3.2687552425073152E-2</v>
      </c>
      <c r="AJ1238" s="18">
        <v>0.20679902059167171</v>
      </c>
      <c r="AL1238" s="18">
        <v>0.16929</v>
      </c>
      <c r="AM1238" s="18">
        <v>6.5299999999999997E-2</v>
      </c>
      <c r="AN1238" s="18">
        <v>4.666E-2</v>
      </c>
      <c r="AP1238" s="18">
        <v>7.6780938435661E-2</v>
      </c>
      <c r="AQ1238" s="18">
        <v>4.1615094604170733E-2</v>
      </c>
      <c r="AR1238" s="18">
        <v>3.7763680633618762E-2</v>
      </c>
      <c r="AS1238" s="18">
        <v>3.078270355022452E-2</v>
      </c>
      <c r="AT1238" s="18">
        <v>3.060503455564138E-2</v>
      </c>
      <c r="AU1238" s="18">
        <v>0</v>
      </c>
      <c r="AW1238" s="18">
        <v>8.1581708480083698E-2</v>
      </c>
      <c r="AX1238" s="18">
        <v>3.1244096432717961E-2</v>
      </c>
      <c r="AZ1238" s="18">
        <v>7.8482834233420645E-2</v>
      </c>
      <c r="BA1238" s="18">
        <v>0.1186081533460871</v>
      </c>
      <c r="BB1238" s="18">
        <v>4.3274269056918481E-2</v>
      </c>
      <c r="BC1238" s="18">
        <v>5.1806665132083957E-2</v>
      </c>
      <c r="BD1238" s="18">
        <v>7.4654937761114024E-2</v>
      </c>
      <c r="BE1238" s="18">
        <v>6.3792236680345324E-2</v>
      </c>
      <c r="BF1238" s="18">
        <v>3.9098646330484918E-2</v>
      </c>
      <c r="BG1238" s="18">
        <v>3.3573399168300752E-2</v>
      </c>
    </row>
    <row r="1239" spans="2:59">
      <c r="B1239" s="17" t="s">
        <v>356</v>
      </c>
      <c r="C1239" s="18">
        <v>0.21630453146971049</v>
      </c>
      <c r="D1239" s="18">
        <v>0.26369301669208017</v>
      </c>
      <c r="E1239" s="18">
        <v>0.1801401248055246</v>
      </c>
      <c r="G1239" s="18">
        <v>0.16477273021716879</v>
      </c>
      <c r="H1239" s="18">
        <v>0.26739584235304009</v>
      </c>
      <c r="I1239" s="18">
        <v>0.1864455050210122</v>
      </c>
      <c r="J1239" s="18">
        <v>0.18395522552296389</v>
      </c>
      <c r="K1239" s="18">
        <v>0.2208640876344338</v>
      </c>
      <c r="L1239" s="18">
        <v>0.1924102164413985</v>
      </c>
      <c r="M1239" s="18">
        <v>0.2497768044606313</v>
      </c>
      <c r="N1239" s="18">
        <v>0.22064423092471561</v>
      </c>
      <c r="O1239" s="18">
        <v>0.18731069463636629</v>
      </c>
      <c r="Q1239" s="18">
        <v>0.24103621872054931</v>
      </c>
      <c r="R1239" s="18">
        <v>0.23387994163700121</v>
      </c>
      <c r="S1239" s="18">
        <v>0.20533134853792959</v>
      </c>
      <c r="T1239" s="18">
        <v>0.18035093930733059</v>
      </c>
      <c r="V1239" s="18">
        <v>0.17803743181391801</v>
      </c>
      <c r="W1239" s="18">
        <v>0.23226264238698369</v>
      </c>
      <c r="X1239" s="18">
        <v>0.2273803883786488</v>
      </c>
      <c r="Y1239" s="18">
        <v>0.22054671545769741</v>
      </c>
      <c r="Z1239" s="18">
        <v>0.2192322172213568</v>
      </c>
      <c r="AA1239" s="18">
        <v>0.2253765729076094</v>
      </c>
      <c r="AB1239" s="18">
        <v>0.2118418647932532</v>
      </c>
      <c r="AD1239" s="18">
        <v>0.23794181236870859</v>
      </c>
      <c r="AE1239" s="18">
        <v>0.20388408153938581</v>
      </c>
      <c r="AF1239" s="18">
        <v>0.20763768416411921</v>
      </c>
      <c r="AG1239" s="18">
        <v>0.2127104361402217</v>
      </c>
      <c r="AH1239" s="18">
        <v>0.23588847614608571</v>
      </c>
      <c r="AI1239" s="18">
        <v>0.1490190856312385</v>
      </c>
      <c r="AJ1239" s="18">
        <v>0</v>
      </c>
      <c r="AL1239" s="18">
        <v>0.22098999999999999</v>
      </c>
      <c r="AM1239" s="18">
        <v>0.22514999999999999</v>
      </c>
      <c r="AN1239" s="18">
        <v>0.20368</v>
      </c>
      <c r="AP1239" s="18">
        <v>0.24399717690868369</v>
      </c>
      <c r="AQ1239" s="18">
        <v>0.2059251009347691</v>
      </c>
      <c r="AR1239" s="18">
        <v>0.2386252743934906</v>
      </c>
      <c r="AS1239" s="18">
        <v>0.19868015776011491</v>
      </c>
      <c r="AT1239" s="18">
        <v>0.21425676170502339</v>
      </c>
      <c r="AU1239" s="18">
        <v>0.38146173009948048</v>
      </c>
      <c r="AW1239" s="18">
        <v>0.2299920135102192</v>
      </c>
      <c r="AX1239" s="18">
        <v>0.1224977354024965</v>
      </c>
      <c r="AZ1239" s="18">
        <v>0.19599108160782899</v>
      </c>
      <c r="BA1239" s="18">
        <v>0.25232218370408999</v>
      </c>
      <c r="BB1239" s="18">
        <v>0.21540832174684321</v>
      </c>
      <c r="BC1239" s="18">
        <v>0.22723133738312379</v>
      </c>
      <c r="BD1239" s="18">
        <v>0.29716863107275088</v>
      </c>
      <c r="BE1239" s="18">
        <v>0.21984680782256871</v>
      </c>
      <c r="BF1239" s="18">
        <v>0.13990425515766489</v>
      </c>
      <c r="BG1239" s="18">
        <v>0.181584498930948</v>
      </c>
    </row>
    <row r="1240" spans="2:59">
      <c r="B1240" s="17" t="s">
        <v>357</v>
      </c>
      <c r="C1240" s="18">
        <v>0.18965186855988381</v>
      </c>
      <c r="D1240" s="18">
        <v>0.1875032103607667</v>
      </c>
      <c r="E1240" s="18">
        <v>0.19160376402991619</v>
      </c>
      <c r="G1240" s="18">
        <v>0.22286270318575971</v>
      </c>
      <c r="H1240" s="18">
        <v>0.15194920106236171</v>
      </c>
      <c r="I1240" s="18">
        <v>0.21574577918735</v>
      </c>
      <c r="J1240" s="18">
        <v>0.21902440983510471</v>
      </c>
      <c r="K1240" s="18">
        <v>0.17053046307017561</v>
      </c>
      <c r="L1240" s="18">
        <v>0.19804636246180499</v>
      </c>
      <c r="M1240" s="18">
        <v>0.18284074390313679</v>
      </c>
      <c r="N1240" s="18">
        <v>0.1792190339021647</v>
      </c>
      <c r="O1240" s="18">
        <v>0.21393409581928879</v>
      </c>
      <c r="Q1240" s="18">
        <v>0.18763687872908841</v>
      </c>
      <c r="R1240" s="18">
        <v>0.1724431336363911</v>
      </c>
      <c r="S1240" s="18">
        <v>0.2065374289453909</v>
      </c>
      <c r="T1240" s="18">
        <v>0.19270316484539141</v>
      </c>
      <c r="V1240" s="18">
        <v>0.2417912562540061</v>
      </c>
      <c r="W1240" s="18">
        <v>0.18915462700512331</v>
      </c>
      <c r="X1240" s="18">
        <v>0.2017331584140499</v>
      </c>
      <c r="Y1240" s="18">
        <v>0.208706112065837</v>
      </c>
      <c r="Z1240" s="18">
        <v>0.15063292066003131</v>
      </c>
      <c r="AA1240" s="18">
        <v>0.16546874060000499</v>
      </c>
      <c r="AB1240" s="18">
        <v>0.16866394802707421</v>
      </c>
      <c r="AD1240" s="18">
        <v>0.1806700797428667</v>
      </c>
      <c r="AE1240" s="18">
        <v>0.21303884725371239</v>
      </c>
      <c r="AF1240" s="18">
        <v>0.17637355823786069</v>
      </c>
      <c r="AG1240" s="18">
        <v>0.18433251903625211</v>
      </c>
      <c r="AH1240" s="18">
        <v>0.20265299217947111</v>
      </c>
      <c r="AI1240" s="18">
        <v>0.17809878072264709</v>
      </c>
      <c r="AJ1240" s="18">
        <v>0.23780733087109049</v>
      </c>
      <c r="AL1240" s="18">
        <v>0.18329999999999999</v>
      </c>
      <c r="AM1240" s="18">
        <v>0.21077000000000001</v>
      </c>
      <c r="AN1240" s="18">
        <v>0.24898000000000001</v>
      </c>
      <c r="AP1240" s="18">
        <v>0.1533403177039569</v>
      </c>
      <c r="AQ1240" s="18">
        <v>0.2034086675955562</v>
      </c>
      <c r="AR1240" s="18">
        <v>0.17846813667156081</v>
      </c>
      <c r="AS1240" s="18">
        <v>0.1499853530045139</v>
      </c>
      <c r="AT1240" s="18">
        <v>0.1157095890754979</v>
      </c>
      <c r="AU1240" s="18">
        <v>0.23517508970684059</v>
      </c>
      <c r="AW1240" s="18">
        <v>0.18635751251140481</v>
      </c>
      <c r="AX1240" s="18">
        <v>0.19116293081189961</v>
      </c>
      <c r="AZ1240" s="18">
        <v>0.2269349540408927</v>
      </c>
      <c r="BA1240" s="18">
        <v>0.1789037744004377</v>
      </c>
      <c r="BB1240" s="18">
        <v>0.15750054083410919</v>
      </c>
      <c r="BC1240" s="18">
        <v>0.15128368705347439</v>
      </c>
      <c r="BD1240" s="18">
        <v>0.17471374497305961</v>
      </c>
      <c r="BE1240" s="18">
        <v>0.16597371245111359</v>
      </c>
      <c r="BF1240" s="18">
        <v>0.19407894113427679</v>
      </c>
      <c r="BG1240" s="18">
        <v>0.17297416487360279</v>
      </c>
    </row>
    <row r="1241" spans="2:59">
      <c r="B1241" s="17" t="s">
        <v>358</v>
      </c>
      <c r="C1241" s="18">
        <v>0.3544412451875909</v>
      </c>
      <c r="D1241" s="18">
        <v>0.30136320502079111</v>
      </c>
      <c r="E1241" s="18">
        <v>0.3948845166001137</v>
      </c>
      <c r="G1241" s="18">
        <v>0.38166070112171557</v>
      </c>
      <c r="H1241" s="18">
        <v>0.33892893211110908</v>
      </c>
      <c r="I1241" s="18">
        <v>0.37045095474558631</v>
      </c>
      <c r="J1241" s="18">
        <v>0.361508388617648</v>
      </c>
      <c r="K1241" s="18">
        <v>0.36526557376928248</v>
      </c>
      <c r="L1241" s="18">
        <v>0.35510866526088047</v>
      </c>
      <c r="M1241" s="18">
        <v>0.3079192484440324</v>
      </c>
      <c r="N1241" s="18">
        <v>0.36861989826524622</v>
      </c>
      <c r="O1241" s="18">
        <v>0.381833090302584</v>
      </c>
      <c r="Q1241" s="18">
        <v>0.31190949939289708</v>
      </c>
      <c r="R1241" s="18">
        <v>0.36740919933405303</v>
      </c>
      <c r="S1241" s="18">
        <v>0.36648669202723111</v>
      </c>
      <c r="T1241" s="18">
        <v>0.38430110160430631</v>
      </c>
      <c r="V1241" s="18">
        <v>0.33005977869907133</v>
      </c>
      <c r="W1241" s="18">
        <v>0.32989540849764731</v>
      </c>
      <c r="X1241" s="18">
        <v>0.35665720660464262</v>
      </c>
      <c r="Y1241" s="18">
        <v>0.35015431035346922</v>
      </c>
      <c r="Z1241" s="18">
        <v>0.36646908164025971</v>
      </c>
      <c r="AA1241" s="18">
        <v>0.35797869914218222</v>
      </c>
      <c r="AB1241" s="18">
        <v>0.39041530824637932</v>
      </c>
      <c r="AD1241" s="18">
        <v>0.30189655987314667</v>
      </c>
      <c r="AE1241" s="18">
        <v>0.37985968994089581</v>
      </c>
      <c r="AF1241" s="18">
        <v>0.36625907110726352</v>
      </c>
      <c r="AG1241" s="18">
        <v>0.34882115267224018</v>
      </c>
      <c r="AH1241" s="18">
        <v>0.3743531678698111</v>
      </c>
      <c r="AI1241" s="18">
        <v>0.44264044113096063</v>
      </c>
      <c r="AJ1241" s="18">
        <v>0.3682956052417648</v>
      </c>
      <c r="AL1241" s="18">
        <v>0.29979</v>
      </c>
      <c r="AM1241" s="18">
        <v>0.37447000000000003</v>
      </c>
      <c r="AN1241" s="18">
        <v>0.30551</v>
      </c>
      <c r="AP1241" s="18">
        <v>0.36794150561987748</v>
      </c>
      <c r="AQ1241" s="18">
        <v>0.33508229856118021</v>
      </c>
      <c r="AR1241" s="18">
        <v>0.39366453710295951</v>
      </c>
      <c r="AS1241" s="18">
        <v>0.39903702240896949</v>
      </c>
      <c r="AT1241" s="18">
        <v>0.36527452542403221</v>
      </c>
      <c r="AU1241" s="18">
        <v>0.28580028512335898</v>
      </c>
      <c r="AW1241" s="18">
        <v>0.35511557165848279</v>
      </c>
      <c r="AX1241" s="18">
        <v>0.36705183315992301</v>
      </c>
      <c r="AZ1241" s="18">
        <v>0.35602521876388299</v>
      </c>
      <c r="BA1241" s="18">
        <v>0.32028727703184218</v>
      </c>
      <c r="BB1241" s="18">
        <v>0.39760837532272519</v>
      </c>
      <c r="BC1241" s="18">
        <v>0.36881139130710922</v>
      </c>
      <c r="BD1241" s="18">
        <v>0.31929962648967231</v>
      </c>
      <c r="BE1241" s="18">
        <v>0.30301902453980611</v>
      </c>
      <c r="BF1241" s="18">
        <v>0.37514940593719059</v>
      </c>
      <c r="BG1241" s="18">
        <v>0.38205720927912751</v>
      </c>
    </row>
    <row r="1242" spans="2:59">
      <c r="B1242" s="17" t="s">
        <v>359</v>
      </c>
      <c r="C1242" s="18">
        <v>0.1648060529405303</v>
      </c>
      <c r="D1242" s="18">
        <v>0.14843870938390169</v>
      </c>
      <c r="E1242" s="18">
        <v>0.17699524822864701</v>
      </c>
      <c r="G1242" s="18">
        <v>0.1611176896423773</v>
      </c>
      <c r="H1242" s="18">
        <v>0.17634663144119569</v>
      </c>
      <c r="I1242" s="18">
        <v>0.17061303457829169</v>
      </c>
      <c r="J1242" s="18">
        <v>0.18396455324001099</v>
      </c>
      <c r="K1242" s="18">
        <v>0.1731936072842819</v>
      </c>
      <c r="L1242" s="18">
        <v>0.17339734513496721</v>
      </c>
      <c r="M1242" s="18">
        <v>0.12443702817907649</v>
      </c>
      <c r="N1242" s="18">
        <v>0.1690986272202693</v>
      </c>
      <c r="O1242" s="18">
        <v>0.16914525245832879</v>
      </c>
      <c r="Q1242" s="18">
        <v>0.1200116764535016</v>
      </c>
      <c r="R1242" s="18">
        <v>0.17999502523222921</v>
      </c>
      <c r="S1242" s="18">
        <v>0.18121087729893429</v>
      </c>
      <c r="T1242" s="18">
        <v>0.20143783847519789</v>
      </c>
      <c r="V1242" s="18">
        <v>0.1406524070948611</v>
      </c>
      <c r="W1242" s="18">
        <v>0.1253791116317905</v>
      </c>
      <c r="X1242" s="18">
        <v>0.1147066869888021</v>
      </c>
      <c r="Y1242" s="18">
        <v>0.1738494292409675</v>
      </c>
      <c r="Z1242" s="18">
        <v>0.2156644159478025</v>
      </c>
      <c r="AA1242" s="18">
        <v>0.2098291175296661</v>
      </c>
      <c r="AB1242" s="18">
        <v>0.17751272760725439</v>
      </c>
      <c r="AD1242" s="18">
        <v>0.14257165474620159</v>
      </c>
      <c r="AE1242" s="18">
        <v>0.16027421346004811</v>
      </c>
      <c r="AF1242" s="18">
        <v>0.2048844798130848</v>
      </c>
      <c r="AG1242" s="18">
        <v>0.19085874716043971</v>
      </c>
      <c r="AH1242" s="18">
        <v>0.14442418411922539</v>
      </c>
      <c r="AI1242" s="18">
        <v>0.19755414009008071</v>
      </c>
      <c r="AJ1242" s="18">
        <v>0.18709804329547289</v>
      </c>
      <c r="AL1242" s="18">
        <v>0.12664</v>
      </c>
      <c r="AM1242" s="18">
        <v>0.12429</v>
      </c>
      <c r="AN1242" s="18">
        <v>0.19517000000000001</v>
      </c>
      <c r="AP1242" s="18">
        <v>0.15794006133182101</v>
      </c>
      <c r="AQ1242" s="18">
        <v>0.21396883830432381</v>
      </c>
      <c r="AR1242" s="18">
        <v>0.15147837119837079</v>
      </c>
      <c r="AS1242" s="18">
        <v>0.22151476327617711</v>
      </c>
      <c r="AT1242" s="18">
        <v>0.27415408923980522</v>
      </c>
      <c r="AU1242" s="18">
        <v>9.7562895070319552E-2</v>
      </c>
      <c r="AW1242" s="18">
        <v>0.14695319383980959</v>
      </c>
      <c r="AX1242" s="18">
        <v>0.28804340419296293</v>
      </c>
      <c r="AZ1242" s="18">
        <v>0.14256591135397459</v>
      </c>
      <c r="BA1242" s="18">
        <v>0.12987861151754301</v>
      </c>
      <c r="BB1242" s="18">
        <v>0.1862084930394039</v>
      </c>
      <c r="BC1242" s="18">
        <v>0.20086691912420879</v>
      </c>
      <c r="BD1242" s="18">
        <v>0.13416305970340309</v>
      </c>
      <c r="BE1242" s="18">
        <v>0.2473682185061665</v>
      </c>
      <c r="BF1242" s="18">
        <v>0.25176875144038291</v>
      </c>
      <c r="BG1242" s="18">
        <v>0.2298107277480208</v>
      </c>
    </row>
    <row r="1244" spans="2:59" ht="87">
      <c r="B1244" s="14" t="s">
        <v>420</v>
      </c>
    </row>
    <row r="1245" spans="2:59">
      <c r="B1245" s="15" t="s">
        <v>20</v>
      </c>
    </row>
    <row r="1246" spans="2:59">
      <c r="B1246" s="11" t="s">
        <v>105</v>
      </c>
      <c r="C1246" s="16">
        <v>4021</v>
      </c>
      <c r="D1246" s="16">
        <v>1673</v>
      </c>
      <c r="E1246" s="16">
        <v>2333</v>
      </c>
      <c r="G1246" s="16">
        <v>205</v>
      </c>
      <c r="H1246" s="16">
        <v>556</v>
      </c>
      <c r="I1246" s="16">
        <v>395</v>
      </c>
      <c r="J1246" s="16">
        <v>359</v>
      </c>
      <c r="K1246" s="16">
        <v>435</v>
      </c>
      <c r="L1246" s="16">
        <v>408</v>
      </c>
      <c r="M1246" s="16">
        <v>651</v>
      </c>
      <c r="N1246" s="16">
        <v>588</v>
      </c>
      <c r="O1246" s="16">
        <v>424</v>
      </c>
      <c r="Q1246" s="16">
        <v>1335</v>
      </c>
      <c r="R1246" s="16">
        <v>799</v>
      </c>
      <c r="S1246" s="16">
        <v>887</v>
      </c>
      <c r="T1246" s="16">
        <v>955</v>
      </c>
      <c r="V1246" s="16">
        <v>499</v>
      </c>
      <c r="W1246" s="16">
        <v>617</v>
      </c>
      <c r="X1246" s="16">
        <v>572</v>
      </c>
      <c r="Y1246" s="16">
        <v>607</v>
      </c>
      <c r="Z1246" s="16">
        <v>586</v>
      </c>
      <c r="AA1246" s="16">
        <v>563</v>
      </c>
      <c r="AB1246" s="16">
        <v>577</v>
      </c>
      <c r="AD1246" s="16">
        <v>1339</v>
      </c>
      <c r="AE1246" s="16">
        <v>800</v>
      </c>
      <c r="AF1246" s="16">
        <v>767</v>
      </c>
      <c r="AG1246" s="16">
        <v>160</v>
      </c>
      <c r="AH1246" s="16">
        <v>609</v>
      </c>
      <c r="AI1246" s="16">
        <v>341</v>
      </c>
      <c r="AJ1246" s="16">
        <v>5</v>
      </c>
      <c r="AL1246" s="16">
        <v>547</v>
      </c>
      <c r="AM1246" s="16">
        <v>640</v>
      </c>
      <c r="AN1246" s="16">
        <v>180</v>
      </c>
      <c r="AP1246" s="16">
        <v>436</v>
      </c>
      <c r="AQ1246" s="16">
        <v>418</v>
      </c>
      <c r="AR1246" s="16">
        <v>128</v>
      </c>
      <c r="AS1246" s="16">
        <v>889</v>
      </c>
      <c r="AT1246" s="16">
        <v>140</v>
      </c>
      <c r="AU1246" s="16">
        <v>21</v>
      </c>
      <c r="AW1246" s="16">
        <v>3485</v>
      </c>
      <c r="AX1246" s="16">
        <v>492</v>
      </c>
      <c r="AZ1246" s="16">
        <v>1326</v>
      </c>
      <c r="BA1246" s="16">
        <v>930</v>
      </c>
      <c r="BB1246" s="16">
        <v>647</v>
      </c>
      <c r="BC1246" s="16">
        <v>527</v>
      </c>
      <c r="BD1246" s="16">
        <v>129</v>
      </c>
      <c r="BE1246" s="16">
        <v>133</v>
      </c>
      <c r="BF1246" s="16">
        <v>207</v>
      </c>
      <c r="BG1246" s="16">
        <v>95</v>
      </c>
    </row>
    <row r="1247" spans="2:59">
      <c r="B1247" s="12" t="s">
        <v>106</v>
      </c>
      <c r="C1247" s="16">
        <v>4021</v>
      </c>
      <c r="D1247" s="16">
        <v>1744</v>
      </c>
      <c r="E1247" s="16">
        <v>2272</v>
      </c>
      <c r="G1247" s="16">
        <v>189</v>
      </c>
      <c r="H1247" s="16">
        <v>543</v>
      </c>
      <c r="I1247" s="16">
        <v>398</v>
      </c>
      <c r="J1247" s="16">
        <v>350</v>
      </c>
      <c r="K1247" s="16">
        <v>438</v>
      </c>
      <c r="L1247" s="16">
        <v>422</v>
      </c>
      <c r="M1247" s="16">
        <v>652</v>
      </c>
      <c r="N1247" s="16">
        <v>639</v>
      </c>
      <c r="O1247" s="16">
        <v>390</v>
      </c>
      <c r="Q1247" s="16">
        <v>1341</v>
      </c>
      <c r="R1247" s="16">
        <v>796</v>
      </c>
      <c r="S1247" s="16">
        <v>896</v>
      </c>
      <c r="T1247" s="16">
        <v>943</v>
      </c>
      <c r="V1247" s="16">
        <v>584</v>
      </c>
      <c r="W1247" s="16">
        <v>587</v>
      </c>
      <c r="X1247" s="16">
        <v>583</v>
      </c>
      <c r="Y1247" s="16">
        <v>558</v>
      </c>
      <c r="Z1247" s="16">
        <v>563</v>
      </c>
      <c r="AA1247" s="16">
        <v>563</v>
      </c>
      <c r="AB1247" s="16">
        <v>583</v>
      </c>
      <c r="AD1247" s="16">
        <v>1343</v>
      </c>
      <c r="AE1247" s="16">
        <v>804</v>
      </c>
      <c r="AF1247" s="16">
        <v>765</v>
      </c>
      <c r="AG1247" s="16">
        <v>157</v>
      </c>
      <c r="AH1247" s="16">
        <v>609</v>
      </c>
      <c r="AI1247" s="16">
        <v>338</v>
      </c>
      <c r="AJ1247" s="16">
        <v>5</v>
      </c>
      <c r="AL1247" s="16">
        <v>567</v>
      </c>
      <c r="AM1247" s="16">
        <v>660</v>
      </c>
      <c r="AN1247" s="16">
        <v>184</v>
      </c>
      <c r="AP1247" s="16">
        <v>433</v>
      </c>
      <c r="AQ1247" s="16">
        <v>406</v>
      </c>
      <c r="AR1247" s="16">
        <v>131</v>
      </c>
      <c r="AS1247" s="16">
        <v>857</v>
      </c>
      <c r="AT1247" s="16">
        <v>139</v>
      </c>
      <c r="AU1247" s="16">
        <v>21</v>
      </c>
      <c r="AW1247" s="16">
        <v>3486</v>
      </c>
      <c r="AX1247" s="16">
        <v>490</v>
      </c>
      <c r="AZ1247" s="16">
        <v>1382</v>
      </c>
      <c r="BA1247" s="16">
        <v>902</v>
      </c>
      <c r="BB1247" s="16">
        <v>650</v>
      </c>
      <c r="BC1247" s="16">
        <v>510</v>
      </c>
      <c r="BD1247" s="16">
        <v>127</v>
      </c>
      <c r="BE1247" s="16">
        <v>130</v>
      </c>
      <c r="BF1247" s="16">
        <v>199</v>
      </c>
      <c r="BG1247" s="16">
        <v>95</v>
      </c>
    </row>
    <row r="1248" spans="2:59">
      <c r="B1248" s="17" t="s">
        <v>355</v>
      </c>
      <c r="C1248" s="18">
        <v>0.13435099941375001</v>
      </c>
      <c r="D1248" s="18">
        <v>0.15056811565300449</v>
      </c>
      <c r="E1248" s="18">
        <v>0.1220709713079034</v>
      </c>
      <c r="G1248" s="18">
        <v>8.8429609735968778E-2</v>
      </c>
      <c r="H1248" s="18">
        <v>0.12935775060762009</v>
      </c>
      <c r="I1248" s="18">
        <v>0.14595314890424091</v>
      </c>
      <c r="J1248" s="18">
        <v>0.12929893408994431</v>
      </c>
      <c r="K1248" s="18">
        <v>0.1247034526395185</v>
      </c>
      <c r="L1248" s="18">
        <v>0.1202164886050528</v>
      </c>
      <c r="M1248" s="18">
        <v>0.18318034540630779</v>
      </c>
      <c r="N1248" s="18">
        <v>0.1213968738011079</v>
      </c>
      <c r="O1248" s="18">
        <v>0.12197250157954539</v>
      </c>
      <c r="Q1248" s="18">
        <v>0.17179419184187519</v>
      </c>
      <c r="R1248" s="18">
        <v>0.11101378243254539</v>
      </c>
      <c r="S1248" s="18">
        <v>0.119616811651553</v>
      </c>
      <c r="T1248" s="18">
        <v>0.1164645699722358</v>
      </c>
      <c r="V1248" s="18">
        <v>0.15515220548886141</v>
      </c>
      <c r="W1248" s="18">
        <v>0.17321027196826899</v>
      </c>
      <c r="X1248" s="18">
        <v>0.14723824315808889</v>
      </c>
      <c r="Y1248" s="18">
        <v>0.13047937987067729</v>
      </c>
      <c r="Z1248" s="18">
        <v>0.10730514636798499</v>
      </c>
      <c r="AA1248" s="18">
        <v>0.1132787667267413</v>
      </c>
      <c r="AB1248" s="18">
        <v>0.1116992461362513</v>
      </c>
      <c r="AD1248" s="18">
        <v>0.1764724347066231</v>
      </c>
      <c r="AE1248" s="18">
        <v>0.11164571674426151</v>
      </c>
      <c r="AF1248" s="18">
        <v>0.1208752879066393</v>
      </c>
      <c r="AG1248" s="18">
        <v>0.14490885344531651</v>
      </c>
      <c r="AH1248" s="18">
        <v>9.8410805814104482E-2</v>
      </c>
      <c r="AI1248" s="18">
        <v>0.1102159973992517</v>
      </c>
      <c r="AJ1248" s="18">
        <v>0.20679902059167171</v>
      </c>
      <c r="AL1248" s="18">
        <v>0.2107</v>
      </c>
      <c r="AM1248" s="18">
        <v>0.11523</v>
      </c>
      <c r="AN1248" s="18">
        <v>0.13628000000000001</v>
      </c>
      <c r="AP1248" s="18">
        <v>0.1160965525040862</v>
      </c>
      <c r="AQ1248" s="18">
        <v>0.12766615628787059</v>
      </c>
      <c r="AR1248" s="18">
        <v>0.1003085652152928</v>
      </c>
      <c r="AS1248" s="18">
        <v>0.1060659692115809</v>
      </c>
      <c r="AT1248" s="18">
        <v>0.11138797401562581</v>
      </c>
      <c r="AU1248" s="18">
        <v>0.1973485829604181</v>
      </c>
      <c r="AW1248" s="18">
        <v>0.13972038630867539</v>
      </c>
      <c r="AX1248" s="18">
        <v>9.5844891184172082E-2</v>
      </c>
      <c r="AZ1248" s="18">
        <v>0.13573903931349449</v>
      </c>
      <c r="BA1248" s="18">
        <v>0.17989526068987291</v>
      </c>
      <c r="BB1248" s="18">
        <v>0.12714985832171541</v>
      </c>
      <c r="BC1248" s="18">
        <v>0.11952724425771551</v>
      </c>
      <c r="BD1248" s="18">
        <v>9.1802396183079782E-2</v>
      </c>
      <c r="BE1248" s="18">
        <v>7.950751604156682E-2</v>
      </c>
      <c r="BF1248" s="18">
        <v>7.7715462821195139E-2</v>
      </c>
      <c r="BG1248" s="18">
        <v>7.8931123182518201E-2</v>
      </c>
    </row>
    <row r="1249" spans="2:59">
      <c r="B1249" s="17" t="s">
        <v>356</v>
      </c>
      <c r="C1249" s="18">
        <v>0.30793938965324957</v>
      </c>
      <c r="D1249" s="18">
        <v>0.30095429938744228</v>
      </c>
      <c r="E1249" s="18">
        <v>0.31373848237664093</v>
      </c>
      <c r="G1249" s="18">
        <v>0.31121728998952242</v>
      </c>
      <c r="H1249" s="18">
        <v>0.28687540408414031</v>
      </c>
      <c r="I1249" s="18">
        <v>0.32428486581929422</v>
      </c>
      <c r="J1249" s="18">
        <v>0.27878135797446679</v>
      </c>
      <c r="K1249" s="18">
        <v>0.37490282372402778</v>
      </c>
      <c r="L1249" s="18">
        <v>0.28934147790325387</v>
      </c>
      <c r="M1249" s="18">
        <v>0.29610336704186457</v>
      </c>
      <c r="N1249" s="18">
        <v>0.30564478139719159</v>
      </c>
      <c r="O1249" s="18">
        <v>0.31363095023709742</v>
      </c>
      <c r="Q1249" s="18">
        <v>0.2884239673473975</v>
      </c>
      <c r="R1249" s="18">
        <v>0.34405109162915282</v>
      </c>
      <c r="S1249" s="18">
        <v>0.31890091810625443</v>
      </c>
      <c r="T1249" s="18">
        <v>0.29633442903537732</v>
      </c>
      <c r="V1249" s="18">
        <v>0.30652440050175123</v>
      </c>
      <c r="W1249" s="18">
        <v>0.32016973639420682</v>
      </c>
      <c r="X1249" s="18">
        <v>0.35033461692773887</v>
      </c>
      <c r="Y1249" s="18">
        <v>0.28678483329275589</v>
      </c>
      <c r="Z1249" s="18">
        <v>0.32357972475080421</v>
      </c>
      <c r="AA1249" s="18">
        <v>0.28126836308729108</v>
      </c>
      <c r="AB1249" s="18">
        <v>0.28557396488176873</v>
      </c>
      <c r="AD1249" s="18">
        <v>0.29066898461671709</v>
      </c>
      <c r="AE1249" s="18">
        <v>0.32062513170895141</v>
      </c>
      <c r="AF1249" s="18">
        <v>0.31314224778274391</v>
      </c>
      <c r="AG1249" s="18">
        <v>0.30196655072248402</v>
      </c>
      <c r="AH1249" s="18">
        <v>0.31894278259520181</v>
      </c>
      <c r="AI1249" s="18">
        <v>0.31862104442850908</v>
      </c>
      <c r="AJ1249" s="18">
        <v>0.23780733087109049</v>
      </c>
      <c r="AL1249" s="18">
        <v>0.30259000000000003</v>
      </c>
      <c r="AM1249" s="18">
        <v>0.37297999999999998</v>
      </c>
      <c r="AN1249" s="18">
        <v>0.33217999999999998</v>
      </c>
      <c r="AP1249" s="18">
        <v>0.29050463132971288</v>
      </c>
      <c r="AQ1249" s="18">
        <v>0.27356165787342829</v>
      </c>
      <c r="AR1249" s="18">
        <v>0.30879662593284718</v>
      </c>
      <c r="AS1249" s="18">
        <v>0.30102750562139108</v>
      </c>
      <c r="AT1249" s="18">
        <v>0.29085994110860303</v>
      </c>
      <c r="AU1249" s="18">
        <v>0.33423671250033388</v>
      </c>
      <c r="AW1249" s="18">
        <v>0.31644998363430638</v>
      </c>
      <c r="AX1249" s="18">
        <v>0.26086453851716512</v>
      </c>
      <c r="AZ1249" s="18">
        <v>0.33999037269680948</v>
      </c>
      <c r="BA1249" s="18">
        <v>0.27732164058067349</v>
      </c>
      <c r="BB1249" s="18">
        <v>0.3085993552147186</v>
      </c>
      <c r="BC1249" s="18">
        <v>0.31258222360322641</v>
      </c>
      <c r="BD1249" s="18">
        <v>0.27439362575084281</v>
      </c>
      <c r="BE1249" s="18">
        <v>0.31003092003639182</v>
      </c>
      <c r="BF1249" s="18">
        <v>0.26183354213370102</v>
      </c>
      <c r="BG1249" s="18">
        <v>0.26660299696664919</v>
      </c>
    </row>
    <row r="1250" spans="2:59">
      <c r="B1250" s="17" t="s">
        <v>357</v>
      </c>
      <c r="C1250" s="18">
        <v>0.16637098919641649</v>
      </c>
      <c r="D1250" s="18">
        <v>0.15641127101546781</v>
      </c>
      <c r="E1250" s="18">
        <v>0.17388145127871121</v>
      </c>
      <c r="G1250" s="18">
        <v>0.16881380597604201</v>
      </c>
      <c r="H1250" s="18">
        <v>0.18867357951540459</v>
      </c>
      <c r="I1250" s="18">
        <v>0.16483640368536751</v>
      </c>
      <c r="J1250" s="18">
        <v>0.1825392453221491</v>
      </c>
      <c r="K1250" s="18">
        <v>0.14015974973780559</v>
      </c>
      <c r="L1250" s="18">
        <v>0.21173051790540939</v>
      </c>
      <c r="M1250" s="18">
        <v>0.115256617798576</v>
      </c>
      <c r="N1250" s="18">
        <v>0.17042904113919041</v>
      </c>
      <c r="O1250" s="18">
        <v>0.1803508692027431</v>
      </c>
      <c r="Q1250" s="18">
        <v>0.15340270075230369</v>
      </c>
      <c r="R1250" s="18">
        <v>0.1491309359310479</v>
      </c>
      <c r="S1250" s="18">
        <v>0.18522644115494069</v>
      </c>
      <c r="T1250" s="18">
        <v>0.1809742230662873</v>
      </c>
      <c r="V1250" s="18">
        <v>0.17932845648363149</v>
      </c>
      <c r="W1250" s="18">
        <v>0.16207639725323381</v>
      </c>
      <c r="X1250" s="18">
        <v>0.16926520240170981</v>
      </c>
      <c r="Y1250" s="18">
        <v>0.17034363506186001</v>
      </c>
      <c r="Z1250" s="18">
        <v>0.15898132818425581</v>
      </c>
      <c r="AA1250" s="18">
        <v>0.15998086643113679</v>
      </c>
      <c r="AB1250" s="18">
        <v>0.1643306833022472</v>
      </c>
      <c r="AD1250" s="18">
        <v>0.1495140963546453</v>
      </c>
      <c r="AE1250" s="18">
        <v>0.17734648258522359</v>
      </c>
      <c r="AF1250" s="18">
        <v>0.16656638371042851</v>
      </c>
      <c r="AG1250" s="18">
        <v>0.16187520989089599</v>
      </c>
      <c r="AH1250" s="18">
        <v>0.18670963568974541</v>
      </c>
      <c r="AI1250" s="18">
        <v>0.17472638752753389</v>
      </c>
      <c r="AJ1250" s="18">
        <v>0</v>
      </c>
      <c r="AL1250" s="18">
        <v>0.15631</v>
      </c>
      <c r="AM1250" s="18">
        <v>0.16694000000000001</v>
      </c>
      <c r="AN1250" s="18">
        <v>0.16316</v>
      </c>
      <c r="AP1250" s="18">
        <v>0.12412457523271481</v>
      </c>
      <c r="AQ1250" s="18">
        <v>0.18033434081363189</v>
      </c>
      <c r="AR1250" s="18">
        <v>0.13221463182482429</v>
      </c>
      <c r="AS1250" s="18">
        <v>0.18022496711127101</v>
      </c>
      <c r="AT1250" s="18">
        <v>0.1189355302056806</v>
      </c>
      <c r="AU1250" s="18">
        <v>0.14253794933615441</v>
      </c>
      <c r="AW1250" s="18">
        <v>0.1558746446999307</v>
      </c>
      <c r="AX1250" s="18">
        <v>0.22182276647933821</v>
      </c>
      <c r="AZ1250" s="18">
        <v>0.17887198127022461</v>
      </c>
      <c r="BA1250" s="18">
        <v>0.1555670395887723</v>
      </c>
      <c r="BB1250" s="18">
        <v>0.14620625132396109</v>
      </c>
      <c r="BC1250" s="18">
        <v>0.13410252249019211</v>
      </c>
      <c r="BD1250" s="18">
        <v>0.14894933450874909</v>
      </c>
      <c r="BE1250" s="18">
        <v>0.15307900383447209</v>
      </c>
      <c r="BF1250" s="18">
        <v>0.25657417610314359</v>
      </c>
      <c r="BG1250" s="18">
        <v>0.21851131574599469</v>
      </c>
    </row>
    <row r="1251" spans="2:59">
      <c r="B1251" s="17" t="s">
        <v>358</v>
      </c>
      <c r="C1251" s="18">
        <v>0.27182682991587909</v>
      </c>
      <c r="D1251" s="18">
        <v>0.27732537858656731</v>
      </c>
      <c r="E1251" s="18">
        <v>0.26735868095941601</v>
      </c>
      <c r="G1251" s="18">
        <v>0.29251509392673197</v>
      </c>
      <c r="H1251" s="18">
        <v>0.27135477306571321</v>
      </c>
      <c r="I1251" s="18">
        <v>0.2267126279856343</v>
      </c>
      <c r="J1251" s="18">
        <v>0.29142873165080457</v>
      </c>
      <c r="K1251" s="18">
        <v>0.26249048624337551</v>
      </c>
      <c r="L1251" s="18">
        <v>0.26000690652810832</v>
      </c>
      <c r="M1251" s="18">
        <v>0.29622167411714417</v>
      </c>
      <c r="N1251" s="18">
        <v>0.27911273368953121</v>
      </c>
      <c r="O1251" s="18">
        <v>0.26146074530103319</v>
      </c>
      <c r="Q1251" s="18">
        <v>0.2668721361336287</v>
      </c>
      <c r="R1251" s="18">
        <v>0.27476545156880727</v>
      </c>
      <c r="S1251" s="18">
        <v>0.27634088719146799</v>
      </c>
      <c r="T1251" s="18">
        <v>0.26964510118215929</v>
      </c>
      <c r="V1251" s="18">
        <v>0.28075878131516641</v>
      </c>
      <c r="W1251" s="18">
        <v>0.2329747453919406</v>
      </c>
      <c r="X1251" s="18">
        <v>0.2303944935057034</v>
      </c>
      <c r="Y1251" s="18">
        <v>0.27974536294136298</v>
      </c>
      <c r="Z1251" s="18">
        <v>0.2695251484226539</v>
      </c>
      <c r="AA1251" s="18">
        <v>0.31084966375471262</v>
      </c>
      <c r="AB1251" s="18">
        <v>0.30035423102656328</v>
      </c>
      <c r="AD1251" s="18">
        <v>0.26269833822356481</v>
      </c>
      <c r="AE1251" s="18">
        <v>0.27885657004011699</v>
      </c>
      <c r="AF1251" s="18">
        <v>0.2679003629359647</v>
      </c>
      <c r="AG1251" s="18">
        <v>0.23409241987838861</v>
      </c>
      <c r="AH1251" s="18">
        <v>0.29482301846681791</v>
      </c>
      <c r="AI1251" s="18">
        <v>0.27494624088801589</v>
      </c>
      <c r="AJ1251" s="18">
        <v>0.3682956052417648</v>
      </c>
      <c r="AL1251" s="18">
        <v>0.21193000000000001</v>
      </c>
      <c r="AM1251" s="18">
        <v>0.27434999999999998</v>
      </c>
      <c r="AN1251" s="18">
        <v>0.26223999999999997</v>
      </c>
      <c r="AP1251" s="18">
        <v>0.32034037582961922</v>
      </c>
      <c r="AQ1251" s="18">
        <v>0.28711551018273018</v>
      </c>
      <c r="AR1251" s="18">
        <v>0.35087474642251282</v>
      </c>
      <c r="AS1251" s="18">
        <v>0.26658588606793449</v>
      </c>
      <c r="AT1251" s="18">
        <v>0.322701333581838</v>
      </c>
      <c r="AU1251" s="18">
        <v>0.28353562285330958</v>
      </c>
      <c r="AW1251" s="18">
        <v>0.27446962942447323</v>
      </c>
      <c r="AX1251" s="18">
        <v>0.25854611453602788</v>
      </c>
      <c r="AZ1251" s="18">
        <v>0.25024017828303391</v>
      </c>
      <c r="BA1251" s="18">
        <v>0.26326568211751378</v>
      </c>
      <c r="BB1251" s="18">
        <v>0.2918998743010609</v>
      </c>
      <c r="BC1251" s="18">
        <v>0.2839572125685178</v>
      </c>
      <c r="BD1251" s="18">
        <v>0.32413506279828019</v>
      </c>
      <c r="BE1251" s="18">
        <v>0.29460017663176052</v>
      </c>
      <c r="BF1251" s="18">
        <v>0.27399933816725403</v>
      </c>
      <c r="BG1251" s="18">
        <v>0.31565890606472402</v>
      </c>
    </row>
    <row r="1252" spans="2:59">
      <c r="B1252" s="17" t="s">
        <v>359</v>
      </c>
      <c r="C1252" s="18">
        <v>0.11951179182070459</v>
      </c>
      <c r="D1252" s="18">
        <v>0.1147409353575181</v>
      </c>
      <c r="E1252" s="18">
        <v>0.1229504140773286</v>
      </c>
      <c r="G1252" s="18">
        <v>0.13902420037173491</v>
      </c>
      <c r="H1252" s="18">
        <v>0.1237384927271222</v>
      </c>
      <c r="I1252" s="18">
        <v>0.13821295360546321</v>
      </c>
      <c r="J1252" s="18">
        <v>0.1179517309626352</v>
      </c>
      <c r="K1252" s="18">
        <v>9.7743487655272535E-2</v>
      </c>
      <c r="L1252" s="18">
        <v>0.11870460905817561</v>
      </c>
      <c r="M1252" s="18">
        <v>0.1092379956361073</v>
      </c>
      <c r="N1252" s="18">
        <v>0.1234165699729788</v>
      </c>
      <c r="O1252" s="18">
        <v>0.122584933679581</v>
      </c>
      <c r="Q1252" s="18">
        <v>0.11950700392479501</v>
      </c>
      <c r="R1252" s="18">
        <v>0.12103873843844649</v>
      </c>
      <c r="S1252" s="18">
        <v>9.9914941895784079E-2</v>
      </c>
      <c r="T1252" s="18">
        <v>0.13658167674394031</v>
      </c>
      <c r="V1252" s="18">
        <v>7.82361562105897E-2</v>
      </c>
      <c r="W1252" s="18">
        <v>0.1115688489923497</v>
      </c>
      <c r="X1252" s="18">
        <v>0.1027674440067588</v>
      </c>
      <c r="Y1252" s="18">
        <v>0.1326467888333436</v>
      </c>
      <c r="Z1252" s="18">
        <v>0.14060865227430119</v>
      </c>
      <c r="AA1252" s="18">
        <v>0.13462234000011811</v>
      </c>
      <c r="AB1252" s="18">
        <v>0.13804187465316939</v>
      </c>
      <c r="AD1252" s="18">
        <v>0.12064614609844961</v>
      </c>
      <c r="AE1252" s="18">
        <v>0.11152609892144651</v>
      </c>
      <c r="AF1252" s="18">
        <v>0.1315157176642236</v>
      </c>
      <c r="AG1252" s="18">
        <v>0.15715696606291471</v>
      </c>
      <c r="AH1252" s="18">
        <v>0.10111375743413049</v>
      </c>
      <c r="AI1252" s="18">
        <v>0.1214903297566894</v>
      </c>
      <c r="AJ1252" s="18">
        <v>0.18709804329547289</v>
      </c>
      <c r="AL1252" s="18">
        <v>0.11847000000000001</v>
      </c>
      <c r="AM1252" s="18">
        <v>7.0499999999999993E-2</v>
      </c>
      <c r="AN1252" s="18">
        <v>0.10613</v>
      </c>
      <c r="AP1252" s="18">
        <v>0.1489338651038668</v>
      </c>
      <c r="AQ1252" s="18">
        <v>0.13132233484233891</v>
      </c>
      <c r="AR1252" s="18">
        <v>0.10780543060452299</v>
      </c>
      <c r="AS1252" s="18">
        <v>0.14609567198782261</v>
      </c>
      <c r="AT1252" s="18">
        <v>0.15611522108825271</v>
      </c>
      <c r="AU1252" s="18">
        <v>4.234113234978374E-2</v>
      </c>
      <c r="AW1252" s="18">
        <v>0.1134853559326143</v>
      </c>
      <c r="AX1252" s="18">
        <v>0.1629216892832967</v>
      </c>
      <c r="AZ1252" s="18">
        <v>9.5158428436437653E-2</v>
      </c>
      <c r="BA1252" s="18">
        <v>0.1239503770231675</v>
      </c>
      <c r="BB1252" s="18">
        <v>0.12614466083854389</v>
      </c>
      <c r="BC1252" s="18">
        <v>0.14983079708034841</v>
      </c>
      <c r="BD1252" s="18">
        <v>0.16071958075904799</v>
      </c>
      <c r="BE1252" s="18">
        <v>0.16278238345580889</v>
      </c>
      <c r="BF1252" s="18">
        <v>0.12987748077470609</v>
      </c>
      <c r="BG1252" s="18">
        <v>0.12029565804011361</v>
      </c>
    </row>
    <row r="1254" spans="2:59" ht="87">
      <c r="B1254" s="14" t="s">
        <v>421</v>
      </c>
    </row>
    <row r="1255" spans="2:59">
      <c r="B1255" s="15" t="s">
        <v>20</v>
      </c>
    </row>
    <row r="1256" spans="2:59">
      <c r="B1256" s="11" t="s">
        <v>105</v>
      </c>
      <c r="C1256" s="16">
        <v>4021</v>
      </c>
      <c r="D1256" s="16">
        <v>1673</v>
      </c>
      <c r="E1256" s="16">
        <v>2333</v>
      </c>
      <c r="G1256" s="16">
        <v>205</v>
      </c>
      <c r="H1256" s="16">
        <v>556</v>
      </c>
      <c r="I1256" s="16">
        <v>395</v>
      </c>
      <c r="J1256" s="16">
        <v>359</v>
      </c>
      <c r="K1256" s="16">
        <v>435</v>
      </c>
      <c r="L1256" s="16">
        <v>408</v>
      </c>
      <c r="M1256" s="16">
        <v>651</v>
      </c>
      <c r="N1256" s="16">
        <v>588</v>
      </c>
      <c r="O1256" s="16">
        <v>424</v>
      </c>
      <c r="Q1256" s="16">
        <v>1335</v>
      </c>
      <c r="R1256" s="16">
        <v>799</v>
      </c>
      <c r="S1256" s="16">
        <v>887</v>
      </c>
      <c r="T1256" s="16">
        <v>955</v>
      </c>
      <c r="V1256" s="16">
        <v>499</v>
      </c>
      <c r="W1256" s="16">
        <v>617</v>
      </c>
      <c r="X1256" s="16">
        <v>572</v>
      </c>
      <c r="Y1256" s="16">
        <v>607</v>
      </c>
      <c r="Z1256" s="16">
        <v>586</v>
      </c>
      <c r="AA1256" s="16">
        <v>563</v>
      </c>
      <c r="AB1256" s="16">
        <v>577</v>
      </c>
      <c r="AD1256" s="16">
        <v>1339</v>
      </c>
      <c r="AE1256" s="16">
        <v>800</v>
      </c>
      <c r="AF1256" s="16">
        <v>767</v>
      </c>
      <c r="AG1256" s="16">
        <v>160</v>
      </c>
      <c r="AH1256" s="16">
        <v>609</v>
      </c>
      <c r="AI1256" s="16">
        <v>341</v>
      </c>
      <c r="AJ1256" s="16">
        <v>5</v>
      </c>
      <c r="AL1256" s="16">
        <v>547</v>
      </c>
      <c r="AM1256" s="16">
        <v>640</v>
      </c>
      <c r="AN1256" s="16">
        <v>180</v>
      </c>
      <c r="AP1256" s="16">
        <v>436</v>
      </c>
      <c r="AQ1256" s="16">
        <v>418</v>
      </c>
      <c r="AR1256" s="16">
        <v>128</v>
      </c>
      <c r="AS1256" s="16">
        <v>889</v>
      </c>
      <c r="AT1256" s="16">
        <v>140</v>
      </c>
      <c r="AU1256" s="16">
        <v>21</v>
      </c>
      <c r="AW1256" s="16">
        <v>3485</v>
      </c>
      <c r="AX1256" s="16">
        <v>492</v>
      </c>
      <c r="AZ1256" s="16">
        <v>1326</v>
      </c>
      <c r="BA1256" s="16">
        <v>930</v>
      </c>
      <c r="BB1256" s="16">
        <v>647</v>
      </c>
      <c r="BC1256" s="16">
        <v>527</v>
      </c>
      <c r="BD1256" s="16">
        <v>129</v>
      </c>
      <c r="BE1256" s="16">
        <v>133</v>
      </c>
      <c r="BF1256" s="16">
        <v>207</v>
      </c>
      <c r="BG1256" s="16">
        <v>95</v>
      </c>
    </row>
    <row r="1257" spans="2:59">
      <c r="B1257" s="12" t="s">
        <v>106</v>
      </c>
      <c r="C1257" s="16">
        <v>4021</v>
      </c>
      <c r="D1257" s="16">
        <v>1744</v>
      </c>
      <c r="E1257" s="16">
        <v>2272</v>
      </c>
      <c r="G1257" s="16">
        <v>189</v>
      </c>
      <c r="H1257" s="16">
        <v>543</v>
      </c>
      <c r="I1257" s="16">
        <v>398</v>
      </c>
      <c r="J1257" s="16">
        <v>350</v>
      </c>
      <c r="K1257" s="16">
        <v>438</v>
      </c>
      <c r="L1257" s="16">
        <v>422</v>
      </c>
      <c r="M1257" s="16">
        <v>652</v>
      </c>
      <c r="N1257" s="16">
        <v>639</v>
      </c>
      <c r="O1257" s="16">
        <v>390</v>
      </c>
      <c r="Q1257" s="16">
        <v>1341</v>
      </c>
      <c r="R1257" s="16">
        <v>796</v>
      </c>
      <c r="S1257" s="16">
        <v>896</v>
      </c>
      <c r="T1257" s="16">
        <v>943</v>
      </c>
      <c r="V1257" s="16">
        <v>584</v>
      </c>
      <c r="W1257" s="16">
        <v>587</v>
      </c>
      <c r="X1257" s="16">
        <v>583</v>
      </c>
      <c r="Y1257" s="16">
        <v>558</v>
      </c>
      <c r="Z1257" s="16">
        <v>563</v>
      </c>
      <c r="AA1257" s="16">
        <v>563</v>
      </c>
      <c r="AB1257" s="16">
        <v>583</v>
      </c>
      <c r="AD1257" s="16">
        <v>1343</v>
      </c>
      <c r="AE1257" s="16">
        <v>804</v>
      </c>
      <c r="AF1257" s="16">
        <v>765</v>
      </c>
      <c r="AG1257" s="16">
        <v>157</v>
      </c>
      <c r="AH1257" s="16">
        <v>609</v>
      </c>
      <c r="AI1257" s="16">
        <v>338</v>
      </c>
      <c r="AJ1257" s="16">
        <v>5</v>
      </c>
      <c r="AL1257" s="16">
        <v>567</v>
      </c>
      <c r="AM1257" s="16">
        <v>660</v>
      </c>
      <c r="AN1257" s="16">
        <v>184</v>
      </c>
      <c r="AP1257" s="16">
        <v>433</v>
      </c>
      <c r="AQ1257" s="16">
        <v>406</v>
      </c>
      <c r="AR1257" s="16">
        <v>131</v>
      </c>
      <c r="AS1257" s="16">
        <v>857</v>
      </c>
      <c r="AT1257" s="16">
        <v>139</v>
      </c>
      <c r="AU1257" s="16">
        <v>21</v>
      </c>
      <c r="AW1257" s="16">
        <v>3486</v>
      </c>
      <c r="AX1257" s="16">
        <v>490</v>
      </c>
      <c r="AZ1257" s="16">
        <v>1382</v>
      </c>
      <c r="BA1257" s="16">
        <v>902</v>
      </c>
      <c r="BB1257" s="16">
        <v>650</v>
      </c>
      <c r="BC1257" s="16">
        <v>510</v>
      </c>
      <c r="BD1257" s="16">
        <v>127</v>
      </c>
      <c r="BE1257" s="16">
        <v>130</v>
      </c>
      <c r="BF1257" s="16">
        <v>199</v>
      </c>
      <c r="BG1257" s="16">
        <v>95</v>
      </c>
    </row>
    <row r="1258" spans="2:59">
      <c r="B1258" s="17" t="s">
        <v>355</v>
      </c>
      <c r="C1258" s="18">
        <v>0.1226710553540277</v>
      </c>
      <c r="D1258" s="18">
        <v>0.1170964878590372</v>
      </c>
      <c r="E1258" s="18">
        <v>0.12660591025845</v>
      </c>
      <c r="G1258" s="18">
        <v>0.13160384616935369</v>
      </c>
      <c r="H1258" s="18">
        <v>0.1101705592497125</v>
      </c>
      <c r="I1258" s="18">
        <v>0.13432995460760219</v>
      </c>
      <c r="J1258" s="18">
        <v>0.1216682122720818</v>
      </c>
      <c r="K1258" s="18">
        <v>0.13031826299477511</v>
      </c>
      <c r="L1258" s="18">
        <v>0.10777434956551279</v>
      </c>
      <c r="M1258" s="18">
        <v>9.9324519105388073E-2</v>
      </c>
      <c r="N1258" s="18">
        <v>0.13764567784118029</v>
      </c>
      <c r="O1258" s="18">
        <v>0.14677442934693419</v>
      </c>
      <c r="Q1258" s="18">
        <v>9.8613853402107682E-2</v>
      </c>
      <c r="R1258" s="18">
        <v>0.1371976769035366</v>
      </c>
      <c r="S1258" s="18">
        <v>0.1194528599505419</v>
      </c>
      <c r="T1258" s="18">
        <v>0.1407520642833055</v>
      </c>
      <c r="V1258" s="18">
        <v>0.1007152348397982</v>
      </c>
      <c r="W1258" s="18">
        <v>8.1281001861314303E-2</v>
      </c>
      <c r="X1258" s="18">
        <v>0.1062845330725412</v>
      </c>
      <c r="Y1258" s="18">
        <v>0.1445999769175916</v>
      </c>
      <c r="Z1258" s="18">
        <v>0.15025947052434949</v>
      </c>
      <c r="AA1258" s="18">
        <v>0.16470223368864789</v>
      </c>
      <c r="AB1258" s="18">
        <v>0.1144806930928991</v>
      </c>
      <c r="AD1258" s="18">
        <v>0.1039569915224073</v>
      </c>
      <c r="AE1258" s="18">
        <v>0.1242011345439652</v>
      </c>
      <c r="AF1258" s="18">
        <v>0.158459404881265</v>
      </c>
      <c r="AG1258" s="18">
        <v>0.17803908826913861</v>
      </c>
      <c r="AH1258" s="18">
        <v>9.1241977293939278E-2</v>
      </c>
      <c r="AI1258" s="18">
        <v>0.1393109215936798</v>
      </c>
      <c r="AJ1258" s="18">
        <v>0.39389706388714463</v>
      </c>
      <c r="AL1258" s="18">
        <v>8.1729999999999997E-2</v>
      </c>
      <c r="AM1258" s="18">
        <v>9.3340000000000006E-2</v>
      </c>
      <c r="AN1258" s="18">
        <v>0.11661000000000001</v>
      </c>
      <c r="AP1258" s="18">
        <v>0.12879999334494899</v>
      </c>
      <c r="AQ1258" s="18">
        <v>0.16510464245864989</v>
      </c>
      <c r="AR1258" s="18">
        <v>0.1102973733926311</v>
      </c>
      <c r="AS1258" s="18">
        <v>0.15800332673220269</v>
      </c>
      <c r="AT1258" s="18">
        <v>0.17927671696460121</v>
      </c>
      <c r="AU1258" s="18">
        <v>0</v>
      </c>
      <c r="AW1258" s="18">
        <v>0.1063123334910234</v>
      </c>
      <c r="AX1258" s="18">
        <v>0.2363250730409644</v>
      </c>
      <c r="AZ1258" s="18">
        <v>9.8972262643142114E-2</v>
      </c>
      <c r="BA1258" s="18">
        <v>0.1195951761384975</v>
      </c>
      <c r="BB1258" s="18">
        <v>0.14588881485880659</v>
      </c>
      <c r="BC1258" s="18">
        <v>0.13301985552794349</v>
      </c>
      <c r="BD1258" s="18">
        <v>0.12014974615959791</v>
      </c>
      <c r="BE1258" s="18">
        <v>0.1543405348769549</v>
      </c>
      <c r="BF1258" s="18">
        <v>0.17935231841729751</v>
      </c>
      <c r="BG1258" s="18">
        <v>0.12579810688273771</v>
      </c>
    </row>
    <row r="1259" spans="2:59">
      <c r="B1259" s="17" t="s">
        <v>356</v>
      </c>
      <c r="C1259" s="18">
        <v>0.29843560333300362</v>
      </c>
      <c r="D1259" s="18">
        <v>0.27418973879434932</v>
      </c>
      <c r="E1259" s="18">
        <v>0.31648473358941143</v>
      </c>
      <c r="G1259" s="18">
        <v>0.28079499173950873</v>
      </c>
      <c r="H1259" s="18">
        <v>0.30262172888041838</v>
      </c>
      <c r="I1259" s="18">
        <v>0.28188147397885133</v>
      </c>
      <c r="J1259" s="18">
        <v>0.31060104905364022</v>
      </c>
      <c r="K1259" s="18">
        <v>0.27799304251257462</v>
      </c>
      <c r="L1259" s="18">
        <v>0.32737442198416572</v>
      </c>
      <c r="M1259" s="18">
        <v>0.28822366835197849</v>
      </c>
      <c r="N1259" s="18">
        <v>0.29153566040797457</v>
      </c>
      <c r="O1259" s="18">
        <v>0.32715496796103899</v>
      </c>
      <c r="Q1259" s="18">
        <v>0.26989818710794239</v>
      </c>
      <c r="R1259" s="18">
        <v>0.31021097060783492</v>
      </c>
      <c r="S1259" s="18">
        <v>0.32047931312847711</v>
      </c>
      <c r="T1259" s="18">
        <v>0.30784416618149751</v>
      </c>
      <c r="V1259" s="18">
        <v>0.27931301862883778</v>
      </c>
      <c r="W1259" s="18">
        <v>0.23610032581132431</v>
      </c>
      <c r="X1259" s="18">
        <v>0.25320646209707248</v>
      </c>
      <c r="Y1259" s="18">
        <v>0.31294395139247111</v>
      </c>
      <c r="Z1259" s="18">
        <v>0.38819721138932201</v>
      </c>
      <c r="AA1259" s="18">
        <v>0.32383304838930949</v>
      </c>
      <c r="AB1259" s="18">
        <v>0.30046228677397058</v>
      </c>
      <c r="AD1259" s="18">
        <v>0.26501496959980281</v>
      </c>
      <c r="AE1259" s="18">
        <v>0.29693558408727477</v>
      </c>
      <c r="AF1259" s="18">
        <v>0.32291074051014929</v>
      </c>
      <c r="AG1259" s="18">
        <v>0.33128363692362589</v>
      </c>
      <c r="AH1259" s="18">
        <v>0.32225630404808708</v>
      </c>
      <c r="AI1259" s="18">
        <v>0.31935965340993588</v>
      </c>
      <c r="AJ1259" s="18">
        <v>0.42748587862653098</v>
      </c>
      <c r="AL1259" s="18">
        <v>0.23436999999999999</v>
      </c>
      <c r="AM1259" s="18">
        <v>0.26545000000000002</v>
      </c>
      <c r="AN1259" s="18">
        <v>0.31557000000000002</v>
      </c>
      <c r="AP1259" s="18">
        <v>0.3199328027521352</v>
      </c>
      <c r="AQ1259" s="18">
        <v>0.28863380414785639</v>
      </c>
      <c r="AR1259" s="18">
        <v>0.30729590009508478</v>
      </c>
      <c r="AS1259" s="18">
        <v>0.384317956162393</v>
      </c>
      <c r="AT1259" s="18">
        <v>0.35503800611818392</v>
      </c>
      <c r="AU1259" s="18">
        <v>0.17442285624927339</v>
      </c>
      <c r="AW1259" s="18">
        <v>0.29636369069121798</v>
      </c>
      <c r="AX1259" s="18">
        <v>0.33014581466950871</v>
      </c>
      <c r="AZ1259" s="18">
        <v>0.27256435163184289</v>
      </c>
      <c r="BA1259" s="18">
        <v>0.26406259103785251</v>
      </c>
      <c r="BB1259" s="18">
        <v>0.31468081496726558</v>
      </c>
      <c r="BC1259" s="18">
        <v>0.3903616812203568</v>
      </c>
      <c r="BD1259" s="18">
        <v>0.28697575185898039</v>
      </c>
      <c r="BE1259" s="18">
        <v>0.35354527464702901</v>
      </c>
      <c r="BF1259" s="18">
        <v>0.28440475450977432</v>
      </c>
      <c r="BG1259" s="18">
        <v>0.34293057762093021</v>
      </c>
    </row>
    <row r="1260" spans="2:59">
      <c r="B1260" s="17" t="s">
        <v>357</v>
      </c>
      <c r="C1260" s="18">
        <v>0.21550227096349001</v>
      </c>
      <c r="D1260" s="18">
        <v>0.19640886052005599</v>
      </c>
      <c r="E1260" s="18">
        <v>0.23038817843104081</v>
      </c>
      <c r="G1260" s="18">
        <v>0.20257956372619609</v>
      </c>
      <c r="H1260" s="18">
        <v>0.21165455973874969</v>
      </c>
      <c r="I1260" s="18">
        <v>0.24379137951371169</v>
      </c>
      <c r="J1260" s="18">
        <v>0.26427235150500361</v>
      </c>
      <c r="K1260" s="18">
        <v>0.20548570935497959</v>
      </c>
      <c r="L1260" s="18">
        <v>0.22374200214350981</v>
      </c>
      <c r="M1260" s="18">
        <v>0.1690604088013794</v>
      </c>
      <c r="N1260" s="18">
        <v>0.22223660041264931</v>
      </c>
      <c r="O1260" s="18">
        <v>0.22342547739581581</v>
      </c>
      <c r="Q1260" s="18">
        <v>0.20791331953250849</v>
      </c>
      <c r="R1260" s="18">
        <v>0.18891317836419</v>
      </c>
      <c r="S1260" s="18">
        <v>0.24244634882805469</v>
      </c>
      <c r="T1260" s="18">
        <v>0.22496424365507231</v>
      </c>
      <c r="V1260" s="18">
        <v>0.24437076873680549</v>
      </c>
      <c r="W1260" s="18">
        <v>0.21755174423709589</v>
      </c>
      <c r="X1260" s="18">
        <v>0.22692397248672261</v>
      </c>
      <c r="Y1260" s="18">
        <v>0.20485004953452859</v>
      </c>
      <c r="Z1260" s="18">
        <v>0.18508993794992601</v>
      </c>
      <c r="AA1260" s="18">
        <v>0.21312420323824491</v>
      </c>
      <c r="AB1260" s="18">
        <v>0.21496622716522459</v>
      </c>
      <c r="AD1260" s="18">
        <v>0.18116209518929091</v>
      </c>
      <c r="AE1260" s="18">
        <v>0.23958659693225939</v>
      </c>
      <c r="AF1260" s="18">
        <v>0.22312380249448979</v>
      </c>
      <c r="AG1260" s="18">
        <v>0.23260097245807271</v>
      </c>
      <c r="AH1260" s="18">
        <v>0.24125842470430009</v>
      </c>
      <c r="AI1260" s="18">
        <v>0.2236448857123253</v>
      </c>
      <c r="AJ1260" s="18">
        <v>0.17861705748632431</v>
      </c>
      <c r="AL1260" s="18">
        <v>0.17879</v>
      </c>
      <c r="AM1260" s="18">
        <v>0.25081999999999999</v>
      </c>
      <c r="AN1260" s="18">
        <v>0.23354</v>
      </c>
      <c r="AP1260" s="18">
        <v>0.2207889343051328</v>
      </c>
      <c r="AQ1260" s="18">
        <v>0.23566419488892559</v>
      </c>
      <c r="AR1260" s="18">
        <v>0.14214566401481121</v>
      </c>
      <c r="AS1260" s="18">
        <v>0.19514407316890611</v>
      </c>
      <c r="AT1260" s="18">
        <v>0.15525019101296</v>
      </c>
      <c r="AU1260" s="18">
        <v>0.23469567932766239</v>
      </c>
      <c r="AW1260" s="18">
        <v>0.21080432464338231</v>
      </c>
      <c r="AX1260" s="18">
        <v>0.24030801284656139</v>
      </c>
      <c r="AZ1260" s="18">
        <v>0.24087398035228311</v>
      </c>
      <c r="BA1260" s="18">
        <v>0.18296141354827961</v>
      </c>
      <c r="BB1260" s="18">
        <v>0.20546948101050691</v>
      </c>
      <c r="BC1260" s="18">
        <v>0.1882353344973432</v>
      </c>
      <c r="BD1260" s="18">
        <v>0.22958440724679419</v>
      </c>
      <c r="BE1260" s="18">
        <v>0.16700874355855241</v>
      </c>
      <c r="BF1260" s="18">
        <v>0.26414631293443502</v>
      </c>
      <c r="BG1260" s="18">
        <v>0.27812615783033962</v>
      </c>
    </row>
    <row r="1261" spans="2:59">
      <c r="B1261" s="17" t="s">
        <v>358</v>
      </c>
      <c r="C1261" s="18">
        <v>0.27342663173695891</v>
      </c>
      <c r="D1261" s="18">
        <v>0.30681459706005693</v>
      </c>
      <c r="E1261" s="18">
        <v>0.24827746662376729</v>
      </c>
      <c r="G1261" s="18">
        <v>0.29152168138173568</v>
      </c>
      <c r="H1261" s="18">
        <v>0.28384480683984131</v>
      </c>
      <c r="I1261" s="18">
        <v>0.27991186204893798</v>
      </c>
      <c r="J1261" s="18">
        <v>0.22934004430571009</v>
      </c>
      <c r="K1261" s="18">
        <v>0.28951881332930779</v>
      </c>
      <c r="L1261" s="18">
        <v>0.24332801692261899</v>
      </c>
      <c r="M1261" s="18">
        <v>0.30777751677142529</v>
      </c>
      <c r="N1261" s="18">
        <v>0.28032994828066032</v>
      </c>
      <c r="O1261" s="18">
        <v>0.22885584730964301</v>
      </c>
      <c r="Q1261" s="18">
        <v>0.28587777871903503</v>
      </c>
      <c r="R1261" s="18">
        <v>0.30231402000064789</v>
      </c>
      <c r="S1261" s="18">
        <v>0.25334272817837872</v>
      </c>
      <c r="T1261" s="18">
        <v>0.25351074211462771</v>
      </c>
      <c r="V1261" s="18">
        <v>0.26964984528601887</v>
      </c>
      <c r="W1261" s="18">
        <v>0.30375538401897773</v>
      </c>
      <c r="X1261" s="18">
        <v>0.30975106287166482</v>
      </c>
      <c r="Y1261" s="18">
        <v>0.26112508383061572</v>
      </c>
      <c r="Z1261" s="18">
        <v>0.22762671710402479</v>
      </c>
      <c r="AA1261" s="18">
        <v>0.24347640607613419</v>
      </c>
      <c r="AB1261" s="18">
        <v>0.29528682838530151</v>
      </c>
      <c r="AD1261" s="18">
        <v>0.31234443174490478</v>
      </c>
      <c r="AE1261" s="18">
        <v>0.26708674069941879</v>
      </c>
      <c r="AF1261" s="18">
        <v>0.23174888772774291</v>
      </c>
      <c r="AG1261" s="18">
        <v>0.20490241619648361</v>
      </c>
      <c r="AH1261" s="18">
        <v>0.28096313675815199</v>
      </c>
      <c r="AI1261" s="18">
        <v>0.25044926965633102</v>
      </c>
      <c r="AJ1261" s="18">
        <v>0</v>
      </c>
      <c r="AL1261" s="18">
        <v>0.31908999999999998</v>
      </c>
      <c r="AM1261" s="18">
        <v>0.32006000000000001</v>
      </c>
      <c r="AN1261" s="18">
        <v>0.21476000000000001</v>
      </c>
      <c r="AP1261" s="18">
        <v>0.26018649624342388</v>
      </c>
      <c r="AQ1261" s="18">
        <v>0.24806731516989161</v>
      </c>
      <c r="AR1261" s="18">
        <v>0.35807995938808052</v>
      </c>
      <c r="AS1261" s="18">
        <v>0.22378300994773431</v>
      </c>
      <c r="AT1261" s="18">
        <v>0.2230704168724596</v>
      </c>
      <c r="AU1261" s="18">
        <v>0.44798061668445111</v>
      </c>
      <c r="AW1261" s="18">
        <v>0.28903180571225112</v>
      </c>
      <c r="AX1261" s="18">
        <v>0.15700829773679501</v>
      </c>
      <c r="AZ1261" s="18">
        <v>0.28896203596214631</v>
      </c>
      <c r="BA1261" s="18">
        <v>0.30110498674907832</v>
      </c>
      <c r="BB1261" s="18">
        <v>0.27392087862500109</v>
      </c>
      <c r="BC1261" s="18">
        <v>0.2091675348469488</v>
      </c>
      <c r="BD1261" s="18">
        <v>0.3389287200480629</v>
      </c>
      <c r="BE1261" s="18">
        <v>0.25247624376455002</v>
      </c>
      <c r="BF1261" s="18">
        <v>0.2383327195850804</v>
      </c>
      <c r="BG1261" s="18">
        <v>0.17441035617702949</v>
      </c>
    </row>
    <row r="1262" spans="2:59">
      <c r="B1262" s="17" t="s">
        <v>359</v>
      </c>
      <c r="C1262" s="18">
        <v>8.9964438612519682E-2</v>
      </c>
      <c r="D1262" s="18">
        <v>0.1054903157665007</v>
      </c>
      <c r="E1262" s="18">
        <v>7.8243711097330526E-2</v>
      </c>
      <c r="G1262" s="18">
        <v>9.3499916983205783E-2</v>
      </c>
      <c r="H1262" s="18">
        <v>9.1708345291278373E-2</v>
      </c>
      <c r="I1262" s="18">
        <v>6.0085329850896957E-2</v>
      </c>
      <c r="J1262" s="18">
        <v>7.4118342863564182E-2</v>
      </c>
      <c r="K1262" s="18">
        <v>9.6684171808362807E-2</v>
      </c>
      <c r="L1262" s="18">
        <v>9.7781209384192685E-2</v>
      </c>
      <c r="M1262" s="18">
        <v>0.1356138869698286</v>
      </c>
      <c r="N1262" s="18">
        <v>6.825211305753541E-2</v>
      </c>
      <c r="O1262" s="18">
        <v>7.3789277986568119E-2</v>
      </c>
      <c r="Q1262" s="18">
        <v>0.13769686123840649</v>
      </c>
      <c r="R1262" s="18">
        <v>6.1364154123790413E-2</v>
      </c>
      <c r="S1262" s="18">
        <v>6.4278749914547684E-2</v>
      </c>
      <c r="T1262" s="18">
        <v>7.2928783765497135E-2</v>
      </c>
      <c r="V1262" s="18">
        <v>0.1059511325085398</v>
      </c>
      <c r="W1262" s="18">
        <v>0.16131154407128759</v>
      </c>
      <c r="X1262" s="18">
        <v>0.1038339694719989</v>
      </c>
      <c r="Y1262" s="18">
        <v>7.6480938324792885E-2</v>
      </c>
      <c r="Z1262" s="18">
        <v>4.8826663032377933E-2</v>
      </c>
      <c r="AA1262" s="18">
        <v>5.4864108607663303E-2</v>
      </c>
      <c r="AB1262" s="18">
        <v>7.4803964582604257E-2</v>
      </c>
      <c r="AD1262" s="18">
        <v>0.13752151194359419</v>
      </c>
      <c r="AE1262" s="18">
        <v>7.2189943737081805E-2</v>
      </c>
      <c r="AF1262" s="18">
        <v>6.3757164386353024E-2</v>
      </c>
      <c r="AG1262" s="18">
        <v>5.3173886152679012E-2</v>
      </c>
      <c r="AH1262" s="18">
        <v>6.4280157195521534E-2</v>
      </c>
      <c r="AI1262" s="18">
        <v>6.7235269627727925E-2</v>
      </c>
      <c r="AJ1262" s="18">
        <v>0</v>
      </c>
      <c r="AL1262" s="18">
        <v>0.18601999999999999</v>
      </c>
      <c r="AM1262" s="18">
        <v>7.0330000000000004E-2</v>
      </c>
      <c r="AN1262" s="18">
        <v>0.11952</v>
      </c>
      <c r="AP1262" s="18">
        <v>7.0291773354359224E-2</v>
      </c>
      <c r="AQ1262" s="18">
        <v>6.2530043334676474E-2</v>
      </c>
      <c r="AR1262" s="18">
        <v>8.2181103109392611E-2</v>
      </c>
      <c r="AS1262" s="18">
        <v>3.8751633988763821E-2</v>
      </c>
      <c r="AT1262" s="18">
        <v>8.7364669031795503E-2</v>
      </c>
      <c r="AU1262" s="18">
        <v>0.14290084773861289</v>
      </c>
      <c r="AW1262" s="18">
        <v>9.74878454621253E-2</v>
      </c>
      <c r="AX1262" s="18">
        <v>3.6212801706170382E-2</v>
      </c>
      <c r="AZ1262" s="18">
        <v>9.8627369410585503E-2</v>
      </c>
      <c r="BA1262" s="18">
        <v>0.13227583252629199</v>
      </c>
      <c r="BB1262" s="18">
        <v>6.0040010538419682E-2</v>
      </c>
      <c r="BC1262" s="18">
        <v>7.9215593907407705E-2</v>
      </c>
      <c r="BD1262" s="18">
        <v>2.4361374686564439E-2</v>
      </c>
      <c r="BE1262" s="18">
        <v>7.2629203152913782E-2</v>
      </c>
      <c r="BF1262" s="18">
        <v>3.3763894553412728E-2</v>
      </c>
      <c r="BG1262" s="18">
        <v>7.8734801488962863E-2</v>
      </c>
    </row>
    <row r="1264" spans="2:59" ht="101.45">
      <c r="B1264" s="14" t="s">
        <v>422</v>
      </c>
    </row>
    <row r="1265" spans="2:59">
      <c r="B1265" s="15" t="s">
        <v>20</v>
      </c>
    </row>
    <row r="1266" spans="2:59">
      <c r="B1266" s="11" t="s">
        <v>105</v>
      </c>
      <c r="C1266" s="16">
        <v>4021</v>
      </c>
      <c r="D1266" s="16">
        <v>1673</v>
      </c>
      <c r="E1266" s="16">
        <v>2333</v>
      </c>
      <c r="G1266" s="16">
        <v>205</v>
      </c>
      <c r="H1266" s="16">
        <v>556</v>
      </c>
      <c r="I1266" s="16">
        <v>395</v>
      </c>
      <c r="J1266" s="16">
        <v>359</v>
      </c>
      <c r="K1266" s="16">
        <v>435</v>
      </c>
      <c r="L1266" s="16">
        <v>408</v>
      </c>
      <c r="M1266" s="16">
        <v>651</v>
      </c>
      <c r="N1266" s="16">
        <v>588</v>
      </c>
      <c r="O1266" s="16">
        <v>424</v>
      </c>
      <c r="Q1266" s="16">
        <v>1335</v>
      </c>
      <c r="R1266" s="16">
        <v>799</v>
      </c>
      <c r="S1266" s="16">
        <v>887</v>
      </c>
      <c r="T1266" s="16">
        <v>955</v>
      </c>
      <c r="V1266" s="16">
        <v>499</v>
      </c>
      <c r="W1266" s="16">
        <v>617</v>
      </c>
      <c r="X1266" s="16">
        <v>572</v>
      </c>
      <c r="Y1266" s="16">
        <v>607</v>
      </c>
      <c r="Z1266" s="16">
        <v>586</v>
      </c>
      <c r="AA1266" s="16">
        <v>563</v>
      </c>
      <c r="AB1266" s="16">
        <v>577</v>
      </c>
      <c r="AD1266" s="16">
        <v>1339</v>
      </c>
      <c r="AE1266" s="16">
        <v>800</v>
      </c>
      <c r="AF1266" s="16">
        <v>767</v>
      </c>
      <c r="AG1266" s="16">
        <v>160</v>
      </c>
      <c r="AH1266" s="16">
        <v>609</v>
      </c>
      <c r="AI1266" s="16">
        <v>341</v>
      </c>
      <c r="AJ1266" s="16">
        <v>5</v>
      </c>
      <c r="AL1266" s="16">
        <v>547</v>
      </c>
      <c r="AM1266" s="16">
        <v>640</v>
      </c>
      <c r="AN1266" s="16">
        <v>180</v>
      </c>
      <c r="AP1266" s="16">
        <v>436</v>
      </c>
      <c r="AQ1266" s="16">
        <v>418</v>
      </c>
      <c r="AR1266" s="16">
        <v>128</v>
      </c>
      <c r="AS1266" s="16">
        <v>889</v>
      </c>
      <c r="AT1266" s="16">
        <v>140</v>
      </c>
      <c r="AU1266" s="16">
        <v>21</v>
      </c>
      <c r="AW1266" s="16">
        <v>3485</v>
      </c>
      <c r="AX1266" s="16">
        <v>492</v>
      </c>
      <c r="AZ1266" s="16">
        <v>1326</v>
      </c>
      <c r="BA1266" s="16">
        <v>930</v>
      </c>
      <c r="BB1266" s="16">
        <v>647</v>
      </c>
      <c r="BC1266" s="16">
        <v>527</v>
      </c>
      <c r="BD1266" s="16">
        <v>129</v>
      </c>
      <c r="BE1266" s="16">
        <v>133</v>
      </c>
      <c r="BF1266" s="16">
        <v>207</v>
      </c>
      <c r="BG1266" s="16">
        <v>95</v>
      </c>
    </row>
    <row r="1267" spans="2:59">
      <c r="B1267" s="12" t="s">
        <v>106</v>
      </c>
      <c r="C1267" s="16">
        <v>4021</v>
      </c>
      <c r="D1267" s="16">
        <v>1744</v>
      </c>
      <c r="E1267" s="16">
        <v>2272</v>
      </c>
      <c r="G1267" s="16">
        <v>189</v>
      </c>
      <c r="H1267" s="16">
        <v>543</v>
      </c>
      <c r="I1267" s="16">
        <v>398</v>
      </c>
      <c r="J1267" s="16">
        <v>350</v>
      </c>
      <c r="K1267" s="16">
        <v>438</v>
      </c>
      <c r="L1267" s="16">
        <v>422</v>
      </c>
      <c r="M1267" s="16">
        <v>652</v>
      </c>
      <c r="N1267" s="16">
        <v>639</v>
      </c>
      <c r="O1267" s="16">
        <v>390</v>
      </c>
      <c r="Q1267" s="16">
        <v>1341</v>
      </c>
      <c r="R1267" s="16">
        <v>796</v>
      </c>
      <c r="S1267" s="16">
        <v>896</v>
      </c>
      <c r="T1267" s="16">
        <v>943</v>
      </c>
      <c r="V1267" s="16">
        <v>584</v>
      </c>
      <c r="W1267" s="16">
        <v>587</v>
      </c>
      <c r="X1267" s="16">
        <v>583</v>
      </c>
      <c r="Y1267" s="16">
        <v>558</v>
      </c>
      <c r="Z1267" s="16">
        <v>563</v>
      </c>
      <c r="AA1267" s="16">
        <v>563</v>
      </c>
      <c r="AB1267" s="16">
        <v>583</v>
      </c>
      <c r="AD1267" s="16">
        <v>1343</v>
      </c>
      <c r="AE1267" s="16">
        <v>804</v>
      </c>
      <c r="AF1267" s="16">
        <v>765</v>
      </c>
      <c r="AG1267" s="16">
        <v>157</v>
      </c>
      <c r="AH1267" s="16">
        <v>609</v>
      </c>
      <c r="AI1267" s="16">
        <v>338</v>
      </c>
      <c r="AJ1267" s="16">
        <v>5</v>
      </c>
      <c r="AL1267" s="16">
        <v>567</v>
      </c>
      <c r="AM1267" s="16">
        <v>660</v>
      </c>
      <c r="AN1267" s="16">
        <v>184</v>
      </c>
      <c r="AP1267" s="16">
        <v>433</v>
      </c>
      <c r="AQ1267" s="16">
        <v>406</v>
      </c>
      <c r="AR1267" s="16">
        <v>131</v>
      </c>
      <c r="AS1267" s="16">
        <v>857</v>
      </c>
      <c r="AT1267" s="16">
        <v>139</v>
      </c>
      <c r="AU1267" s="16">
        <v>21</v>
      </c>
      <c r="AW1267" s="16">
        <v>3486</v>
      </c>
      <c r="AX1267" s="16">
        <v>490</v>
      </c>
      <c r="AZ1267" s="16">
        <v>1382</v>
      </c>
      <c r="BA1267" s="16">
        <v>902</v>
      </c>
      <c r="BB1267" s="16">
        <v>650</v>
      </c>
      <c r="BC1267" s="16">
        <v>510</v>
      </c>
      <c r="BD1267" s="16">
        <v>127</v>
      </c>
      <c r="BE1267" s="16">
        <v>130</v>
      </c>
      <c r="BF1267" s="16">
        <v>199</v>
      </c>
      <c r="BG1267" s="16">
        <v>95</v>
      </c>
    </row>
    <row r="1268" spans="2:59">
      <c r="B1268" s="17" t="s">
        <v>355</v>
      </c>
      <c r="C1268" s="18">
        <v>0.1888763109555297</v>
      </c>
      <c r="D1268" s="18">
        <v>0.1690977460815235</v>
      </c>
      <c r="E1268" s="18">
        <v>0.2032115939653652</v>
      </c>
      <c r="G1268" s="18">
        <v>0.1547732257864699</v>
      </c>
      <c r="H1268" s="18">
        <v>0.1786026162730803</v>
      </c>
      <c r="I1268" s="18">
        <v>0.20931605363834349</v>
      </c>
      <c r="J1268" s="18">
        <v>0.19897053990294891</v>
      </c>
      <c r="K1268" s="18">
        <v>0.1884546515115674</v>
      </c>
      <c r="L1268" s="18">
        <v>0.23516632720532701</v>
      </c>
      <c r="M1268" s="18">
        <v>0.1694083839476879</v>
      </c>
      <c r="N1268" s="18">
        <v>0.17637830778512009</v>
      </c>
      <c r="O1268" s="18">
        <v>0.19319865455607169</v>
      </c>
      <c r="Q1268" s="18">
        <v>0.16264149776297351</v>
      </c>
      <c r="R1268" s="18">
        <v>0.21018171168091171</v>
      </c>
      <c r="S1268" s="18">
        <v>0.1891322088933256</v>
      </c>
      <c r="T1268" s="18">
        <v>0.2040355515392028</v>
      </c>
      <c r="V1268" s="18">
        <v>0.1540487207172769</v>
      </c>
      <c r="W1268" s="18">
        <v>0.14174944660033861</v>
      </c>
      <c r="X1268" s="18">
        <v>0.17252000770779341</v>
      </c>
      <c r="Y1268" s="18">
        <v>0.2473705543784768</v>
      </c>
      <c r="Z1268" s="18">
        <v>0.22882575361787111</v>
      </c>
      <c r="AA1268" s="18">
        <v>0.21814718245604031</v>
      </c>
      <c r="AB1268" s="18">
        <v>0.16472248000943429</v>
      </c>
      <c r="AD1268" s="18">
        <v>0.16922627248534181</v>
      </c>
      <c r="AE1268" s="18">
        <v>0.19147543759567509</v>
      </c>
      <c r="AF1268" s="18">
        <v>0.20006522993156531</v>
      </c>
      <c r="AG1268" s="18">
        <v>0.24230682129850989</v>
      </c>
      <c r="AH1268" s="18">
        <v>0.18718860547496019</v>
      </c>
      <c r="AI1268" s="18">
        <v>0.2110787803983912</v>
      </c>
      <c r="AJ1268" s="18">
        <v>0.3657151007817972</v>
      </c>
      <c r="AL1268" s="18">
        <v>0.15478</v>
      </c>
      <c r="AM1268" s="18">
        <v>0.15281</v>
      </c>
      <c r="AN1268" s="18">
        <v>0.19767999999999999</v>
      </c>
      <c r="AP1268" s="18">
        <v>0.2126334459906081</v>
      </c>
      <c r="AQ1268" s="18">
        <v>0.1941718672996276</v>
      </c>
      <c r="AR1268" s="18">
        <v>0.17478459834987239</v>
      </c>
      <c r="AS1268" s="18">
        <v>0.23650784143366549</v>
      </c>
      <c r="AT1268" s="18">
        <v>0.2287622066179277</v>
      </c>
      <c r="AU1268" s="18">
        <v>0.15539048050924781</v>
      </c>
      <c r="AW1268" s="18">
        <v>0.1743453957831195</v>
      </c>
      <c r="AX1268" s="18">
        <v>0.29131059525076181</v>
      </c>
      <c r="AZ1268" s="18">
        <v>0.1595456024147679</v>
      </c>
      <c r="BA1268" s="18">
        <v>0.19492168648999639</v>
      </c>
      <c r="BB1268" s="18">
        <v>0.1742202905356762</v>
      </c>
      <c r="BC1268" s="18">
        <v>0.2362418672218945</v>
      </c>
      <c r="BD1268" s="18">
        <v>0.1966003888913907</v>
      </c>
      <c r="BE1268" s="18">
        <v>0.23629613484747841</v>
      </c>
      <c r="BF1268" s="18">
        <v>0.27814543909151362</v>
      </c>
      <c r="BG1268" s="18">
        <v>0.16026402900772491</v>
      </c>
    </row>
    <row r="1269" spans="2:59">
      <c r="B1269" s="17" t="s">
        <v>356</v>
      </c>
      <c r="C1269" s="18">
        <v>0.31351196638417939</v>
      </c>
      <c r="D1269" s="18">
        <v>0.29485602940116379</v>
      </c>
      <c r="E1269" s="18">
        <v>0.32827364351386162</v>
      </c>
      <c r="G1269" s="18">
        <v>0.3857055062617224</v>
      </c>
      <c r="H1269" s="18">
        <v>0.32403989268921563</v>
      </c>
      <c r="I1269" s="18">
        <v>0.31539648504603418</v>
      </c>
      <c r="J1269" s="18">
        <v>0.30255387842889098</v>
      </c>
      <c r="K1269" s="18">
        <v>0.30542131955506058</v>
      </c>
      <c r="L1269" s="18">
        <v>0.29225846608917111</v>
      </c>
      <c r="M1269" s="18">
        <v>0.27705045589034388</v>
      </c>
      <c r="N1269" s="18">
        <v>0.33280867679818832</v>
      </c>
      <c r="O1269" s="18">
        <v>0.33320180397269022</v>
      </c>
      <c r="Q1269" s="18">
        <v>0.28574497801102799</v>
      </c>
      <c r="R1269" s="18">
        <v>0.33768763236735611</v>
      </c>
      <c r="S1269" s="18">
        <v>0.33649818928623992</v>
      </c>
      <c r="T1269" s="18">
        <v>0.31285313986561281</v>
      </c>
      <c r="V1269" s="18">
        <v>0.32188373741819698</v>
      </c>
      <c r="W1269" s="18">
        <v>0.2827819331218076</v>
      </c>
      <c r="X1269" s="18">
        <v>0.32050649524359159</v>
      </c>
      <c r="Y1269" s="18">
        <v>0.31400055488417378</v>
      </c>
      <c r="Z1269" s="18">
        <v>0.33096656111981182</v>
      </c>
      <c r="AA1269" s="18">
        <v>0.29037010681623832</v>
      </c>
      <c r="AB1269" s="18">
        <v>0.3340981432264058</v>
      </c>
      <c r="AD1269" s="18">
        <v>0.26871079256411279</v>
      </c>
      <c r="AE1269" s="18">
        <v>0.34348702706835621</v>
      </c>
      <c r="AF1269" s="18">
        <v>0.3262497451393091</v>
      </c>
      <c r="AG1269" s="18">
        <v>0.31511178431832859</v>
      </c>
      <c r="AH1269" s="18">
        <v>0.32901410581555129</v>
      </c>
      <c r="AI1269" s="18">
        <v>0.36743022482700921</v>
      </c>
      <c r="AJ1269" s="18">
        <v>0</v>
      </c>
      <c r="AL1269" s="18">
        <v>0.27845999999999999</v>
      </c>
      <c r="AM1269" s="18">
        <v>0.3669</v>
      </c>
      <c r="AN1269" s="18">
        <v>0.24334</v>
      </c>
      <c r="AP1269" s="18">
        <v>0.28784539255592329</v>
      </c>
      <c r="AQ1269" s="18">
        <v>0.28172325999626668</v>
      </c>
      <c r="AR1269" s="18">
        <v>0.34342935862929019</v>
      </c>
      <c r="AS1269" s="18">
        <v>0.35219943168977591</v>
      </c>
      <c r="AT1269" s="18">
        <v>0.31154784057430118</v>
      </c>
      <c r="AU1269" s="18">
        <v>0.23380764217223321</v>
      </c>
      <c r="AW1269" s="18">
        <v>0.31520381568529848</v>
      </c>
      <c r="AX1269" s="18">
        <v>0.30823831740910318</v>
      </c>
      <c r="AZ1269" s="18">
        <v>0.32178207689842891</v>
      </c>
      <c r="BA1269" s="18">
        <v>0.28757746073746149</v>
      </c>
      <c r="BB1269" s="18">
        <v>0.31458128317186129</v>
      </c>
      <c r="BC1269" s="18">
        <v>0.3300398610036086</v>
      </c>
      <c r="BD1269" s="18">
        <v>0.30270208697483358</v>
      </c>
      <c r="BE1269" s="18">
        <v>0.29722326852668701</v>
      </c>
      <c r="BF1269" s="18">
        <v>0.30662229109310812</v>
      </c>
      <c r="BG1269" s="18">
        <v>0.39032910074443927</v>
      </c>
    </row>
    <row r="1270" spans="2:59">
      <c r="B1270" s="17" t="s">
        <v>357</v>
      </c>
      <c r="C1270" s="18">
        <v>0.18196900017088291</v>
      </c>
      <c r="D1270" s="18">
        <v>0.18042985069197071</v>
      </c>
      <c r="E1270" s="18">
        <v>0.18355900148727239</v>
      </c>
      <c r="G1270" s="18">
        <v>0.15514056535679391</v>
      </c>
      <c r="H1270" s="18">
        <v>0.16644148753607929</v>
      </c>
      <c r="I1270" s="18">
        <v>0.18396196166226991</v>
      </c>
      <c r="J1270" s="18">
        <v>0.19922387226800459</v>
      </c>
      <c r="K1270" s="18">
        <v>0.17137673593803171</v>
      </c>
      <c r="L1270" s="18">
        <v>0.20516888560165861</v>
      </c>
      <c r="M1270" s="18">
        <v>0.1625126755865556</v>
      </c>
      <c r="N1270" s="18">
        <v>0.188943169344579</v>
      </c>
      <c r="O1270" s="18">
        <v>0.20696310079187669</v>
      </c>
      <c r="Q1270" s="18">
        <v>0.17540945918806269</v>
      </c>
      <c r="R1270" s="18">
        <v>0.16705718114383561</v>
      </c>
      <c r="S1270" s="18">
        <v>0.18808602840082611</v>
      </c>
      <c r="T1270" s="18">
        <v>0.19871087092131839</v>
      </c>
      <c r="V1270" s="18">
        <v>0.20769944494419379</v>
      </c>
      <c r="W1270" s="18">
        <v>0.20796928591616051</v>
      </c>
      <c r="X1270" s="18">
        <v>0.18595957543070221</v>
      </c>
      <c r="Y1270" s="18">
        <v>0.15300054437384791</v>
      </c>
      <c r="Z1270" s="18">
        <v>0.14858695511102371</v>
      </c>
      <c r="AA1270" s="18">
        <v>0.19021377075422921</v>
      </c>
      <c r="AB1270" s="18">
        <v>0.1780307442883742</v>
      </c>
      <c r="AD1270" s="18">
        <v>0.17360156661663001</v>
      </c>
      <c r="AE1270" s="18">
        <v>0.18594819834814891</v>
      </c>
      <c r="AF1270" s="18">
        <v>0.20023622525786611</v>
      </c>
      <c r="AG1270" s="18">
        <v>0.17499240564816901</v>
      </c>
      <c r="AH1270" s="18">
        <v>0.1787723310373725</v>
      </c>
      <c r="AI1270" s="18">
        <v>0.17258800995876469</v>
      </c>
      <c r="AJ1270" s="18">
        <v>0.23780733087109049</v>
      </c>
      <c r="AL1270" s="18">
        <v>0.19505</v>
      </c>
      <c r="AM1270" s="18">
        <v>0.19375000000000001</v>
      </c>
      <c r="AN1270" s="18">
        <v>0.23219999999999999</v>
      </c>
      <c r="AP1270" s="18">
        <v>0.16586260137711981</v>
      </c>
      <c r="AQ1270" s="18">
        <v>0.19227353587908591</v>
      </c>
      <c r="AR1270" s="18">
        <v>0.1509848806322335</v>
      </c>
      <c r="AS1270" s="18">
        <v>0.15453775959125129</v>
      </c>
      <c r="AT1270" s="18">
        <v>0.15578203658310361</v>
      </c>
      <c r="AU1270" s="18">
        <v>0.18511818640648961</v>
      </c>
      <c r="AW1270" s="18">
        <v>0.18181399726523409</v>
      </c>
      <c r="AX1270" s="18">
        <v>0.17142982171945781</v>
      </c>
      <c r="AZ1270" s="18">
        <v>0.21510545789914151</v>
      </c>
      <c r="BA1270" s="18">
        <v>0.16024248641430669</v>
      </c>
      <c r="BB1270" s="18">
        <v>0.1728214720397179</v>
      </c>
      <c r="BC1270" s="18">
        <v>0.15528213760988149</v>
      </c>
      <c r="BD1270" s="18">
        <v>0.1869710305067557</v>
      </c>
      <c r="BE1270" s="18">
        <v>0.11306243921572</v>
      </c>
      <c r="BF1270" s="18">
        <v>0.17355155824266499</v>
      </c>
      <c r="BG1270" s="18">
        <v>0.18132111749329349</v>
      </c>
    </row>
    <row r="1271" spans="2:59">
      <c r="B1271" s="17" t="s">
        <v>358</v>
      </c>
      <c r="C1271" s="18">
        <v>0.2126413586206039</v>
      </c>
      <c r="D1271" s="18">
        <v>0.2347730533195907</v>
      </c>
      <c r="E1271" s="18">
        <v>0.19554781230123691</v>
      </c>
      <c r="G1271" s="18">
        <v>0.19987173747520151</v>
      </c>
      <c r="H1271" s="18">
        <v>0.2072167229122292</v>
      </c>
      <c r="I1271" s="18">
        <v>0.2015933673117421</v>
      </c>
      <c r="J1271" s="18">
        <v>0.2018608234382589</v>
      </c>
      <c r="K1271" s="18">
        <v>0.247306089544198</v>
      </c>
      <c r="L1271" s="18">
        <v>0.1683774478603153</v>
      </c>
      <c r="M1271" s="18">
        <v>0.2484701053383005</v>
      </c>
      <c r="N1271" s="18">
        <v>0.22700768655287079</v>
      </c>
      <c r="O1271" s="18">
        <v>0.17285960279631449</v>
      </c>
      <c r="Q1271" s="18">
        <v>0.2307693602586888</v>
      </c>
      <c r="R1271" s="18">
        <v>0.19378698878964859</v>
      </c>
      <c r="S1271" s="18">
        <v>0.2094380908023854</v>
      </c>
      <c r="T1271" s="18">
        <v>0.2055017069331187</v>
      </c>
      <c r="V1271" s="18">
        <v>0.19736202324155031</v>
      </c>
      <c r="W1271" s="18">
        <v>0.23324308804588781</v>
      </c>
      <c r="X1271" s="18">
        <v>0.2160401969210099</v>
      </c>
      <c r="Y1271" s="18">
        <v>0.20289306381431621</v>
      </c>
      <c r="Z1271" s="18">
        <v>0.20764748441232939</v>
      </c>
      <c r="AA1271" s="18">
        <v>0.21542104229071779</v>
      </c>
      <c r="AB1271" s="18">
        <v>0.21527238436827811</v>
      </c>
      <c r="AD1271" s="18">
        <v>0.23641302716689741</v>
      </c>
      <c r="AE1271" s="18">
        <v>0.21222305789390711</v>
      </c>
      <c r="AF1271" s="18">
        <v>0.19306435867154759</v>
      </c>
      <c r="AG1271" s="18">
        <v>0.17426968216268909</v>
      </c>
      <c r="AH1271" s="18">
        <v>0.2184557516416768</v>
      </c>
      <c r="AI1271" s="18">
        <v>0.17113640421851559</v>
      </c>
      <c r="AJ1271" s="18">
        <v>0.18967854775544049</v>
      </c>
      <c r="AL1271" s="18">
        <v>0.20848</v>
      </c>
      <c r="AM1271" s="18">
        <v>0.21184</v>
      </c>
      <c r="AN1271" s="18">
        <v>0.20629</v>
      </c>
      <c r="AP1271" s="18">
        <v>0.21607763668773969</v>
      </c>
      <c r="AQ1271" s="18">
        <v>0.2383896513091299</v>
      </c>
      <c r="AR1271" s="18">
        <v>0.22817572122502669</v>
      </c>
      <c r="AS1271" s="18">
        <v>0.18871287301108861</v>
      </c>
      <c r="AT1271" s="18">
        <v>0.18318691501399201</v>
      </c>
      <c r="AU1271" s="18">
        <v>0.28347020313755211</v>
      </c>
      <c r="AW1271" s="18">
        <v>0.21964744429744509</v>
      </c>
      <c r="AX1271" s="18">
        <v>0.1675751097222172</v>
      </c>
      <c r="AZ1271" s="18">
        <v>0.20488618612097639</v>
      </c>
      <c r="BA1271" s="18">
        <v>0.2283188301712327</v>
      </c>
      <c r="BB1271" s="18">
        <v>0.23034754508677849</v>
      </c>
      <c r="BC1271" s="18">
        <v>0.19654023861973119</v>
      </c>
      <c r="BD1271" s="18">
        <v>0.22907782849939121</v>
      </c>
      <c r="BE1271" s="18">
        <v>0.21879657947023559</v>
      </c>
      <c r="BF1271" s="18">
        <v>0.18543158523885139</v>
      </c>
      <c r="BG1271" s="18">
        <v>0.2153824310797616</v>
      </c>
    </row>
    <row r="1272" spans="2:59">
      <c r="B1272" s="17" t="s">
        <v>359</v>
      </c>
      <c r="C1272" s="18">
        <v>0.103001363868804</v>
      </c>
      <c r="D1272" s="18">
        <v>0.1208433205057514</v>
      </c>
      <c r="E1272" s="18">
        <v>8.9407948732263959E-2</v>
      </c>
      <c r="G1272" s="18">
        <v>0.10450896511981241</v>
      </c>
      <c r="H1272" s="18">
        <v>0.1236992805893958</v>
      </c>
      <c r="I1272" s="18">
        <v>8.9732132341610288E-2</v>
      </c>
      <c r="J1272" s="18">
        <v>9.7390885961896656E-2</v>
      </c>
      <c r="K1272" s="18">
        <v>8.7441203451142202E-2</v>
      </c>
      <c r="L1272" s="18">
        <v>9.9028873243527854E-2</v>
      </c>
      <c r="M1272" s="18">
        <v>0.1425583792371122</v>
      </c>
      <c r="N1272" s="18">
        <v>7.486215951924155E-2</v>
      </c>
      <c r="O1272" s="18">
        <v>9.3776837883047054E-2</v>
      </c>
      <c r="Q1272" s="18">
        <v>0.14543470477924711</v>
      </c>
      <c r="R1272" s="18">
        <v>9.1286486018247848E-2</v>
      </c>
      <c r="S1272" s="18">
        <v>7.6845482617222988E-2</v>
      </c>
      <c r="T1272" s="18">
        <v>7.8898730740747394E-2</v>
      </c>
      <c r="V1272" s="18">
        <v>0.1190060736787821</v>
      </c>
      <c r="W1272" s="18">
        <v>0.13425624631580541</v>
      </c>
      <c r="X1272" s="18">
        <v>0.1049737246969029</v>
      </c>
      <c r="Y1272" s="18">
        <v>8.2735282549185246E-2</v>
      </c>
      <c r="Z1272" s="18">
        <v>8.3973245738964017E-2</v>
      </c>
      <c r="AA1272" s="18">
        <v>8.5847897682774191E-2</v>
      </c>
      <c r="AB1272" s="18">
        <v>0.10787624810750759</v>
      </c>
      <c r="AD1272" s="18">
        <v>0.15204834116701799</v>
      </c>
      <c r="AE1272" s="18">
        <v>6.6866279093912753E-2</v>
      </c>
      <c r="AF1272" s="18">
        <v>8.0384440999711856E-2</v>
      </c>
      <c r="AG1272" s="18">
        <v>9.3319306572303112E-2</v>
      </c>
      <c r="AH1272" s="18">
        <v>8.6569206030439064E-2</v>
      </c>
      <c r="AI1272" s="18">
        <v>7.7766580597319168E-2</v>
      </c>
      <c r="AJ1272" s="18">
        <v>0.20679902059167171</v>
      </c>
      <c r="AL1272" s="18">
        <v>0.16322999999999999</v>
      </c>
      <c r="AM1272" s="18">
        <v>7.4690000000000006E-2</v>
      </c>
      <c r="AN1272" s="18">
        <v>0.12049</v>
      </c>
      <c r="AP1272" s="18">
        <v>0.1175809233886092</v>
      </c>
      <c r="AQ1272" s="18">
        <v>9.3441685515889772E-2</v>
      </c>
      <c r="AR1272" s="18">
        <v>0.1026254411635774</v>
      </c>
      <c r="AS1272" s="18">
        <v>6.8042094274218798E-2</v>
      </c>
      <c r="AT1272" s="18">
        <v>0.12072100121067569</v>
      </c>
      <c r="AU1272" s="18">
        <v>0.1422134877744769</v>
      </c>
      <c r="AW1272" s="18">
        <v>0.108989346968903</v>
      </c>
      <c r="AX1272" s="18">
        <v>6.1446155898459982E-2</v>
      </c>
      <c r="AZ1272" s="18">
        <v>9.8680676666685327E-2</v>
      </c>
      <c r="BA1272" s="18">
        <v>0.12893953618700271</v>
      </c>
      <c r="BB1272" s="18">
        <v>0.1080294091659659</v>
      </c>
      <c r="BC1272" s="18">
        <v>8.1895895544884217E-2</v>
      </c>
      <c r="BD1272" s="18">
        <v>8.4648665127628669E-2</v>
      </c>
      <c r="BE1272" s="18">
        <v>0.13462157793987911</v>
      </c>
      <c r="BF1272" s="18">
        <v>5.6249126333861782E-2</v>
      </c>
      <c r="BG1272" s="18">
        <v>5.2703321674780451E-2</v>
      </c>
    </row>
    <row r="1274" spans="2:59" ht="130.5">
      <c r="B1274" s="14" t="s">
        <v>423</v>
      </c>
    </row>
    <row r="1275" spans="2:59">
      <c r="B1275" s="15" t="s">
        <v>20</v>
      </c>
    </row>
    <row r="1276" spans="2:59">
      <c r="B1276" s="11" t="s">
        <v>105</v>
      </c>
      <c r="C1276" s="16">
        <v>4021</v>
      </c>
      <c r="D1276" s="16">
        <v>1673</v>
      </c>
      <c r="E1276" s="16">
        <v>2333</v>
      </c>
      <c r="G1276" s="16">
        <v>205</v>
      </c>
      <c r="H1276" s="16">
        <v>556</v>
      </c>
      <c r="I1276" s="16">
        <v>395</v>
      </c>
      <c r="J1276" s="16">
        <v>359</v>
      </c>
      <c r="K1276" s="16">
        <v>435</v>
      </c>
      <c r="L1276" s="16">
        <v>408</v>
      </c>
      <c r="M1276" s="16">
        <v>651</v>
      </c>
      <c r="N1276" s="16">
        <v>588</v>
      </c>
      <c r="O1276" s="16">
        <v>424</v>
      </c>
      <c r="Q1276" s="16">
        <v>1335</v>
      </c>
      <c r="R1276" s="16">
        <v>799</v>
      </c>
      <c r="S1276" s="16">
        <v>887</v>
      </c>
      <c r="T1276" s="16">
        <v>955</v>
      </c>
      <c r="V1276" s="16">
        <v>499</v>
      </c>
      <c r="W1276" s="16">
        <v>617</v>
      </c>
      <c r="X1276" s="16">
        <v>572</v>
      </c>
      <c r="Y1276" s="16">
        <v>607</v>
      </c>
      <c r="Z1276" s="16">
        <v>586</v>
      </c>
      <c r="AA1276" s="16">
        <v>563</v>
      </c>
      <c r="AB1276" s="16">
        <v>577</v>
      </c>
      <c r="AD1276" s="16">
        <v>1339</v>
      </c>
      <c r="AE1276" s="16">
        <v>800</v>
      </c>
      <c r="AF1276" s="16">
        <v>767</v>
      </c>
      <c r="AG1276" s="16">
        <v>160</v>
      </c>
      <c r="AH1276" s="16">
        <v>609</v>
      </c>
      <c r="AI1276" s="16">
        <v>341</v>
      </c>
      <c r="AJ1276" s="16">
        <v>5</v>
      </c>
      <c r="AL1276" s="16">
        <v>547</v>
      </c>
      <c r="AM1276" s="16">
        <v>640</v>
      </c>
      <c r="AN1276" s="16">
        <v>180</v>
      </c>
      <c r="AP1276" s="16">
        <v>436</v>
      </c>
      <c r="AQ1276" s="16">
        <v>418</v>
      </c>
      <c r="AR1276" s="16">
        <v>128</v>
      </c>
      <c r="AS1276" s="16">
        <v>889</v>
      </c>
      <c r="AT1276" s="16">
        <v>140</v>
      </c>
      <c r="AU1276" s="16">
        <v>21</v>
      </c>
      <c r="AW1276" s="16">
        <v>3485</v>
      </c>
      <c r="AX1276" s="16">
        <v>492</v>
      </c>
      <c r="AZ1276" s="16">
        <v>1326</v>
      </c>
      <c r="BA1276" s="16">
        <v>930</v>
      </c>
      <c r="BB1276" s="16">
        <v>647</v>
      </c>
      <c r="BC1276" s="16">
        <v>527</v>
      </c>
      <c r="BD1276" s="16">
        <v>129</v>
      </c>
      <c r="BE1276" s="16">
        <v>133</v>
      </c>
      <c r="BF1276" s="16">
        <v>207</v>
      </c>
      <c r="BG1276" s="16">
        <v>95</v>
      </c>
    </row>
    <row r="1277" spans="2:59">
      <c r="B1277" s="12" t="s">
        <v>106</v>
      </c>
      <c r="C1277" s="16">
        <v>4021</v>
      </c>
      <c r="D1277" s="16">
        <v>1744</v>
      </c>
      <c r="E1277" s="16">
        <v>2272</v>
      </c>
      <c r="G1277" s="16">
        <v>189</v>
      </c>
      <c r="H1277" s="16">
        <v>543</v>
      </c>
      <c r="I1277" s="16">
        <v>398</v>
      </c>
      <c r="J1277" s="16">
        <v>350</v>
      </c>
      <c r="K1277" s="16">
        <v>438</v>
      </c>
      <c r="L1277" s="16">
        <v>422</v>
      </c>
      <c r="M1277" s="16">
        <v>652</v>
      </c>
      <c r="N1277" s="16">
        <v>639</v>
      </c>
      <c r="O1277" s="16">
        <v>390</v>
      </c>
      <c r="Q1277" s="16">
        <v>1341</v>
      </c>
      <c r="R1277" s="16">
        <v>796</v>
      </c>
      <c r="S1277" s="16">
        <v>896</v>
      </c>
      <c r="T1277" s="16">
        <v>943</v>
      </c>
      <c r="V1277" s="16">
        <v>584</v>
      </c>
      <c r="W1277" s="16">
        <v>587</v>
      </c>
      <c r="X1277" s="16">
        <v>583</v>
      </c>
      <c r="Y1277" s="16">
        <v>558</v>
      </c>
      <c r="Z1277" s="16">
        <v>563</v>
      </c>
      <c r="AA1277" s="16">
        <v>563</v>
      </c>
      <c r="AB1277" s="16">
        <v>583</v>
      </c>
      <c r="AD1277" s="16">
        <v>1343</v>
      </c>
      <c r="AE1277" s="16">
        <v>804</v>
      </c>
      <c r="AF1277" s="16">
        <v>765</v>
      </c>
      <c r="AG1277" s="16">
        <v>157</v>
      </c>
      <c r="AH1277" s="16">
        <v>609</v>
      </c>
      <c r="AI1277" s="16">
        <v>338</v>
      </c>
      <c r="AJ1277" s="16">
        <v>5</v>
      </c>
      <c r="AL1277" s="16">
        <v>567</v>
      </c>
      <c r="AM1277" s="16">
        <v>660</v>
      </c>
      <c r="AN1277" s="16">
        <v>184</v>
      </c>
      <c r="AP1277" s="16">
        <v>433</v>
      </c>
      <c r="AQ1277" s="16">
        <v>406</v>
      </c>
      <c r="AR1277" s="16">
        <v>131</v>
      </c>
      <c r="AS1277" s="16">
        <v>857</v>
      </c>
      <c r="AT1277" s="16">
        <v>139</v>
      </c>
      <c r="AU1277" s="16">
        <v>21</v>
      </c>
      <c r="AW1277" s="16">
        <v>3486</v>
      </c>
      <c r="AX1277" s="16">
        <v>490</v>
      </c>
      <c r="AZ1277" s="16">
        <v>1382</v>
      </c>
      <c r="BA1277" s="16">
        <v>902</v>
      </c>
      <c r="BB1277" s="16">
        <v>650</v>
      </c>
      <c r="BC1277" s="16">
        <v>510</v>
      </c>
      <c r="BD1277" s="16">
        <v>127</v>
      </c>
      <c r="BE1277" s="16">
        <v>130</v>
      </c>
      <c r="BF1277" s="16">
        <v>199</v>
      </c>
      <c r="BG1277" s="16">
        <v>95</v>
      </c>
    </row>
    <row r="1278" spans="2:59">
      <c r="B1278" s="17" t="s">
        <v>355</v>
      </c>
      <c r="C1278" s="18">
        <v>0.1125174259276813</v>
      </c>
      <c r="D1278" s="18">
        <v>0.110736512526703</v>
      </c>
      <c r="E1278" s="18">
        <v>0.11362255095709189</v>
      </c>
      <c r="G1278" s="18">
        <v>9.825864256858427E-2</v>
      </c>
      <c r="H1278" s="18">
        <v>0.1186390250244348</v>
      </c>
      <c r="I1278" s="18">
        <v>0.1041675720053626</v>
      </c>
      <c r="J1278" s="18">
        <v>0.1049404758048028</v>
      </c>
      <c r="K1278" s="18">
        <v>0.11769453709423471</v>
      </c>
      <c r="L1278" s="18">
        <v>0.1095495389956533</v>
      </c>
      <c r="M1278" s="18">
        <v>0.13193929077156141</v>
      </c>
      <c r="N1278" s="18">
        <v>0.101251026526781</v>
      </c>
      <c r="O1278" s="18">
        <v>0.1096125620373056</v>
      </c>
      <c r="Q1278" s="18">
        <v>0.13311529970495051</v>
      </c>
      <c r="R1278" s="18">
        <v>0.1024858499967165</v>
      </c>
      <c r="S1278" s="18">
        <v>7.891586855250679E-2</v>
      </c>
      <c r="T1278" s="18">
        <v>0.1234682273502742</v>
      </c>
      <c r="V1278" s="18">
        <v>0.1151100038905517</v>
      </c>
      <c r="W1278" s="18">
        <v>0.1326463298493491</v>
      </c>
      <c r="X1278" s="18">
        <v>0.12947577531718499</v>
      </c>
      <c r="Y1278" s="18">
        <v>0.1188323003284483</v>
      </c>
      <c r="Z1278" s="18">
        <v>8.4823088892642978E-2</v>
      </c>
      <c r="AA1278" s="18">
        <v>9.692604739574362E-2</v>
      </c>
      <c r="AB1278" s="18">
        <v>0.1084642756871263</v>
      </c>
      <c r="AD1278" s="18">
        <v>0.14284808157937909</v>
      </c>
      <c r="AE1278" s="18">
        <v>8.5733555456962485E-2</v>
      </c>
      <c r="AF1278" s="18">
        <v>0.10755882839825411</v>
      </c>
      <c r="AG1278" s="18">
        <v>0.1184516666261117</v>
      </c>
      <c r="AH1278" s="18">
        <v>8.8091387113128486E-2</v>
      </c>
      <c r="AI1278" s="18">
        <v>0.10705020869943289</v>
      </c>
      <c r="AJ1278" s="18">
        <v>0.18709804329547289</v>
      </c>
      <c r="AL1278" s="18">
        <v>0.16655</v>
      </c>
      <c r="AM1278" s="18">
        <v>8.4440000000000001E-2</v>
      </c>
      <c r="AN1278" s="18">
        <v>0.12028999999999999</v>
      </c>
      <c r="AP1278" s="18">
        <v>0.12915569971960039</v>
      </c>
      <c r="AQ1278" s="18">
        <v>0.10560691134630559</v>
      </c>
      <c r="AR1278" s="18">
        <v>0.1225637992231378</v>
      </c>
      <c r="AS1278" s="18">
        <v>8.3237936413199501E-2</v>
      </c>
      <c r="AT1278" s="18">
        <v>0.1180957213934762</v>
      </c>
      <c r="AU1278" s="18">
        <v>0.10071079764161241</v>
      </c>
      <c r="AW1278" s="18">
        <v>0.1121360513188276</v>
      </c>
      <c r="AX1278" s="18">
        <v>0.1128492647422835</v>
      </c>
      <c r="AZ1278" s="18">
        <v>0.11339356817184749</v>
      </c>
      <c r="BA1278" s="18">
        <v>0.1372505156095104</v>
      </c>
      <c r="BB1278" s="18">
        <v>9.505192694056129E-2</v>
      </c>
      <c r="BC1278" s="18">
        <v>0.1000858796968184</v>
      </c>
      <c r="BD1278" s="18">
        <v>8.607556473395328E-2</v>
      </c>
      <c r="BE1278" s="18">
        <v>0.12601684293810869</v>
      </c>
      <c r="BF1278" s="18">
        <v>0.1291650992353405</v>
      </c>
      <c r="BG1278" s="18">
        <v>4.2253451028233378E-2</v>
      </c>
    </row>
    <row r="1279" spans="2:59">
      <c r="B1279" s="17" t="s">
        <v>356</v>
      </c>
      <c r="C1279" s="18">
        <v>0.33372116881200248</v>
      </c>
      <c r="D1279" s="18">
        <v>0.33907691919800892</v>
      </c>
      <c r="E1279" s="18">
        <v>0.32926899832824502</v>
      </c>
      <c r="G1279" s="18">
        <v>0.30793150551303811</v>
      </c>
      <c r="H1279" s="18">
        <v>0.33705076637024117</v>
      </c>
      <c r="I1279" s="18">
        <v>0.29632320731388312</v>
      </c>
      <c r="J1279" s="18">
        <v>0.35118207873371299</v>
      </c>
      <c r="K1279" s="18">
        <v>0.35585841009001018</v>
      </c>
      <c r="L1279" s="18">
        <v>0.31440856923679128</v>
      </c>
      <c r="M1279" s="18">
        <v>0.38041300044685877</v>
      </c>
      <c r="N1279" s="18">
        <v>0.30650501755795462</v>
      </c>
      <c r="O1279" s="18">
        <v>0.32664731460537638</v>
      </c>
      <c r="Q1279" s="18">
        <v>0.31388198625784852</v>
      </c>
      <c r="R1279" s="18">
        <v>0.37021512624933051</v>
      </c>
      <c r="S1279" s="18">
        <v>0.34414377646150007</v>
      </c>
      <c r="T1279" s="18">
        <v>0.32040602909437188</v>
      </c>
      <c r="V1279" s="18">
        <v>0.30751105750287849</v>
      </c>
      <c r="W1279" s="18">
        <v>0.3164035372566863</v>
      </c>
      <c r="X1279" s="18">
        <v>0.32391487748010672</v>
      </c>
      <c r="Y1279" s="18">
        <v>0.33375253841373459</v>
      </c>
      <c r="Z1279" s="18">
        <v>0.3796475732092579</v>
      </c>
      <c r="AA1279" s="18">
        <v>0.33660533210602989</v>
      </c>
      <c r="AB1279" s="18">
        <v>0.34004356988778539</v>
      </c>
      <c r="AD1279" s="18">
        <v>0.33363653486168249</v>
      </c>
      <c r="AE1279" s="18">
        <v>0.34068932686662728</v>
      </c>
      <c r="AF1279" s="18">
        <v>0.34001106234015788</v>
      </c>
      <c r="AG1279" s="18">
        <v>0.34696355097026799</v>
      </c>
      <c r="AH1279" s="18">
        <v>0.33818219357863272</v>
      </c>
      <c r="AI1279" s="18">
        <v>0.2913299394999217</v>
      </c>
      <c r="AJ1279" s="18">
        <v>0.17861705748632431</v>
      </c>
      <c r="AL1279" s="18">
        <v>0.30179</v>
      </c>
      <c r="AM1279" s="18">
        <v>0.32562000000000002</v>
      </c>
      <c r="AN1279" s="18">
        <v>0.32180999999999998</v>
      </c>
      <c r="AP1279" s="18">
        <v>0.37371987614487362</v>
      </c>
      <c r="AQ1279" s="18">
        <v>0.27939754539016382</v>
      </c>
      <c r="AR1279" s="18">
        <v>0.35523202806279852</v>
      </c>
      <c r="AS1279" s="18">
        <v>0.36899357765141461</v>
      </c>
      <c r="AT1279" s="18">
        <v>0.37359013478048941</v>
      </c>
      <c r="AU1279" s="18">
        <v>0.53159888298878943</v>
      </c>
      <c r="AW1279" s="18">
        <v>0.34056309946384861</v>
      </c>
      <c r="AX1279" s="18">
        <v>0.29721099842397131</v>
      </c>
      <c r="AZ1279" s="18">
        <v>0.31298296822583987</v>
      </c>
      <c r="BA1279" s="18">
        <v>0.33270698203868432</v>
      </c>
      <c r="BB1279" s="18">
        <v>0.35319211404421169</v>
      </c>
      <c r="BC1279" s="18">
        <v>0.35653147486492132</v>
      </c>
      <c r="BD1279" s="18">
        <v>0.46191928479735722</v>
      </c>
      <c r="BE1279" s="18">
        <v>0.32137726316008469</v>
      </c>
      <c r="BF1279" s="18">
        <v>0.28765191275141772</v>
      </c>
      <c r="BG1279" s="18">
        <v>0.35557485704071418</v>
      </c>
    </row>
    <row r="1280" spans="2:59">
      <c r="B1280" s="17" t="s">
        <v>357</v>
      </c>
      <c r="C1280" s="18">
        <v>0.34953889772564989</v>
      </c>
      <c r="D1280" s="18">
        <v>0.30830165829455353</v>
      </c>
      <c r="E1280" s="18">
        <v>0.38134930162242381</v>
      </c>
      <c r="G1280" s="18">
        <v>0.35089930183460982</v>
      </c>
      <c r="H1280" s="18">
        <v>0.359835118011823</v>
      </c>
      <c r="I1280" s="18">
        <v>0.40139729926934742</v>
      </c>
      <c r="J1280" s="18">
        <v>0.36562972114773001</v>
      </c>
      <c r="K1280" s="18">
        <v>0.301932228364101</v>
      </c>
      <c r="L1280" s="18">
        <v>0.3634865616124755</v>
      </c>
      <c r="M1280" s="18">
        <v>0.26969446034133598</v>
      </c>
      <c r="N1280" s="18">
        <v>0.37584512107146811</v>
      </c>
      <c r="O1280" s="18">
        <v>0.39593712201438869</v>
      </c>
      <c r="Q1280" s="18">
        <v>0.34840821105924802</v>
      </c>
      <c r="R1280" s="18">
        <v>0.34788582479134128</v>
      </c>
      <c r="S1280" s="18">
        <v>0.3714071058394029</v>
      </c>
      <c r="T1280" s="18">
        <v>0.32928219967193068</v>
      </c>
      <c r="V1280" s="18">
        <v>0.42046210687236191</v>
      </c>
      <c r="W1280" s="18">
        <v>0.36376692612355388</v>
      </c>
      <c r="X1280" s="18">
        <v>0.36307619943837571</v>
      </c>
      <c r="Y1280" s="18">
        <v>0.34939067873590518</v>
      </c>
      <c r="Z1280" s="18">
        <v>0.29476316436451139</v>
      </c>
      <c r="AA1280" s="18">
        <v>0.33765538880385199</v>
      </c>
      <c r="AB1280" s="18">
        <v>0.31517386325971603</v>
      </c>
      <c r="AD1280" s="18">
        <v>0.29653780542753838</v>
      </c>
      <c r="AE1280" s="18">
        <v>0.38811671227438138</v>
      </c>
      <c r="AF1280" s="18">
        <v>0.3450987142177499</v>
      </c>
      <c r="AG1280" s="18">
        <v>0.32846051792625192</v>
      </c>
      <c r="AH1280" s="18">
        <v>0.3846957708612192</v>
      </c>
      <c r="AI1280" s="18">
        <v>0.42661174560455117</v>
      </c>
      <c r="AJ1280" s="18">
        <v>0.23780733087109049</v>
      </c>
      <c r="AL1280" s="18">
        <v>0.35626000000000002</v>
      </c>
      <c r="AM1280" s="18">
        <v>0.40206999999999998</v>
      </c>
      <c r="AN1280" s="18">
        <v>0.34444000000000002</v>
      </c>
      <c r="AP1280" s="18">
        <v>0.28964284118524308</v>
      </c>
      <c r="AQ1280" s="18">
        <v>0.33677119091966151</v>
      </c>
      <c r="AR1280" s="18">
        <v>0.30251189318133948</v>
      </c>
      <c r="AS1280" s="18">
        <v>0.33437849584314849</v>
      </c>
      <c r="AT1280" s="18">
        <v>0.22819953734502491</v>
      </c>
      <c r="AU1280" s="18">
        <v>0.28246597481713009</v>
      </c>
      <c r="AW1280" s="18">
        <v>0.34314122036749961</v>
      </c>
      <c r="AX1280" s="18">
        <v>0.38555732227631467</v>
      </c>
      <c r="AZ1280" s="18">
        <v>0.40416437456959531</v>
      </c>
      <c r="BA1280" s="18">
        <v>0.30752921600668948</v>
      </c>
      <c r="BB1280" s="18">
        <v>0.32972887405451912</v>
      </c>
      <c r="BC1280" s="18">
        <v>0.3183204986495875</v>
      </c>
      <c r="BD1280" s="18">
        <v>0.2419347104050566</v>
      </c>
      <c r="BE1280" s="18">
        <v>0.27038035566750412</v>
      </c>
      <c r="BF1280" s="18">
        <v>0.4036879422453945</v>
      </c>
      <c r="BG1280" s="18">
        <v>0.36506458287181681</v>
      </c>
    </row>
    <row r="1281" spans="2:59">
      <c r="B1281" s="17" t="s">
        <v>358</v>
      </c>
      <c r="C1281" s="18">
        <v>0.15291875979696101</v>
      </c>
      <c r="D1281" s="18">
        <v>0.18418186163297931</v>
      </c>
      <c r="E1281" s="18">
        <v>0.12925443757644189</v>
      </c>
      <c r="G1281" s="18">
        <v>0.17163133703766001</v>
      </c>
      <c r="H1281" s="18">
        <v>0.1383564539397282</v>
      </c>
      <c r="I1281" s="18">
        <v>0.14865571301901501</v>
      </c>
      <c r="J1281" s="18">
        <v>0.13181805030813701</v>
      </c>
      <c r="K1281" s="18">
        <v>0.18200689536414719</v>
      </c>
      <c r="L1281" s="18">
        <v>0.14089684119890661</v>
      </c>
      <c r="M1281" s="18">
        <v>0.16521405031803379</v>
      </c>
      <c r="N1281" s="18">
        <v>0.1652111087193526</v>
      </c>
      <c r="O1281" s="18">
        <v>0.12705696956491</v>
      </c>
      <c r="Q1281" s="18">
        <v>0.15664073546865601</v>
      </c>
      <c r="R1281" s="18">
        <v>0.15029457593107881</v>
      </c>
      <c r="S1281" s="18">
        <v>0.15100281690427839</v>
      </c>
      <c r="T1281" s="18">
        <v>0.1565243335694248</v>
      </c>
      <c r="V1281" s="18">
        <v>0.1018083904034396</v>
      </c>
      <c r="W1281" s="18">
        <v>0.14680533283374689</v>
      </c>
      <c r="X1281" s="18">
        <v>0.13497891542135279</v>
      </c>
      <c r="Y1281" s="18">
        <v>0.14828232338624331</v>
      </c>
      <c r="Z1281" s="18">
        <v>0.1885358612007694</v>
      </c>
      <c r="AA1281" s="18">
        <v>0.18212773850251679</v>
      </c>
      <c r="AB1281" s="18">
        <v>0.17002015524328731</v>
      </c>
      <c r="AD1281" s="18">
        <v>0.1681508362471969</v>
      </c>
      <c r="AE1281" s="18">
        <v>0.1453388479950207</v>
      </c>
      <c r="AF1281" s="18">
        <v>0.1491906605824069</v>
      </c>
      <c r="AG1281" s="18">
        <v>0.14321334195353741</v>
      </c>
      <c r="AH1281" s="18">
        <v>0.14520469040274239</v>
      </c>
      <c r="AI1281" s="18">
        <v>0.13670450722515759</v>
      </c>
      <c r="AJ1281" s="18">
        <v>0.18967854775544049</v>
      </c>
      <c r="AL1281" s="18">
        <v>0.11137</v>
      </c>
      <c r="AM1281" s="18">
        <v>0.14707999999999999</v>
      </c>
      <c r="AN1281" s="18">
        <v>0.17444999999999999</v>
      </c>
      <c r="AP1281" s="18">
        <v>0.1600312458530202</v>
      </c>
      <c r="AQ1281" s="18">
        <v>0.20774026474813001</v>
      </c>
      <c r="AR1281" s="18">
        <v>0.15818339904795431</v>
      </c>
      <c r="AS1281" s="18">
        <v>0.1703246572348972</v>
      </c>
      <c r="AT1281" s="18">
        <v>0.2080082341907846</v>
      </c>
      <c r="AU1281" s="18">
        <v>8.5224344552467884E-2</v>
      </c>
      <c r="AW1281" s="18">
        <v>0.15579595590062709</v>
      </c>
      <c r="AX1281" s="18">
        <v>0.1338660131613319</v>
      </c>
      <c r="AZ1281" s="18">
        <v>0.12074093827037689</v>
      </c>
      <c r="BA1281" s="18">
        <v>0.15906737035092491</v>
      </c>
      <c r="BB1281" s="18">
        <v>0.17365888347762179</v>
      </c>
      <c r="BC1281" s="18">
        <v>0.18665416500642459</v>
      </c>
      <c r="BD1281" s="18">
        <v>0.1545200428419379</v>
      </c>
      <c r="BE1281" s="18">
        <v>0.22055878132745349</v>
      </c>
      <c r="BF1281" s="18">
        <v>0.13601610382942969</v>
      </c>
      <c r="BG1281" s="18">
        <v>0.20360952352636541</v>
      </c>
    </row>
    <row r="1282" spans="2:59">
      <c r="B1282" s="17" t="s">
        <v>359</v>
      </c>
      <c r="C1282" s="18">
        <v>5.1303747737705067E-2</v>
      </c>
      <c r="D1282" s="18">
        <v>5.7703048347755373E-2</v>
      </c>
      <c r="E1282" s="18">
        <v>4.6504711515797492E-2</v>
      </c>
      <c r="G1282" s="18">
        <v>7.1279213046107848E-2</v>
      </c>
      <c r="H1282" s="18">
        <v>4.6118636653772957E-2</v>
      </c>
      <c r="I1282" s="18">
        <v>4.9456208392391947E-2</v>
      </c>
      <c r="J1282" s="18">
        <v>4.6429674005617053E-2</v>
      </c>
      <c r="K1282" s="18">
        <v>4.2507929087506828E-2</v>
      </c>
      <c r="L1282" s="18">
        <v>7.1658488956173272E-2</v>
      </c>
      <c r="M1282" s="18">
        <v>5.2739198122209952E-2</v>
      </c>
      <c r="N1282" s="18">
        <v>5.1187726124443618E-2</v>
      </c>
      <c r="O1282" s="18">
        <v>4.0746031778019338E-2</v>
      </c>
      <c r="Q1282" s="18">
        <v>4.7953767509297057E-2</v>
      </c>
      <c r="R1282" s="18">
        <v>2.9118623031532939E-2</v>
      </c>
      <c r="S1282" s="18">
        <v>5.4530432242311883E-2</v>
      </c>
      <c r="T1282" s="18">
        <v>7.0319210313998487E-2</v>
      </c>
      <c r="V1282" s="18">
        <v>5.5108441330768379E-2</v>
      </c>
      <c r="W1282" s="18">
        <v>4.0377873936663769E-2</v>
      </c>
      <c r="X1282" s="18">
        <v>4.8554232342979863E-2</v>
      </c>
      <c r="Y1282" s="18">
        <v>4.9742159135668457E-2</v>
      </c>
      <c r="Z1282" s="18">
        <v>5.223031233281842E-2</v>
      </c>
      <c r="AA1282" s="18">
        <v>4.6685493191857358E-2</v>
      </c>
      <c r="AB1282" s="18">
        <v>6.6298135922084861E-2</v>
      </c>
      <c r="AD1282" s="18">
        <v>5.8826741884203129E-2</v>
      </c>
      <c r="AE1282" s="18">
        <v>4.0121557407008117E-2</v>
      </c>
      <c r="AF1282" s="18">
        <v>5.8140734461431073E-2</v>
      </c>
      <c r="AG1282" s="18">
        <v>6.2910922523831E-2</v>
      </c>
      <c r="AH1282" s="18">
        <v>4.3825958044277247E-2</v>
      </c>
      <c r="AI1282" s="18">
        <v>3.8303598970936728E-2</v>
      </c>
      <c r="AJ1282" s="18">
        <v>0.20679902059167171</v>
      </c>
      <c r="AL1282" s="18">
        <v>6.4019999999999994E-2</v>
      </c>
      <c r="AM1282" s="18">
        <v>4.079E-2</v>
      </c>
      <c r="AN1282" s="18">
        <v>3.9010000000000003E-2</v>
      </c>
      <c r="AP1282" s="18">
        <v>4.7450337097262867E-2</v>
      </c>
      <c r="AQ1282" s="18">
        <v>7.0484087595739112E-2</v>
      </c>
      <c r="AR1282" s="18">
        <v>6.1508880484770087E-2</v>
      </c>
      <c r="AS1282" s="18">
        <v>4.3065332857340113E-2</v>
      </c>
      <c r="AT1282" s="18">
        <v>7.2106372290225026E-2</v>
      </c>
      <c r="AU1282" s="18">
        <v>0</v>
      </c>
      <c r="AW1282" s="18">
        <v>4.8363672949197328E-2</v>
      </c>
      <c r="AX1282" s="18">
        <v>7.0516401396098438E-2</v>
      </c>
      <c r="AZ1282" s="18">
        <v>4.871815076234038E-2</v>
      </c>
      <c r="BA1282" s="18">
        <v>6.3445915994190819E-2</v>
      </c>
      <c r="BB1282" s="18">
        <v>4.8368201483086001E-2</v>
      </c>
      <c r="BC1282" s="18">
        <v>3.8407981782248253E-2</v>
      </c>
      <c r="BD1282" s="18">
        <v>5.5550397221694851E-2</v>
      </c>
      <c r="BE1282" s="18">
        <v>6.1666756906849071E-2</v>
      </c>
      <c r="BF1282" s="18">
        <v>4.3478941938417642E-2</v>
      </c>
      <c r="BG1282" s="18">
        <v>3.349758553287014E-2</v>
      </c>
    </row>
    <row r="1284" spans="2:59" ht="116.1">
      <c r="B1284" s="14" t="s">
        <v>424</v>
      </c>
    </row>
    <row r="1285" spans="2:59">
      <c r="B1285" s="15" t="s">
        <v>20</v>
      </c>
    </row>
    <row r="1286" spans="2:59">
      <c r="B1286" s="11" t="s">
        <v>105</v>
      </c>
      <c r="C1286" s="16">
        <v>4021</v>
      </c>
      <c r="D1286" s="16">
        <v>1673</v>
      </c>
      <c r="E1286" s="16">
        <v>2333</v>
      </c>
      <c r="G1286" s="16">
        <v>205</v>
      </c>
      <c r="H1286" s="16">
        <v>556</v>
      </c>
      <c r="I1286" s="16">
        <v>395</v>
      </c>
      <c r="J1286" s="16">
        <v>359</v>
      </c>
      <c r="K1286" s="16">
        <v>435</v>
      </c>
      <c r="L1286" s="16">
        <v>408</v>
      </c>
      <c r="M1286" s="16">
        <v>651</v>
      </c>
      <c r="N1286" s="16">
        <v>588</v>
      </c>
      <c r="O1286" s="16">
        <v>424</v>
      </c>
      <c r="Q1286" s="16">
        <v>1335</v>
      </c>
      <c r="R1286" s="16">
        <v>799</v>
      </c>
      <c r="S1286" s="16">
        <v>887</v>
      </c>
      <c r="T1286" s="16">
        <v>955</v>
      </c>
      <c r="V1286" s="16">
        <v>499</v>
      </c>
      <c r="W1286" s="16">
        <v>617</v>
      </c>
      <c r="X1286" s="16">
        <v>572</v>
      </c>
      <c r="Y1286" s="16">
        <v>607</v>
      </c>
      <c r="Z1286" s="16">
        <v>586</v>
      </c>
      <c r="AA1286" s="16">
        <v>563</v>
      </c>
      <c r="AB1286" s="16">
        <v>577</v>
      </c>
      <c r="AD1286" s="16">
        <v>1339</v>
      </c>
      <c r="AE1286" s="16">
        <v>800</v>
      </c>
      <c r="AF1286" s="16">
        <v>767</v>
      </c>
      <c r="AG1286" s="16">
        <v>160</v>
      </c>
      <c r="AH1286" s="16">
        <v>609</v>
      </c>
      <c r="AI1286" s="16">
        <v>341</v>
      </c>
      <c r="AJ1286" s="16">
        <v>5</v>
      </c>
      <c r="AL1286" s="16">
        <v>547</v>
      </c>
      <c r="AM1286" s="16">
        <v>640</v>
      </c>
      <c r="AN1286" s="16">
        <v>180</v>
      </c>
      <c r="AP1286" s="16">
        <v>436</v>
      </c>
      <c r="AQ1286" s="16">
        <v>418</v>
      </c>
      <c r="AR1286" s="16">
        <v>128</v>
      </c>
      <c r="AS1286" s="16">
        <v>889</v>
      </c>
      <c r="AT1286" s="16">
        <v>140</v>
      </c>
      <c r="AU1286" s="16">
        <v>21</v>
      </c>
      <c r="AW1286" s="16">
        <v>3485</v>
      </c>
      <c r="AX1286" s="16">
        <v>492</v>
      </c>
      <c r="AZ1286" s="16">
        <v>1326</v>
      </c>
      <c r="BA1286" s="16">
        <v>930</v>
      </c>
      <c r="BB1286" s="16">
        <v>647</v>
      </c>
      <c r="BC1286" s="16">
        <v>527</v>
      </c>
      <c r="BD1286" s="16">
        <v>129</v>
      </c>
      <c r="BE1286" s="16">
        <v>133</v>
      </c>
      <c r="BF1286" s="16">
        <v>207</v>
      </c>
      <c r="BG1286" s="16">
        <v>95</v>
      </c>
    </row>
    <row r="1287" spans="2:59">
      <c r="B1287" s="12" t="s">
        <v>106</v>
      </c>
      <c r="C1287" s="16">
        <v>4021</v>
      </c>
      <c r="D1287" s="16">
        <v>1744</v>
      </c>
      <c r="E1287" s="16">
        <v>2272</v>
      </c>
      <c r="G1287" s="16">
        <v>189</v>
      </c>
      <c r="H1287" s="16">
        <v>543</v>
      </c>
      <c r="I1287" s="16">
        <v>398</v>
      </c>
      <c r="J1287" s="16">
        <v>350</v>
      </c>
      <c r="K1287" s="16">
        <v>438</v>
      </c>
      <c r="L1287" s="16">
        <v>422</v>
      </c>
      <c r="M1287" s="16">
        <v>652</v>
      </c>
      <c r="N1287" s="16">
        <v>639</v>
      </c>
      <c r="O1287" s="16">
        <v>390</v>
      </c>
      <c r="Q1287" s="16">
        <v>1341</v>
      </c>
      <c r="R1287" s="16">
        <v>796</v>
      </c>
      <c r="S1287" s="16">
        <v>896</v>
      </c>
      <c r="T1287" s="16">
        <v>943</v>
      </c>
      <c r="V1287" s="16">
        <v>584</v>
      </c>
      <c r="W1287" s="16">
        <v>587</v>
      </c>
      <c r="X1287" s="16">
        <v>583</v>
      </c>
      <c r="Y1287" s="16">
        <v>558</v>
      </c>
      <c r="Z1287" s="16">
        <v>563</v>
      </c>
      <c r="AA1287" s="16">
        <v>563</v>
      </c>
      <c r="AB1287" s="16">
        <v>583</v>
      </c>
      <c r="AD1287" s="16">
        <v>1343</v>
      </c>
      <c r="AE1287" s="16">
        <v>804</v>
      </c>
      <c r="AF1287" s="16">
        <v>765</v>
      </c>
      <c r="AG1287" s="16">
        <v>157</v>
      </c>
      <c r="AH1287" s="16">
        <v>609</v>
      </c>
      <c r="AI1287" s="16">
        <v>338</v>
      </c>
      <c r="AJ1287" s="16">
        <v>5</v>
      </c>
      <c r="AL1287" s="16">
        <v>567</v>
      </c>
      <c r="AM1287" s="16">
        <v>660</v>
      </c>
      <c r="AN1287" s="16">
        <v>184</v>
      </c>
      <c r="AP1287" s="16">
        <v>433</v>
      </c>
      <c r="AQ1287" s="16">
        <v>406</v>
      </c>
      <c r="AR1287" s="16">
        <v>131</v>
      </c>
      <c r="AS1287" s="16">
        <v>857</v>
      </c>
      <c r="AT1287" s="16">
        <v>139</v>
      </c>
      <c r="AU1287" s="16">
        <v>21</v>
      </c>
      <c r="AW1287" s="16">
        <v>3486</v>
      </c>
      <c r="AX1287" s="16">
        <v>490</v>
      </c>
      <c r="AZ1287" s="16">
        <v>1382</v>
      </c>
      <c r="BA1287" s="16">
        <v>902</v>
      </c>
      <c r="BB1287" s="16">
        <v>650</v>
      </c>
      <c r="BC1287" s="16">
        <v>510</v>
      </c>
      <c r="BD1287" s="16">
        <v>127</v>
      </c>
      <c r="BE1287" s="16">
        <v>130</v>
      </c>
      <c r="BF1287" s="16">
        <v>199</v>
      </c>
      <c r="BG1287" s="16">
        <v>95</v>
      </c>
    </row>
    <row r="1288" spans="2:59">
      <c r="B1288" s="17" t="s">
        <v>355</v>
      </c>
      <c r="C1288" s="18">
        <v>5.8528569988828077E-2</v>
      </c>
      <c r="D1288" s="18">
        <v>7.5217928960194816E-2</v>
      </c>
      <c r="E1288" s="18">
        <v>4.5843896900430781E-2</v>
      </c>
      <c r="G1288" s="18">
        <v>6.2526284384059022E-2</v>
      </c>
      <c r="H1288" s="18">
        <v>4.7840793863256903E-2</v>
      </c>
      <c r="I1288" s="18">
        <v>4.1895326107705591E-2</v>
      </c>
      <c r="J1288" s="18">
        <v>5.4438927687029258E-2</v>
      </c>
      <c r="K1288" s="18">
        <v>3.4201921553502643E-2</v>
      </c>
      <c r="L1288" s="18">
        <v>5.4258115685854993E-2</v>
      </c>
      <c r="M1288" s="18">
        <v>0.1000224791628484</v>
      </c>
      <c r="N1288" s="18">
        <v>6.3393112190363504E-2</v>
      </c>
      <c r="O1288" s="18">
        <v>4.6718397599309382E-2</v>
      </c>
      <c r="Q1288" s="18">
        <v>9.3188666618817348E-2</v>
      </c>
      <c r="R1288" s="18">
        <v>4.2368784320650138E-2</v>
      </c>
      <c r="S1288" s="18">
        <v>4.6701223295545657E-2</v>
      </c>
      <c r="T1288" s="18">
        <v>3.6004385730341433E-2</v>
      </c>
      <c r="V1288" s="18">
        <v>7.1152487038526724E-2</v>
      </c>
      <c r="W1288" s="18">
        <v>9.773467049513411E-2</v>
      </c>
      <c r="X1288" s="18">
        <v>6.4109809285088193E-2</v>
      </c>
      <c r="Y1288" s="18">
        <v>4.6917032712627267E-2</v>
      </c>
      <c r="Z1288" s="18">
        <v>2.9476020114365151E-2</v>
      </c>
      <c r="AA1288" s="18">
        <v>3.3186829011267432E-2</v>
      </c>
      <c r="AB1288" s="18">
        <v>6.4483710505689767E-2</v>
      </c>
      <c r="AD1288" s="18">
        <v>9.5016564568000589E-2</v>
      </c>
      <c r="AE1288" s="18">
        <v>3.8815095616126727E-2</v>
      </c>
      <c r="AF1288" s="18">
        <v>3.7219403211551899E-2</v>
      </c>
      <c r="AG1288" s="18">
        <v>5.0898420112821537E-2</v>
      </c>
      <c r="AH1288" s="18">
        <v>4.2801863417947172E-2</v>
      </c>
      <c r="AI1288" s="18">
        <v>3.8306870715791849E-2</v>
      </c>
      <c r="AJ1288" s="18">
        <v>0.20679902059167171</v>
      </c>
      <c r="AL1288" s="18">
        <v>0.13244</v>
      </c>
      <c r="AM1288" s="18">
        <v>4.5749999999999999E-2</v>
      </c>
      <c r="AN1288" s="18">
        <v>5.5109999999999999E-2</v>
      </c>
      <c r="AP1288" s="18">
        <v>5.8582198118018812E-2</v>
      </c>
      <c r="AQ1288" s="18">
        <v>3.5039681022836291E-2</v>
      </c>
      <c r="AR1288" s="18">
        <v>3.9071965607072559E-2</v>
      </c>
      <c r="AS1288" s="18">
        <v>3.2591650390193523E-2</v>
      </c>
      <c r="AT1288" s="18">
        <v>4.3148840229601089E-2</v>
      </c>
      <c r="AU1288" s="18">
        <v>9.6637785318805722E-2</v>
      </c>
      <c r="AW1288" s="18">
        <v>6.3835237004487747E-2</v>
      </c>
      <c r="AX1288" s="18">
        <v>2.4110452256721222E-2</v>
      </c>
      <c r="AZ1288" s="18">
        <v>6.6979542727731128E-2</v>
      </c>
      <c r="BA1288" s="18">
        <v>8.0812119498051935E-2</v>
      </c>
      <c r="BB1288" s="18">
        <v>4.3494742934066917E-2</v>
      </c>
      <c r="BC1288" s="18">
        <v>4.1444553542001057E-2</v>
      </c>
      <c r="BD1288" s="18">
        <v>4.4533045514099229E-2</v>
      </c>
      <c r="BE1288" s="18">
        <v>4.4356196603768827E-2</v>
      </c>
      <c r="BF1288" s="18">
        <v>2.0568122213404819E-2</v>
      </c>
      <c r="BG1288" s="18">
        <v>3.1550415907641627E-2</v>
      </c>
    </row>
    <row r="1289" spans="2:59">
      <c r="B1289" s="17" t="s">
        <v>356</v>
      </c>
      <c r="C1289" s="18">
        <v>0.19565471258359929</v>
      </c>
      <c r="D1289" s="18">
        <v>0.231712354544333</v>
      </c>
      <c r="E1289" s="18">
        <v>0.16828106930284409</v>
      </c>
      <c r="G1289" s="18">
        <v>0.17946079871610929</v>
      </c>
      <c r="H1289" s="18">
        <v>0.23390684683506169</v>
      </c>
      <c r="I1289" s="18">
        <v>0.18176258734697501</v>
      </c>
      <c r="J1289" s="18">
        <v>0.19942449423488881</v>
      </c>
      <c r="K1289" s="18">
        <v>0.19677255648414799</v>
      </c>
      <c r="L1289" s="18">
        <v>0.1795130983362451</v>
      </c>
      <c r="M1289" s="18">
        <v>0.22285358883736389</v>
      </c>
      <c r="N1289" s="18">
        <v>0.19199338137754871</v>
      </c>
      <c r="O1289" s="18">
        <v>0.13777638436768039</v>
      </c>
      <c r="Q1289" s="18">
        <v>0.22159866226577751</v>
      </c>
      <c r="R1289" s="18">
        <v>0.1948098180036904</v>
      </c>
      <c r="S1289" s="18">
        <v>0.19683835395365301</v>
      </c>
      <c r="T1289" s="18">
        <v>0.15598878536714039</v>
      </c>
      <c r="V1289" s="18">
        <v>0.1922893219721355</v>
      </c>
      <c r="W1289" s="18">
        <v>0.22382294389932739</v>
      </c>
      <c r="X1289" s="18">
        <v>0.20588884534345009</v>
      </c>
      <c r="Y1289" s="18">
        <v>0.19012352028868251</v>
      </c>
      <c r="Z1289" s="18">
        <v>0.1793383586246039</v>
      </c>
      <c r="AA1289" s="18">
        <v>0.18274336872573649</v>
      </c>
      <c r="AB1289" s="18">
        <v>0.19395941434117411</v>
      </c>
      <c r="AD1289" s="18">
        <v>0.22181032931412681</v>
      </c>
      <c r="AE1289" s="18">
        <v>0.1965434193179286</v>
      </c>
      <c r="AF1289" s="18">
        <v>0.19173293286680271</v>
      </c>
      <c r="AG1289" s="18">
        <v>0.14236801446607911</v>
      </c>
      <c r="AH1289" s="18">
        <v>0.1725575920494751</v>
      </c>
      <c r="AI1289" s="18">
        <v>0.16226757337236139</v>
      </c>
      <c r="AJ1289" s="18">
        <v>0.3682956052417648</v>
      </c>
      <c r="AL1289" s="18">
        <v>0.20560999999999999</v>
      </c>
      <c r="AM1289" s="18">
        <v>0.24317</v>
      </c>
      <c r="AN1289" s="18">
        <v>0.17341999999999999</v>
      </c>
      <c r="AP1289" s="18">
        <v>0.1951230456913324</v>
      </c>
      <c r="AQ1289" s="18">
        <v>0.18046012125069069</v>
      </c>
      <c r="AR1289" s="18">
        <v>0.17065890582527071</v>
      </c>
      <c r="AS1289" s="18">
        <v>0.16705858595338921</v>
      </c>
      <c r="AT1289" s="18">
        <v>0.2284038231807185</v>
      </c>
      <c r="AU1289" s="18">
        <v>0.33068317727841678</v>
      </c>
      <c r="AW1289" s="18">
        <v>0.2055687411264536</v>
      </c>
      <c r="AX1289" s="18">
        <v>0.1323454357773336</v>
      </c>
      <c r="AZ1289" s="18">
        <v>0.19580545608040081</v>
      </c>
      <c r="BA1289" s="18">
        <v>0.22992380026895079</v>
      </c>
      <c r="BB1289" s="18">
        <v>0.1913698022535375</v>
      </c>
      <c r="BC1289" s="18">
        <v>0.1739520619061225</v>
      </c>
      <c r="BD1289" s="18">
        <v>0.1844864503555099</v>
      </c>
      <c r="BE1289" s="18">
        <v>0.21329410764473661</v>
      </c>
      <c r="BF1289" s="18">
        <v>0.151953548931026</v>
      </c>
      <c r="BG1289" s="18">
        <v>0.1190982139349272</v>
      </c>
    </row>
    <row r="1290" spans="2:59">
      <c r="B1290" s="17" t="s">
        <v>357</v>
      </c>
      <c r="C1290" s="18">
        <v>0.19134642155814779</v>
      </c>
      <c r="D1290" s="18">
        <v>0.1840869650370752</v>
      </c>
      <c r="E1290" s="18">
        <v>0.1966434159813229</v>
      </c>
      <c r="G1290" s="18">
        <v>0.1907502201709321</v>
      </c>
      <c r="H1290" s="18">
        <v>0.18332288652264159</v>
      </c>
      <c r="I1290" s="18">
        <v>0.22276977537237341</v>
      </c>
      <c r="J1290" s="18">
        <v>0.2140961047582968</v>
      </c>
      <c r="K1290" s="18">
        <v>0.18600753881699469</v>
      </c>
      <c r="L1290" s="18">
        <v>0.20867944620344631</v>
      </c>
      <c r="M1290" s="18">
        <v>0.15415230646949071</v>
      </c>
      <c r="N1290" s="18">
        <v>0.1736090904343823</v>
      </c>
      <c r="O1290" s="18">
        <v>0.2288058818518641</v>
      </c>
      <c r="Q1290" s="18">
        <v>0.18979147826614209</v>
      </c>
      <c r="R1290" s="18">
        <v>0.18779951659228389</v>
      </c>
      <c r="S1290" s="18">
        <v>0.19567929061005729</v>
      </c>
      <c r="T1290" s="18">
        <v>0.1950995462167131</v>
      </c>
      <c r="V1290" s="18">
        <v>0.22557411312487899</v>
      </c>
      <c r="W1290" s="18">
        <v>0.2045299878895844</v>
      </c>
      <c r="X1290" s="18">
        <v>0.23849435832340751</v>
      </c>
      <c r="Y1290" s="18">
        <v>0.18548162761951839</v>
      </c>
      <c r="Z1290" s="18">
        <v>0.16301666421265151</v>
      </c>
      <c r="AA1290" s="18">
        <v>0.14852560779162369</v>
      </c>
      <c r="AB1290" s="18">
        <v>0.1709984446376184</v>
      </c>
      <c r="AD1290" s="18">
        <v>0.1690736871556027</v>
      </c>
      <c r="AE1290" s="18">
        <v>0.22713874258607469</v>
      </c>
      <c r="AF1290" s="18">
        <v>0.17574317136764531</v>
      </c>
      <c r="AG1290" s="18">
        <v>0.18348535757823611</v>
      </c>
      <c r="AH1290" s="18">
        <v>0.18884277613459921</v>
      </c>
      <c r="AI1290" s="18">
        <v>0.23754032180002629</v>
      </c>
      <c r="AJ1290" s="18">
        <v>0.23780733087109049</v>
      </c>
      <c r="AL1290" s="18">
        <v>0.18421000000000001</v>
      </c>
      <c r="AM1290" s="18">
        <v>0.20100999999999999</v>
      </c>
      <c r="AN1290" s="18">
        <v>0.25511</v>
      </c>
      <c r="AP1290" s="18">
        <v>0.1507968611613946</v>
      </c>
      <c r="AQ1290" s="18">
        <v>0.19031910493957069</v>
      </c>
      <c r="AR1290" s="18">
        <v>0.13808651031044419</v>
      </c>
      <c r="AS1290" s="18">
        <v>0.15857062689612739</v>
      </c>
      <c r="AT1290" s="18">
        <v>0.11291883649928609</v>
      </c>
      <c r="AU1290" s="18">
        <v>0.1430942507986328</v>
      </c>
      <c r="AW1290" s="18">
        <v>0.18778435824348</v>
      </c>
      <c r="AX1290" s="18">
        <v>0.19802168941571299</v>
      </c>
      <c r="AZ1290" s="18">
        <v>0.2204861993040918</v>
      </c>
      <c r="BA1290" s="18">
        <v>0.19278997329417641</v>
      </c>
      <c r="BB1290" s="18">
        <v>0.1548886274012409</v>
      </c>
      <c r="BC1290" s="18">
        <v>0.14553487545850841</v>
      </c>
      <c r="BD1290" s="18">
        <v>0.16692260279505769</v>
      </c>
      <c r="BE1290" s="18">
        <v>0.16894096264792219</v>
      </c>
      <c r="BF1290" s="18">
        <v>0.21256060637728111</v>
      </c>
      <c r="BG1290" s="18">
        <v>0.24109277141124999</v>
      </c>
    </row>
    <row r="1291" spans="2:59">
      <c r="B1291" s="17" t="s">
        <v>358</v>
      </c>
      <c r="C1291" s="18">
        <v>0.35131933681556249</v>
      </c>
      <c r="D1291" s="18">
        <v>0.32527273778040472</v>
      </c>
      <c r="E1291" s="18">
        <v>0.37171269104590332</v>
      </c>
      <c r="G1291" s="18">
        <v>0.3656208969812873</v>
      </c>
      <c r="H1291" s="18">
        <v>0.37138495945217948</v>
      </c>
      <c r="I1291" s="18">
        <v>0.31783894243508559</v>
      </c>
      <c r="J1291" s="18">
        <v>0.30675874486914129</v>
      </c>
      <c r="K1291" s="18">
        <v>0.35246402695792828</v>
      </c>
      <c r="L1291" s="18">
        <v>0.34600140504881982</v>
      </c>
      <c r="M1291" s="18">
        <v>0.35150668125592371</v>
      </c>
      <c r="N1291" s="18">
        <v>0.37325585607779521</v>
      </c>
      <c r="O1291" s="18">
        <v>0.35882186174171538</v>
      </c>
      <c r="Q1291" s="18">
        <v>0.32110025766379913</v>
      </c>
      <c r="R1291" s="18">
        <v>0.35325686866624523</v>
      </c>
      <c r="S1291" s="18">
        <v>0.36296735053620433</v>
      </c>
      <c r="T1291" s="18">
        <v>0.38153789856525699</v>
      </c>
      <c r="V1291" s="18">
        <v>0.34392932249488178</v>
      </c>
      <c r="W1291" s="18">
        <v>0.32988619452579859</v>
      </c>
      <c r="X1291" s="18">
        <v>0.3265622769477976</v>
      </c>
      <c r="Y1291" s="18">
        <v>0.32745864752895498</v>
      </c>
      <c r="Z1291" s="18">
        <v>0.38010582702108459</v>
      </c>
      <c r="AA1291" s="18">
        <v>0.38891365250068333</v>
      </c>
      <c r="AB1291" s="18">
        <v>0.36376678763388232</v>
      </c>
      <c r="AD1291" s="18">
        <v>0.32414826462417079</v>
      </c>
      <c r="AE1291" s="18">
        <v>0.35521180387140222</v>
      </c>
      <c r="AF1291" s="18">
        <v>0.38243548565081248</v>
      </c>
      <c r="AG1291" s="18">
        <v>0.32455179723291472</v>
      </c>
      <c r="AH1291" s="18">
        <v>0.37839310317865249</v>
      </c>
      <c r="AI1291" s="18">
        <v>0.34848014704201902</v>
      </c>
      <c r="AJ1291" s="18">
        <v>0</v>
      </c>
      <c r="AL1291" s="18">
        <v>0.31415999999999999</v>
      </c>
      <c r="AM1291" s="18">
        <v>0.36802000000000001</v>
      </c>
      <c r="AN1291" s="18">
        <v>0.31231999999999999</v>
      </c>
      <c r="AP1291" s="18">
        <v>0.37392230051495712</v>
      </c>
      <c r="AQ1291" s="18">
        <v>0.34999029545520821</v>
      </c>
      <c r="AR1291" s="18">
        <v>0.44170496138353571</v>
      </c>
      <c r="AS1291" s="18">
        <v>0.38400077014913309</v>
      </c>
      <c r="AT1291" s="18">
        <v>0.36208518447658411</v>
      </c>
      <c r="AU1291" s="18">
        <v>0.328873988962532</v>
      </c>
      <c r="AW1291" s="18">
        <v>0.36076943084265489</v>
      </c>
      <c r="AX1291" s="18">
        <v>0.29588291395475158</v>
      </c>
      <c r="AZ1291" s="18">
        <v>0.34970609761715649</v>
      </c>
      <c r="BA1291" s="18">
        <v>0.30645383001344489</v>
      </c>
      <c r="BB1291" s="18">
        <v>0.39164985724664791</v>
      </c>
      <c r="BC1291" s="18">
        <v>0.38416626896544559</v>
      </c>
      <c r="BD1291" s="18">
        <v>0.36196301516523771</v>
      </c>
      <c r="BE1291" s="18">
        <v>0.31245425936312737</v>
      </c>
      <c r="BF1291" s="18">
        <v>0.32151714686910071</v>
      </c>
      <c r="BG1291" s="18">
        <v>0.43434004324924608</v>
      </c>
    </row>
    <row r="1292" spans="2:59">
      <c r="B1292" s="17" t="s">
        <v>359</v>
      </c>
      <c r="C1292" s="18">
        <v>0.20315095905386221</v>
      </c>
      <c r="D1292" s="18">
        <v>0.18371001367799231</v>
      </c>
      <c r="E1292" s="18">
        <v>0.21751892676949891</v>
      </c>
      <c r="G1292" s="18">
        <v>0.2016417997476122</v>
      </c>
      <c r="H1292" s="18">
        <v>0.1635445133268604</v>
      </c>
      <c r="I1292" s="18">
        <v>0.2357333687378603</v>
      </c>
      <c r="J1292" s="18">
        <v>0.2252817284506439</v>
      </c>
      <c r="K1292" s="18">
        <v>0.2305539561874265</v>
      </c>
      <c r="L1292" s="18">
        <v>0.2115479347256338</v>
      </c>
      <c r="M1292" s="18">
        <v>0.17146494427437331</v>
      </c>
      <c r="N1292" s="18">
        <v>0.19774855991991019</v>
      </c>
      <c r="O1292" s="18">
        <v>0.22787747443943079</v>
      </c>
      <c r="Q1292" s="18">
        <v>0.17432093518546399</v>
      </c>
      <c r="R1292" s="18">
        <v>0.2217650124171304</v>
      </c>
      <c r="S1292" s="18">
        <v>0.1978137816045398</v>
      </c>
      <c r="T1292" s="18">
        <v>0.231369384120548</v>
      </c>
      <c r="V1292" s="18">
        <v>0.16705475536957709</v>
      </c>
      <c r="W1292" s="18">
        <v>0.14402620319015541</v>
      </c>
      <c r="X1292" s="18">
        <v>0.16494471010025649</v>
      </c>
      <c r="Y1292" s="18">
        <v>0.2500191718502166</v>
      </c>
      <c r="Z1292" s="18">
        <v>0.24806313002729491</v>
      </c>
      <c r="AA1292" s="18">
        <v>0.24663054197068901</v>
      </c>
      <c r="AB1292" s="18">
        <v>0.2067916428816354</v>
      </c>
      <c r="AD1292" s="18">
        <v>0.18995115433809909</v>
      </c>
      <c r="AE1292" s="18">
        <v>0.18229093860846779</v>
      </c>
      <c r="AF1292" s="18">
        <v>0.21286900690318761</v>
      </c>
      <c r="AG1292" s="18">
        <v>0.29869641060994828</v>
      </c>
      <c r="AH1292" s="18">
        <v>0.21740466521932611</v>
      </c>
      <c r="AI1292" s="18">
        <v>0.21340508706980141</v>
      </c>
      <c r="AJ1292" s="18">
        <v>0.18709804329547289</v>
      </c>
      <c r="AL1292" s="18">
        <v>0.16356999999999999</v>
      </c>
      <c r="AM1292" s="18">
        <v>0.14205999999999999</v>
      </c>
      <c r="AN1292" s="18">
        <v>0.20404</v>
      </c>
      <c r="AP1292" s="18">
        <v>0.22157559451429709</v>
      </c>
      <c r="AQ1292" s="18">
        <v>0.24419079733169419</v>
      </c>
      <c r="AR1292" s="18">
        <v>0.21047765687367709</v>
      </c>
      <c r="AS1292" s="18">
        <v>0.25777836661115677</v>
      </c>
      <c r="AT1292" s="18">
        <v>0.25344331561381023</v>
      </c>
      <c r="AU1292" s="18">
        <v>0.10071079764161241</v>
      </c>
      <c r="AW1292" s="18">
        <v>0.18204223278292381</v>
      </c>
      <c r="AX1292" s="18">
        <v>0.34963950859548037</v>
      </c>
      <c r="AZ1292" s="18">
        <v>0.16702270427061969</v>
      </c>
      <c r="BA1292" s="18">
        <v>0.1900202769253759</v>
      </c>
      <c r="BB1292" s="18">
        <v>0.21859697016450669</v>
      </c>
      <c r="BC1292" s="18">
        <v>0.25490224012792251</v>
      </c>
      <c r="BD1292" s="18">
        <v>0.24209488617009539</v>
      </c>
      <c r="BE1292" s="18">
        <v>0.26095447374044523</v>
      </c>
      <c r="BF1292" s="18">
        <v>0.29340057560918742</v>
      </c>
      <c r="BG1292" s="18">
        <v>0.17391855549693491</v>
      </c>
    </row>
    <row r="1294" spans="2:59" ht="116.1">
      <c r="B1294" s="14" t="s">
        <v>425</v>
      </c>
    </row>
    <row r="1295" spans="2:59">
      <c r="B1295" s="15" t="s">
        <v>20</v>
      </c>
    </row>
    <row r="1296" spans="2:59">
      <c r="B1296" s="11" t="s">
        <v>105</v>
      </c>
      <c r="C1296" s="16">
        <v>4021</v>
      </c>
      <c r="D1296" s="16">
        <v>1673</v>
      </c>
      <c r="E1296" s="16">
        <v>2333</v>
      </c>
      <c r="G1296" s="16">
        <v>205</v>
      </c>
      <c r="H1296" s="16">
        <v>556</v>
      </c>
      <c r="I1296" s="16">
        <v>395</v>
      </c>
      <c r="J1296" s="16">
        <v>359</v>
      </c>
      <c r="K1296" s="16">
        <v>435</v>
      </c>
      <c r="L1296" s="16">
        <v>408</v>
      </c>
      <c r="M1296" s="16">
        <v>651</v>
      </c>
      <c r="N1296" s="16">
        <v>588</v>
      </c>
      <c r="O1296" s="16">
        <v>424</v>
      </c>
      <c r="Q1296" s="16">
        <v>1335</v>
      </c>
      <c r="R1296" s="16">
        <v>799</v>
      </c>
      <c r="S1296" s="16">
        <v>887</v>
      </c>
      <c r="T1296" s="16">
        <v>955</v>
      </c>
      <c r="V1296" s="16">
        <v>499</v>
      </c>
      <c r="W1296" s="16">
        <v>617</v>
      </c>
      <c r="X1296" s="16">
        <v>572</v>
      </c>
      <c r="Y1296" s="16">
        <v>607</v>
      </c>
      <c r="Z1296" s="16">
        <v>586</v>
      </c>
      <c r="AA1296" s="16">
        <v>563</v>
      </c>
      <c r="AB1296" s="16">
        <v>577</v>
      </c>
      <c r="AD1296" s="16">
        <v>1339</v>
      </c>
      <c r="AE1296" s="16">
        <v>800</v>
      </c>
      <c r="AF1296" s="16">
        <v>767</v>
      </c>
      <c r="AG1296" s="16">
        <v>160</v>
      </c>
      <c r="AH1296" s="16">
        <v>609</v>
      </c>
      <c r="AI1296" s="16">
        <v>341</v>
      </c>
      <c r="AJ1296" s="16">
        <v>5</v>
      </c>
      <c r="AL1296" s="16">
        <v>547</v>
      </c>
      <c r="AM1296" s="16">
        <v>640</v>
      </c>
      <c r="AN1296" s="16">
        <v>180</v>
      </c>
      <c r="AP1296" s="16">
        <v>436</v>
      </c>
      <c r="AQ1296" s="16">
        <v>418</v>
      </c>
      <c r="AR1296" s="16">
        <v>128</v>
      </c>
      <c r="AS1296" s="16">
        <v>889</v>
      </c>
      <c r="AT1296" s="16">
        <v>140</v>
      </c>
      <c r="AU1296" s="16">
        <v>21</v>
      </c>
      <c r="AW1296" s="16">
        <v>3485</v>
      </c>
      <c r="AX1296" s="16">
        <v>492</v>
      </c>
      <c r="AZ1296" s="16">
        <v>1326</v>
      </c>
      <c r="BA1296" s="16">
        <v>930</v>
      </c>
      <c r="BB1296" s="16">
        <v>647</v>
      </c>
      <c r="BC1296" s="16">
        <v>527</v>
      </c>
      <c r="BD1296" s="16">
        <v>129</v>
      </c>
      <c r="BE1296" s="16">
        <v>133</v>
      </c>
      <c r="BF1296" s="16">
        <v>207</v>
      </c>
      <c r="BG1296" s="16">
        <v>95</v>
      </c>
    </row>
    <row r="1297" spans="2:59">
      <c r="B1297" s="12" t="s">
        <v>106</v>
      </c>
      <c r="C1297" s="16">
        <v>4021</v>
      </c>
      <c r="D1297" s="16">
        <v>1744</v>
      </c>
      <c r="E1297" s="16">
        <v>2272</v>
      </c>
      <c r="G1297" s="16">
        <v>189</v>
      </c>
      <c r="H1297" s="16">
        <v>543</v>
      </c>
      <c r="I1297" s="16">
        <v>398</v>
      </c>
      <c r="J1297" s="16">
        <v>350</v>
      </c>
      <c r="K1297" s="16">
        <v>438</v>
      </c>
      <c r="L1297" s="16">
        <v>422</v>
      </c>
      <c r="M1297" s="16">
        <v>652</v>
      </c>
      <c r="N1297" s="16">
        <v>639</v>
      </c>
      <c r="O1297" s="16">
        <v>390</v>
      </c>
      <c r="Q1297" s="16">
        <v>1341</v>
      </c>
      <c r="R1297" s="16">
        <v>796</v>
      </c>
      <c r="S1297" s="16">
        <v>896</v>
      </c>
      <c r="T1297" s="16">
        <v>943</v>
      </c>
      <c r="V1297" s="16">
        <v>584</v>
      </c>
      <c r="W1297" s="16">
        <v>587</v>
      </c>
      <c r="X1297" s="16">
        <v>583</v>
      </c>
      <c r="Y1297" s="16">
        <v>558</v>
      </c>
      <c r="Z1297" s="16">
        <v>563</v>
      </c>
      <c r="AA1297" s="16">
        <v>563</v>
      </c>
      <c r="AB1297" s="16">
        <v>583</v>
      </c>
      <c r="AD1297" s="16">
        <v>1343</v>
      </c>
      <c r="AE1297" s="16">
        <v>804</v>
      </c>
      <c r="AF1297" s="16">
        <v>765</v>
      </c>
      <c r="AG1297" s="16">
        <v>157</v>
      </c>
      <c r="AH1297" s="16">
        <v>609</v>
      </c>
      <c r="AI1297" s="16">
        <v>338</v>
      </c>
      <c r="AJ1297" s="16">
        <v>5</v>
      </c>
      <c r="AL1297" s="16">
        <v>567</v>
      </c>
      <c r="AM1297" s="16">
        <v>660</v>
      </c>
      <c r="AN1297" s="16">
        <v>184</v>
      </c>
      <c r="AP1297" s="16">
        <v>433</v>
      </c>
      <c r="AQ1297" s="16">
        <v>406</v>
      </c>
      <c r="AR1297" s="16">
        <v>131</v>
      </c>
      <c r="AS1297" s="16">
        <v>857</v>
      </c>
      <c r="AT1297" s="16">
        <v>139</v>
      </c>
      <c r="AU1297" s="16">
        <v>21</v>
      </c>
      <c r="AW1297" s="16">
        <v>3486</v>
      </c>
      <c r="AX1297" s="16">
        <v>490</v>
      </c>
      <c r="AZ1297" s="16">
        <v>1382</v>
      </c>
      <c r="BA1297" s="16">
        <v>902</v>
      </c>
      <c r="BB1297" s="16">
        <v>650</v>
      </c>
      <c r="BC1297" s="16">
        <v>510</v>
      </c>
      <c r="BD1297" s="16">
        <v>127</v>
      </c>
      <c r="BE1297" s="16">
        <v>130</v>
      </c>
      <c r="BF1297" s="16">
        <v>199</v>
      </c>
      <c r="BG1297" s="16">
        <v>95</v>
      </c>
    </row>
    <row r="1298" spans="2:59">
      <c r="B1298" s="17" t="s">
        <v>426</v>
      </c>
      <c r="C1298" s="18">
        <v>0.38555584727179232</v>
      </c>
      <c r="D1298" s="18">
        <v>0.44841177302720331</v>
      </c>
      <c r="E1298" s="18">
        <v>0.33776192752977452</v>
      </c>
      <c r="G1298" s="18">
        <v>0.3266863616428835</v>
      </c>
      <c r="H1298" s="18">
        <v>0.38770532368427219</v>
      </c>
      <c r="I1298" s="18">
        <v>0.33434240745649513</v>
      </c>
      <c r="J1298" s="18">
        <v>0.34602193673816473</v>
      </c>
      <c r="K1298" s="18">
        <v>0.42004035358594488</v>
      </c>
      <c r="L1298" s="18">
        <v>0.32812766116789432</v>
      </c>
      <c r="M1298" s="18">
        <v>0.5209764318707355</v>
      </c>
      <c r="N1298" s="18">
        <v>0.37134199413963381</v>
      </c>
      <c r="O1298" s="18">
        <v>0.3191401974982786</v>
      </c>
      <c r="Q1298" s="18">
        <v>0.45430769296171619</v>
      </c>
      <c r="R1298" s="18">
        <v>0.35421720290449632</v>
      </c>
      <c r="S1298" s="18">
        <v>0.39127419362848631</v>
      </c>
      <c r="T1298" s="18">
        <v>0.3129313886542251</v>
      </c>
      <c r="V1298" s="18">
        <v>0.28364983025385843</v>
      </c>
      <c r="W1298" s="18">
        <v>0.3839128439449348</v>
      </c>
      <c r="X1298" s="18">
        <v>0.38570465823413658</v>
      </c>
      <c r="Y1298" s="18">
        <v>0.38105471478160102</v>
      </c>
      <c r="Z1298" s="18">
        <v>0.43315331726437162</v>
      </c>
      <c r="AA1298" s="18">
        <v>0.39536551966204952</v>
      </c>
      <c r="AB1298" s="18">
        <v>0.43797812222920829</v>
      </c>
      <c r="AD1298" s="18">
        <v>0.4727931632864541</v>
      </c>
      <c r="AE1298" s="18">
        <v>0.36956436768023659</v>
      </c>
      <c r="AF1298" s="18">
        <v>0.32849375188605429</v>
      </c>
      <c r="AG1298" s="18">
        <v>0.34142685446388032</v>
      </c>
      <c r="AH1298" s="18">
        <v>0.34525726000804852</v>
      </c>
      <c r="AI1298" s="18">
        <v>0.30215103536658861</v>
      </c>
      <c r="AJ1298" s="18">
        <v>0.17861705748632431</v>
      </c>
      <c r="AL1298" s="18">
        <v>0.42637000000000003</v>
      </c>
      <c r="AM1298" s="18">
        <v>0.32645999999999997</v>
      </c>
      <c r="AN1298" s="18">
        <v>0.31090000000000001</v>
      </c>
      <c r="AP1298" s="18">
        <v>0.47580859778787532</v>
      </c>
      <c r="AQ1298" s="18">
        <v>0.37981153888848929</v>
      </c>
      <c r="AR1298" s="18">
        <v>0.42751262470226192</v>
      </c>
      <c r="AS1298" s="18">
        <v>0.39392764757376392</v>
      </c>
      <c r="AT1298" s="18">
        <v>0.42464422798063101</v>
      </c>
      <c r="AU1298" s="18">
        <v>0.76110139536525523</v>
      </c>
      <c r="AW1298" s="18">
        <v>0.41709292634455919</v>
      </c>
      <c r="AX1298" s="18">
        <v>0.17974210592894679</v>
      </c>
      <c r="AZ1298" s="18">
        <v>0.32433631977680888</v>
      </c>
      <c r="BA1298" s="18">
        <v>0.41888844016988458</v>
      </c>
      <c r="BB1298" s="18">
        <v>0.45954120622215089</v>
      </c>
      <c r="BC1298" s="18">
        <v>0.44957321327186262</v>
      </c>
      <c r="BD1298" s="18">
        <v>0.45607331625896391</v>
      </c>
      <c r="BE1298" s="18">
        <v>0.44016381336644078</v>
      </c>
      <c r="BF1298" s="18">
        <v>0.26735376463448629</v>
      </c>
      <c r="BG1298" s="18">
        <v>0.2288727806637981</v>
      </c>
    </row>
    <row r="1299" spans="2:59">
      <c r="B1299" s="17" t="s">
        <v>427</v>
      </c>
      <c r="C1299" s="18">
        <v>0.52191709016296706</v>
      </c>
      <c r="D1299" s="18">
        <v>0.46222887961120618</v>
      </c>
      <c r="E1299" s="18">
        <v>0.56732240664020639</v>
      </c>
      <c r="G1299" s="18">
        <v>0.55189376906049292</v>
      </c>
      <c r="H1299" s="18">
        <v>0.50642973934116287</v>
      </c>
      <c r="I1299" s="18">
        <v>0.56616445780069014</v>
      </c>
      <c r="J1299" s="18">
        <v>0.55200479641279065</v>
      </c>
      <c r="K1299" s="18">
        <v>0.47602396652112827</v>
      </c>
      <c r="L1299" s="18">
        <v>0.55796973969003894</v>
      </c>
      <c r="M1299" s="18">
        <v>0.41103781254780658</v>
      </c>
      <c r="N1299" s="18">
        <v>0.55306455729627579</v>
      </c>
      <c r="O1299" s="18">
        <v>0.60366046769875281</v>
      </c>
      <c r="Q1299" s="18">
        <v>0.48751729179902142</v>
      </c>
      <c r="R1299" s="18">
        <v>0.56168503355685995</v>
      </c>
      <c r="S1299" s="18">
        <v>0.50892126459024978</v>
      </c>
      <c r="T1299" s="18">
        <v>0.54506764949997832</v>
      </c>
      <c r="V1299" s="18">
        <v>0.60005912425247743</v>
      </c>
      <c r="W1299" s="18">
        <v>0.53350973228017351</v>
      </c>
      <c r="X1299" s="18">
        <v>0.54781905762108651</v>
      </c>
      <c r="Y1299" s="18">
        <v>0.50960170164351271</v>
      </c>
      <c r="Z1299" s="18">
        <v>0.4755437490964653</v>
      </c>
      <c r="AA1299" s="18">
        <v>0.51228979891140369</v>
      </c>
      <c r="AB1299" s="18">
        <v>0.47196925400218748</v>
      </c>
      <c r="AD1299" s="18">
        <v>0.4456931162728231</v>
      </c>
      <c r="AE1299" s="18">
        <v>0.55606434941039939</v>
      </c>
      <c r="AF1299" s="18">
        <v>0.55894811882098894</v>
      </c>
      <c r="AG1299" s="18">
        <v>0.60505190317950641</v>
      </c>
      <c r="AH1299" s="18">
        <v>0.53124789850441001</v>
      </c>
      <c r="AI1299" s="18">
        <v>0.60586541900955215</v>
      </c>
      <c r="AJ1299" s="18">
        <v>0.42490537416656349</v>
      </c>
      <c r="AL1299" s="18">
        <v>0.51010999999999995</v>
      </c>
      <c r="AM1299" s="18">
        <v>0.58842000000000005</v>
      </c>
      <c r="AN1299" s="18">
        <v>0.59345000000000003</v>
      </c>
      <c r="AP1299" s="18">
        <v>0.46569938201429423</v>
      </c>
      <c r="AQ1299" s="18">
        <v>0.4503460671299484</v>
      </c>
      <c r="AR1299" s="18">
        <v>0.50966399341814983</v>
      </c>
      <c r="AS1299" s="18">
        <v>0.51941976566783177</v>
      </c>
      <c r="AT1299" s="18">
        <v>0.50321217363128523</v>
      </c>
      <c r="AU1299" s="18">
        <v>0.19282835853661659</v>
      </c>
      <c r="AW1299" s="18">
        <v>0.49848573938256707</v>
      </c>
      <c r="AX1299" s="18">
        <v>0.69021163381533679</v>
      </c>
      <c r="AZ1299" s="18">
        <v>0.57739972975754017</v>
      </c>
      <c r="BA1299" s="18">
        <v>0.48752160035141412</v>
      </c>
      <c r="BB1299" s="18">
        <v>0.46709494248216687</v>
      </c>
      <c r="BC1299" s="18">
        <v>0.47322403968178461</v>
      </c>
      <c r="BD1299" s="18">
        <v>0.46616214475938778</v>
      </c>
      <c r="BE1299" s="18">
        <v>0.47840280545981401</v>
      </c>
      <c r="BF1299" s="18">
        <v>0.59647862955785225</v>
      </c>
      <c r="BG1299" s="18">
        <v>0.68817119644790559</v>
      </c>
    </row>
    <row r="1300" spans="2:59">
      <c r="B1300" s="17" t="s">
        <v>144</v>
      </c>
      <c r="C1300" s="18">
        <v>9.2527062565240639E-2</v>
      </c>
      <c r="D1300" s="18">
        <v>8.9359347361590569E-2</v>
      </c>
      <c r="E1300" s="18">
        <v>9.4915665830019133E-2</v>
      </c>
      <c r="G1300" s="18">
        <v>0.1214198692966235</v>
      </c>
      <c r="H1300" s="18">
        <v>0.1058649369745651</v>
      </c>
      <c r="I1300" s="18">
        <v>9.9493134742814737E-2</v>
      </c>
      <c r="J1300" s="18">
        <v>0.10197326684904461</v>
      </c>
      <c r="K1300" s="18">
        <v>0.10393567989292669</v>
      </c>
      <c r="L1300" s="18">
        <v>0.1139025991420667</v>
      </c>
      <c r="M1300" s="18">
        <v>6.798575558145778E-2</v>
      </c>
      <c r="N1300" s="18">
        <v>7.5593448564090379E-2</v>
      </c>
      <c r="O1300" s="18">
        <v>7.7199334802968755E-2</v>
      </c>
      <c r="Q1300" s="18">
        <v>5.8175015239262329E-2</v>
      </c>
      <c r="R1300" s="18">
        <v>8.4097763538643719E-2</v>
      </c>
      <c r="S1300" s="18">
        <v>9.9804541781263897E-2</v>
      </c>
      <c r="T1300" s="18">
        <v>0.14200096184579669</v>
      </c>
      <c r="V1300" s="18">
        <v>0.1162910454936643</v>
      </c>
      <c r="W1300" s="18">
        <v>8.2577423774891606E-2</v>
      </c>
      <c r="X1300" s="18">
        <v>6.6476284144776729E-2</v>
      </c>
      <c r="Y1300" s="18">
        <v>0.1093435835748862</v>
      </c>
      <c r="Z1300" s="18">
        <v>9.1302933639163225E-2</v>
      </c>
      <c r="AA1300" s="18">
        <v>9.2344681426546713E-2</v>
      </c>
      <c r="AB1300" s="18">
        <v>9.0052623768604192E-2</v>
      </c>
      <c r="AD1300" s="18">
        <v>8.1513720440722914E-2</v>
      </c>
      <c r="AE1300" s="18">
        <v>7.4371282909363984E-2</v>
      </c>
      <c r="AF1300" s="18">
        <v>0.11255812929295669</v>
      </c>
      <c r="AG1300" s="18">
        <v>5.3521242356612972E-2</v>
      </c>
      <c r="AH1300" s="18">
        <v>0.1234948414875415</v>
      </c>
      <c r="AI1300" s="18">
        <v>9.19835456238592E-2</v>
      </c>
      <c r="AJ1300" s="18">
        <v>0.39647756834711217</v>
      </c>
      <c r="AL1300" s="18">
        <v>6.3519999999999993E-2</v>
      </c>
      <c r="AM1300" s="18">
        <v>8.5120000000000001E-2</v>
      </c>
      <c r="AN1300" s="18">
        <v>9.5649999999999999E-2</v>
      </c>
      <c r="AP1300" s="18">
        <v>5.849202019783066E-2</v>
      </c>
      <c r="AQ1300" s="18">
        <v>0.16984239398156231</v>
      </c>
      <c r="AR1300" s="18">
        <v>6.2823381879588414E-2</v>
      </c>
      <c r="AS1300" s="18">
        <v>8.6652586758404412E-2</v>
      </c>
      <c r="AT1300" s="18">
        <v>7.2143598388083832E-2</v>
      </c>
      <c r="AU1300" s="18">
        <v>4.6070246098127862E-2</v>
      </c>
      <c r="AW1300" s="18">
        <v>8.4421334272873849E-2</v>
      </c>
      <c r="AX1300" s="18">
        <v>0.13004626025571631</v>
      </c>
      <c r="AZ1300" s="18">
        <v>9.8263950465650729E-2</v>
      </c>
      <c r="BA1300" s="18">
        <v>9.3589959478701232E-2</v>
      </c>
      <c r="BB1300" s="18">
        <v>7.3363851295682098E-2</v>
      </c>
      <c r="BC1300" s="18">
        <v>7.7202747046352896E-2</v>
      </c>
      <c r="BD1300" s="18">
        <v>7.7764538981648146E-2</v>
      </c>
      <c r="BE1300" s="18">
        <v>8.1433381173745267E-2</v>
      </c>
      <c r="BF1300" s="18">
        <v>0.13616760580766149</v>
      </c>
      <c r="BG1300" s="18">
        <v>8.2956022888296121E-2</v>
      </c>
    </row>
    <row r="1302" spans="2:59" ht="101.45">
      <c r="B1302" s="14" t="s">
        <v>428</v>
      </c>
    </row>
    <row r="1303" spans="2:59">
      <c r="B1303" s="15" t="s">
        <v>20</v>
      </c>
    </row>
    <row r="1304" spans="2:59">
      <c r="B1304" s="11" t="s">
        <v>105</v>
      </c>
      <c r="C1304" s="16">
        <v>4021</v>
      </c>
      <c r="D1304" s="16">
        <v>1673</v>
      </c>
      <c r="E1304" s="16">
        <v>2333</v>
      </c>
      <c r="G1304" s="16">
        <v>205</v>
      </c>
      <c r="H1304" s="16">
        <v>556</v>
      </c>
      <c r="I1304" s="16">
        <v>395</v>
      </c>
      <c r="J1304" s="16">
        <v>359</v>
      </c>
      <c r="K1304" s="16">
        <v>435</v>
      </c>
      <c r="L1304" s="16">
        <v>408</v>
      </c>
      <c r="M1304" s="16">
        <v>651</v>
      </c>
      <c r="N1304" s="16">
        <v>588</v>
      </c>
      <c r="O1304" s="16">
        <v>424</v>
      </c>
      <c r="Q1304" s="16">
        <v>1335</v>
      </c>
      <c r="R1304" s="16">
        <v>799</v>
      </c>
      <c r="S1304" s="16">
        <v>887</v>
      </c>
      <c r="T1304" s="16">
        <v>955</v>
      </c>
      <c r="V1304" s="16">
        <v>499</v>
      </c>
      <c r="W1304" s="16">
        <v>617</v>
      </c>
      <c r="X1304" s="16">
        <v>572</v>
      </c>
      <c r="Y1304" s="16">
        <v>607</v>
      </c>
      <c r="Z1304" s="16">
        <v>586</v>
      </c>
      <c r="AA1304" s="16">
        <v>563</v>
      </c>
      <c r="AB1304" s="16">
        <v>577</v>
      </c>
      <c r="AD1304" s="16">
        <v>1339</v>
      </c>
      <c r="AE1304" s="16">
        <v>800</v>
      </c>
      <c r="AF1304" s="16">
        <v>767</v>
      </c>
      <c r="AG1304" s="16">
        <v>160</v>
      </c>
      <c r="AH1304" s="16">
        <v>609</v>
      </c>
      <c r="AI1304" s="16">
        <v>341</v>
      </c>
      <c r="AJ1304" s="16">
        <v>5</v>
      </c>
      <c r="AL1304" s="16">
        <v>547</v>
      </c>
      <c r="AM1304" s="16">
        <v>640</v>
      </c>
      <c r="AN1304" s="16">
        <v>180</v>
      </c>
      <c r="AP1304" s="16">
        <v>436</v>
      </c>
      <c r="AQ1304" s="16">
        <v>418</v>
      </c>
      <c r="AR1304" s="16">
        <v>128</v>
      </c>
      <c r="AS1304" s="16">
        <v>889</v>
      </c>
      <c r="AT1304" s="16">
        <v>140</v>
      </c>
      <c r="AU1304" s="16">
        <v>21</v>
      </c>
      <c r="AW1304" s="16">
        <v>3485</v>
      </c>
      <c r="AX1304" s="16">
        <v>492</v>
      </c>
      <c r="AZ1304" s="16">
        <v>1326</v>
      </c>
      <c r="BA1304" s="16">
        <v>930</v>
      </c>
      <c r="BB1304" s="16">
        <v>647</v>
      </c>
      <c r="BC1304" s="16">
        <v>527</v>
      </c>
      <c r="BD1304" s="16">
        <v>129</v>
      </c>
      <c r="BE1304" s="16">
        <v>133</v>
      </c>
      <c r="BF1304" s="16">
        <v>207</v>
      </c>
      <c r="BG1304" s="16">
        <v>95</v>
      </c>
    </row>
    <row r="1305" spans="2:59">
      <c r="B1305" s="12" t="s">
        <v>106</v>
      </c>
      <c r="C1305" s="16">
        <v>4021</v>
      </c>
      <c r="D1305" s="16">
        <v>1744</v>
      </c>
      <c r="E1305" s="16">
        <v>2272</v>
      </c>
      <c r="G1305" s="16">
        <v>189</v>
      </c>
      <c r="H1305" s="16">
        <v>543</v>
      </c>
      <c r="I1305" s="16">
        <v>398</v>
      </c>
      <c r="J1305" s="16">
        <v>350</v>
      </c>
      <c r="K1305" s="16">
        <v>438</v>
      </c>
      <c r="L1305" s="16">
        <v>422</v>
      </c>
      <c r="M1305" s="16">
        <v>652</v>
      </c>
      <c r="N1305" s="16">
        <v>639</v>
      </c>
      <c r="O1305" s="16">
        <v>390</v>
      </c>
      <c r="Q1305" s="16">
        <v>1341</v>
      </c>
      <c r="R1305" s="16">
        <v>796</v>
      </c>
      <c r="S1305" s="16">
        <v>896</v>
      </c>
      <c r="T1305" s="16">
        <v>943</v>
      </c>
      <c r="V1305" s="16">
        <v>584</v>
      </c>
      <c r="W1305" s="16">
        <v>587</v>
      </c>
      <c r="X1305" s="16">
        <v>583</v>
      </c>
      <c r="Y1305" s="16">
        <v>558</v>
      </c>
      <c r="Z1305" s="16">
        <v>563</v>
      </c>
      <c r="AA1305" s="16">
        <v>563</v>
      </c>
      <c r="AB1305" s="16">
        <v>583</v>
      </c>
      <c r="AD1305" s="16">
        <v>1343</v>
      </c>
      <c r="AE1305" s="16">
        <v>804</v>
      </c>
      <c r="AF1305" s="16">
        <v>765</v>
      </c>
      <c r="AG1305" s="16">
        <v>157</v>
      </c>
      <c r="AH1305" s="16">
        <v>609</v>
      </c>
      <c r="AI1305" s="16">
        <v>338</v>
      </c>
      <c r="AJ1305" s="16">
        <v>5</v>
      </c>
      <c r="AL1305" s="16">
        <v>567</v>
      </c>
      <c r="AM1305" s="16">
        <v>660</v>
      </c>
      <c r="AN1305" s="16">
        <v>184</v>
      </c>
      <c r="AP1305" s="16">
        <v>433</v>
      </c>
      <c r="AQ1305" s="16">
        <v>406</v>
      </c>
      <c r="AR1305" s="16">
        <v>131</v>
      </c>
      <c r="AS1305" s="16">
        <v>857</v>
      </c>
      <c r="AT1305" s="16">
        <v>139</v>
      </c>
      <c r="AU1305" s="16">
        <v>21</v>
      </c>
      <c r="AW1305" s="16">
        <v>3486</v>
      </c>
      <c r="AX1305" s="16">
        <v>490</v>
      </c>
      <c r="AZ1305" s="16">
        <v>1382</v>
      </c>
      <c r="BA1305" s="16">
        <v>902</v>
      </c>
      <c r="BB1305" s="16">
        <v>650</v>
      </c>
      <c r="BC1305" s="16">
        <v>510</v>
      </c>
      <c r="BD1305" s="16">
        <v>127</v>
      </c>
      <c r="BE1305" s="16">
        <v>130</v>
      </c>
      <c r="BF1305" s="16">
        <v>199</v>
      </c>
      <c r="BG1305" s="16">
        <v>95</v>
      </c>
    </row>
    <row r="1306" spans="2:59">
      <c r="B1306" s="17" t="s">
        <v>426</v>
      </c>
      <c r="C1306" s="18">
        <v>0.24943106750233809</v>
      </c>
      <c r="D1306" s="18">
        <v>0.30944399243208781</v>
      </c>
      <c r="E1306" s="18">
        <v>0.20376989767801529</v>
      </c>
      <c r="G1306" s="18">
        <v>0.23307485188590979</v>
      </c>
      <c r="H1306" s="18">
        <v>0.23836980151539719</v>
      </c>
      <c r="I1306" s="18">
        <v>0.21370282043788369</v>
      </c>
      <c r="J1306" s="18">
        <v>0.2168837473102731</v>
      </c>
      <c r="K1306" s="18">
        <v>0.26933089173582009</v>
      </c>
      <c r="L1306" s="18">
        <v>0.22070031427188311</v>
      </c>
      <c r="M1306" s="18">
        <v>0.38400648131928722</v>
      </c>
      <c r="N1306" s="18">
        <v>0.20726510223855329</v>
      </c>
      <c r="O1306" s="18">
        <v>0.1912724352592205</v>
      </c>
      <c r="Q1306" s="18">
        <v>0.31182382265707492</v>
      </c>
      <c r="R1306" s="18">
        <v>0.19906257742729319</v>
      </c>
      <c r="S1306" s="18">
        <v>0.2395540006227298</v>
      </c>
      <c r="T1306" s="18">
        <v>0.22235082078019849</v>
      </c>
      <c r="V1306" s="18">
        <v>0.2618573992283989</v>
      </c>
      <c r="W1306" s="18">
        <v>0.29470302427682638</v>
      </c>
      <c r="X1306" s="18">
        <v>0.23449389362801651</v>
      </c>
      <c r="Y1306" s="18">
        <v>0.211409588165266</v>
      </c>
      <c r="Z1306" s="18">
        <v>0.21415475167075301</v>
      </c>
      <c r="AA1306" s="18">
        <v>0.2226437866224486</v>
      </c>
      <c r="AB1306" s="18">
        <v>0.30266077561239191</v>
      </c>
      <c r="AD1306" s="18">
        <v>0.34269290737601432</v>
      </c>
      <c r="AE1306" s="18">
        <v>0.2228567227851696</v>
      </c>
      <c r="AF1306" s="18">
        <v>0.1898951252825315</v>
      </c>
      <c r="AG1306" s="18">
        <v>0.18992494452933931</v>
      </c>
      <c r="AH1306" s="18">
        <v>0.21161571800061441</v>
      </c>
      <c r="AI1306" s="18">
        <v>0.17615865880492099</v>
      </c>
      <c r="AJ1306" s="18">
        <v>0</v>
      </c>
      <c r="AL1306" s="18">
        <v>0.33367000000000002</v>
      </c>
      <c r="AM1306" s="18">
        <v>0.20818</v>
      </c>
      <c r="AN1306" s="18">
        <v>0.29311999999999999</v>
      </c>
      <c r="AP1306" s="18">
        <v>0.24964934508902589</v>
      </c>
      <c r="AQ1306" s="18">
        <v>0.20587986259041749</v>
      </c>
      <c r="AR1306" s="18">
        <v>0.38919380518089658</v>
      </c>
      <c r="AS1306" s="18">
        <v>0.21049567875311481</v>
      </c>
      <c r="AT1306" s="18">
        <v>0.28170230400414492</v>
      </c>
      <c r="AU1306" s="18">
        <v>0.58696272383612624</v>
      </c>
      <c r="AW1306" s="18">
        <v>0.27016707993718958</v>
      </c>
      <c r="AX1306" s="18">
        <v>0.1108974823954539</v>
      </c>
      <c r="AZ1306" s="18">
        <v>0.22938288924523639</v>
      </c>
      <c r="BA1306" s="18">
        <v>0.31828833866042</v>
      </c>
      <c r="BB1306" s="18">
        <v>0.24960358532580501</v>
      </c>
      <c r="BC1306" s="18">
        <v>0.2199275275674055</v>
      </c>
      <c r="BD1306" s="18">
        <v>0.29364620339195302</v>
      </c>
      <c r="BE1306" s="18">
        <v>0.26831481589069323</v>
      </c>
      <c r="BF1306" s="18">
        <v>0.1332697601678873</v>
      </c>
      <c r="BG1306" s="18">
        <v>0.18602972842442761</v>
      </c>
    </row>
    <row r="1307" spans="2:59">
      <c r="B1307" s="17" t="s">
        <v>427</v>
      </c>
      <c r="C1307" s="18">
        <v>0.6485711365200949</v>
      </c>
      <c r="D1307" s="18">
        <v>0.58875539688623624</v>
      </c>
      <c r="E1307" s="18">
        <v>0.69397553434288239</v>
      </c>
      <c r="G1307" s="18">
        <v>0.65114117042269326</v>
      </c>
      <c r="H1307" s="18">
        <v>0.64125576629603875</v>
      </c>
      <c r="I1307" s="18">
        <v>0.67383713542567858</v>
      </c>
      <c r="J1307" s="18">
        <v>0.68478117157170326</v>
      </c>
      <c r="K1307" s="18">
        <v>0.60692764546249844</v>
      </c>
      <c r="L1307" s="18">
        <v>0.67005487910953465</v>
      </c>
      <c r="M1307" s="18">
        <v>0.54341143670392023</v>
      </c>
      <c r="N1307" s="18">
        <v>0.70448292529000589</v>
      </c>
      <c r="O1307" s="18">
        <v>0.70694890769507668</v>
      </c>
      <c r="Q1307" s="18">
        <v>0.60758296967006342</v>
      </c>
      <c r="R1307" s="18">
        <v>0.71247612367614621</v>
      </c>
      <c r="S1307" s="18">
        <v>0.65426123900220889</v>
      </c>
      <c r="T1307" s="18">
        <v>0.63800724551199706</v>
      </c>
      <c r="V1307" s="18">
        <v>0.60928282113425225</v>
      </c>
      <c r="W1307" s="18">
        <v>0.59166770752955467</v>
      </c>
      <c r="X1307" s="18">
        <v>0.67942251962930222</v>
      </c>
      <c r="Y1307" s="18">
        <v>0.69374473178855656</v>
      </c>
      <c r="Z1307" s="18">
        <v>0.6852719870021845</v>
      </c>
      <c r="AA1307" s="18">
        <v>0.6794479168351274</v>
      </c>
      <c r="AB1307" s="18">
        <v>0.60586842742284153</v>
      </c>
      <c r="AD1307" s="18">
        <v>0.57064294104069713</v>
      </c>
      <c r="AE1307" s="18">
        <v>0.68130406628393503</v>
      </c>
      <c r="AF1307" s="18">
        <v>0.69917649941959525</v>
      </c>
      <c r="AG1307" s="18">
        <v>0.72998868609747458</v>
      </c>
      <c r="AH1307" s="18">
        <v>0.65735523615426705</v>
      </c>
      <c r="AI1307" s="18">
        <v>0.71558379033382469</v>
      </c>
      <c r="AJ1307" s="18">
        <v>0.42490537416656349</v>
      </c>
      <c r="AL1307" s="18">
        <v>0.59724999999999995</v>
      </c>
      <c r="AM1307" s="18">
        <v>0.66991000000000001</v>
      </c>
      <c r="AN1307" s="18">
        <v>0.58621999999999996</v>
      </c>
      <c r="AP1307" s="18">
        <v>0.67166136559969791</v>
      </c>
      <c r="AQ1307" s="18">
        <v>0.6265553077009367</v>
      </c>
      <c r="AR1307" s="18">
        <v>0.57723280179102698</v>
      </c>
      <c r="AS1307" s="18">
        <v>0.71248059647756123</v>
      </c>
      <c r="AT1307" s="18">
        <v>0.63944741368624058</v>
      </c>
      <c r="AU1307" s="18">
        <v>0.41303727616387342</v>
      </c>
      <c r="AW1307" s="18">
        <v>0.63232840107838317</v>
      </c>
      <c r="AX1307" s="18">
        <v>0.771691797493961</v>
      </c>
      <c r="AZ1307" s="18">
        <v>0.64988545528518515</v>
      </c>
      <c r="BA1307" s="18">
        <v>0.58446883573926767</v>
      </c>
      <c r="BB1307" s="18">
        <v>0.66392753625704715</v>
      </c>
      <c r="BC1307" s="18">
        <v>0.71525906718327115</v>
      </c>
      <c r="BD1307" s="18">
        <v>0.60151706017443851</v>
      </c>
      <c r="BE1307" s="18">
        <v>0.65077823584254146</v>
      </c>
      <c r="BF1307" s="18">
        <v>0.72933398547456862</v>
      </c>
      <c r="BG1307" s="18">
        <v>0.72667185803621959</v>
      </c>
    </row>
    <row r="1308" spans="2:59">
      <c r="B1308" s="17" t="s">
        <v>144</v>
      </c>
      <c r="C1308" s="18">
        <v>0.1019977959775669</v>
      </c>
      <c r="D1308" s="18">
        <v>0.1018006106816761</v>
      </c>
      <c r="E1308" s="18">
        <v>0.1022545679791024</v>
      </c>
      <c r="G1308" s="18">
        <v>0.11578397769139689</v>
      </c>
      <c r="H1308" s="18">
        <v>0.1203744321885641</v>
      </c>
      <c r="I1308" s="18">
        <v>0.1124600441364377</v>
      </c>
      <c r="J1308" s="18">
        <v>9.8335081118023568E-2</v>
      </c>
      <c r="K1308" s="18">
        <v>0.1237414628016815</v>
      </c>
      <c r="L1308" s="18">
        <v>0.1092448066185823</v>
      </c>
      <c r="M1308" s="18">
        <v>7.2582081976792445E-2</v>
      </c>
      <c r="N1308" s="18">
        <v>8.8251972471440648E-2</v>
      </c>
      <c r="O1308" s="18">
        <v>0.1017786570457031</v>
      </c>
      <c r="Q1308" s="18">
        <v>8.0593207672861836E-2</v>
      </c>
      <c r="R1308" s="18">
        <v>8.8461298896560486E-2</v>
      </c>
      <c r="S1308" s="18">
        <v>0.1061847603750614</v>
      </c>
      <c r="T1308" s="18">
        <v>0.13964193370780439</v>
      </c>
      <c r="V1308" s="18">
        <v>0.12885977963734899</v>
      </c>
      <c r="W1308" s="18">
        <v>0.1136292681936187</v>
      </c>
      <c r="X1308" s="18">
        <v>8.6083586742681087E-2</v>
      </c>
      <c r="Y1308" s="18">
        <v>9.4845680046177411E-2</v>
      </c>
      <c r="Z1308" s="18">
        <v>0.1005732613270625</v>
      </c>
      <c r="AA1308" s="18">
        <v>9.7908296542423834E-2</v>
      </c>
      <c r="AB1308" s="18">
        <v>9.1470796964766482E-2</v>
      </c>
      <c r="AD1308" s="18">
        <v>8.6664151583288565E-2</v>
      </c>
      <c r="AE1308" s="18">
        <v>9.5839210930895424E-2</v>
      </c>
      <c r="AF1308" s="18">
        <v>0.11092837529787331</v>
      </c>
      <c r="AG1308" s="18">
        <v>8.0086369373186125E-2</v>
      </c>
      <c r="AH1308" s="18">
        <v>0.13102904584511851</v>
      </c>
      <c r="AI1308" s="18">
        <v>0.1082575508612544</v>
      </c>
      <c r="AJ1308" s="18">
        <v>0.57509462583343651</v>
      </c>
      <c r="AL1308" s="18">
        <v>6.9080000000000003E-2</v>
      </c>
      <c r="AM1308" s="18">
        <v>0.12191</v>
      </c>
      <c r="AN1308" s="18">
        <v>0.12066</v>
      </c>
      <c r="AP1308" s="18">
        <v>7.8689289311276223E-2</v>
      </c>
      <c r="AQ1308" s="18">
        <v>0.1675648297086457</v>
      </c>
      <c r="AR1308" s="18">
        <v>3.3573393028076638E-2</v>
      </c>
      <c r="AS1308" s="18">
        <v>7.7023724769324037E-2</v>
      </c>
      <c r="AT1308" s="18">
        <v>7.8850282309614605E-2</v>
      </c>
      <c r="AU1308" s="18">
        <v>0</v>
      </c>
      <c r="AW1308" s="18">
        <v>9.7504518984427357E-2</v>
      </c>
      <c r="AX1308" s="18">
        <v>0.117410720110585</v>
      </c>
      <c r="AZ1308" s="18">
        <v>0.1207316554695784</v>
      </c>
      <c r="BA1308" s="18">
        <v>9.7242825600312166E-2</v>
      </c>
      <c r="BB1308" s="18">
        <v>8.6468878417147718E-2</v>
      </c>
      <c r="BC1308" s="18">
        <v>6.4813405249323303E-2</v>
      </c>
      <c r="BD1308" s="18">
        <v>0.10483673643360859</v>
      </c>
      <c r="BE1308" s="18">
        <v>8.0906948266765422E-2</v>
      </c>
      <c r="BF1308" s="18">
        <v>0.1373962543575441</v>
      </c>
      <c r="BG1308" s="18">
        <v>8.7298413539352845E-2</v>
      </c>
    </row>
    <row r="1310" spans="2:59" ht="130.5">
      <c r="B1310" s="14" t="s">
        <v>429</v>
      </c>
    </row>
    <row r="1311" spans="2:59">
      <c r="B1311" s="15" t="s">
        <v>20</v>
      </c>
    </row>
    <row r="1312" spans="2:59">
      <c r="B1312" s="11" t="s">
        <v>105</v>
      </c>
      <c r="C1312" s="16">
        <v>4021</v>
      </c>
      <c r="D1312" s="16">
        <v>1673</v>
      </c>
      <c r="E1312" s="16">
        <v>2333</v>
      </c>
      <c r="G1312" s="16">
        <v>205</v>
      </c>
      <c r="H1312" s="16">
        <v>556</v>
      </c>
      <c r="I1312" s="16">
        <v>395</v>
      </c>
      <c r="J1312" s="16">
        <v>359</v>
      </c>
      <c r="K1312" s="16">
        <v>435</v>
      </c>
      <c r="L1312" s="16">
        <v>408</v>
      </c>
      <c r="M1312" s="16">
        <v>651</v>
      </c>
      <c r="N1312" s="16">
        <v>588</v>
      </c>
      <c r="O1312" s="16">
        <v>424</v>
      </c>
      <c r="Q1312" s="16">
        <v>1335</v>
      </c>
      <c r="R1312" s="16">
        <v>799</v>
      </c>
      <c r="S1312" s="16">
        <v>887</v>
      </c>
      <c r="T1312" s="16">
        <v>955</v>
      </c>
      <c r="V1312" s="16">
        <v>499</v>
      </c>
      <c r="W1312" s="16">
        <v>617</v>
      </c>
      <c r="X1312" s="16">
        <v>572</v>
      </c>
      <c r="Y1312" s="16">
        <v>607</v>
      </c>
      <c r="Z1312" s="16">
        <v>586</v>
      </c>
      <c r="AA1312" s="16">
        <v>563</v>
      </c>
      <c r="AB1312" s="16">
        <v>577</v>
      </c>
      <c r="AD1312" s="16">
        <v>1339</v>
      </c>
      <c r="AE1312" s="16">
        <v>800</v>
      </c>
      <c r="AF1312" s="16">
        <v>767</v>
      </c>
      <c r="AG1312" s="16">
        <v>160</v>
      </c>
      <c r="AH1312" s="16">
        <v>609</v>
      </c>
      <c r="AI1312" s="16">
        <v>341</v>
      </c>
      <c r="AJ1312" s="16">
        <v>5</v>
      </c>
      <c r="AL1312" s="16">
        <v>547</v>
      </c>
      <c r="AM1312" s="16">
        <v>640</v>
      </c>
      <c r="AN1312" s="16">
        <v>180</v>
      </c>
      <c r="AP1312" s="16">
        <v>436</v>
      </c>
      <c r="AQ1312" s="16">
        <v>418</v>
      </c>
      <c r="AR1312" s="16">
        <v>128</v>
      </c>
      <c r="AS1312" s="16">
        <v>889</v>
      </c>
      <c r="AT1312" s="16">
        <v>140</v>
      </c>
      <c r="AU1312" s="16">
        <v>21</v>
      </c>
      <c r="AW1312" s="16">
        <v>3485</v>
      </c>
      <c r="AX1312" s="16">
        <v>492</v>
      </c>
      <c r="AZ1312" s="16">
        <v>1326</v>
      </c>
      <c r="BA1312" s="16">
        <v>930</v>
      </c>
      <c r="BB1312" s="16">
        <v>647</v>
      </c>
      <c r="BC1312" s="16">
        <v>527</v>
      </c>
      <c r="BD1312" s="16">
        <v>129</v>
      </c>
      <c r="BE1312" s="16">
        <v>133</v>
      </c>
      <c r="BF1312" s="16">
        <v>207</v>
      </c>
      <c r="BG1312" s="16">
        <v>95</v>
      </c>
    </row>
    <row r="1313" spans="2:59">
      <c r="B1313" s="12" t="s">
        <v>106</v>
      </c>
      <c r="C1313" s="16">
        <v>4021</v>
      </c>
      <c r="D1313" s="16">
        <v>1744</v>
      </c>
      <c r="E1313" s="16">
        <v>2272</v>
      </c>
      <c r="G1313" s="16">
        <v>189</v>
      </c>
      <c r="H1313" s="16">
        <v>543</v>
      </c>
      <c r="I1313" s="16">
        <v>398</v>
      </c>
      <c r="J1313" s="16">
        <v>350</v>
      </c>
      <c r="K1313" s="16">
        <v>438</v>
      </c>
      <c r="L1313" s="16">
        <v>422</v>
      </c>
      <c r="M1313" s="16">
        <v>652</v>
      </c>
      <c r="N1313" s="16">
        <v>639</v>
      </c>
      <c r="O1313" s="16">
        <v>390</v>
      </c>
      <c r="Q1313" s="16">
        <v>1341</v>
      </c>
      <c r="R1313" s="16">
        <v>796</v>
      </c>
      <c r="S1313" s="16">
        <v>896</v>
      </c>
      <c r="T1313" s="16">
        <v>943</v>
      </c>
      <c r="V1313" s="16">
        <v>584</v>
      </c>
      <c r="W1313" s="16">
        <v>587</v>
      </c>
      <c r="X1313" s="16">
        <v>583</v>
      </c>
      <c r="Y1313" s="16">
        <v>558</v>
      </c>
      <c r="Z1313" s="16">
        <v>563</v>
      </c>
      <c r="AA1313" s="16">
        <v>563</v>
      </c>
      <c r="AB1313" s="16">
        <v>583</v>
      </c>
      <c r="AD1313" s="16">
        <v>1343</v>
      </c>
      <c r="AE1313" s="16">
        <v>804</v>
      </c>
      <c r="AF1313" s="16">
        <v>765</v>
      </c>
      <c r="AG1313" s="16">
        <v>157</v>
      </c>
      <c r="AH1313" s="16">
        <v>609</v>
      </c>
      <c r="AI1313" s="16">
        <v>338</v>
      </c>
      <c r="AJ1313" s="16">
        <v>5</v>
      </c>
      <c r="AL1313" s="16">
        <v>567</v>
      </c>
      <c r="AM1313" s="16">
        <v>660</v>
      </c>
      <c r="AN1313" s="16">
        <v>184</v>
      </c>
      <c r="AP1313" s="16">
        <v>433</v>
      </c>
      <c r="AQ1313" s="16">
        <v>406</v>
      </c>
      <c r="AR1313" s="16">
        <v>131</v>
      </c>
      <c r="AS1313" s="16">
        <v>857</v>
      </c>
      <c r="AT1313" s="16">
        <v>139</v>
      </c>
      <c r="AU1313" s="16">
        <v>21</v>
      </c>
      <c r="AW1313" s="16">
        <v>3486</v>
      </c>
      <c r="AX1313" s="16">
        <v>490</v>
      </c>
      <c r="AZ1313" s="16">
        <v>1382</v>
      </c>
      <c r="BA1313" s="16">
        <v>902</v>
      </c>
      <c r="BB1313" s="16">
        <v>650</v>
      </c>
      <c r="BC1313" s="16">
        <v>510</v>
      </c>
      <c r="BD1313" s="16">
        <v>127</v>
      </c>
      <c r="BE1313" s="16">
        <v>130</v>
      </c>
      <c r="BF1313" s="16">
        <v>199</v>
      </c>
      <c r="BG1313" s="16">
        <v>95</v>
      </c>
    </row>
    <row r="1314" spans="2:59">
      <c r="B1314" s="17" t="s">
        <v>426</v>
      </c>
      <c r="C1314" s="18">
        <v>0.2454282425040438</v>
      </c>
      <c r="D1314" s="18">
        <v>0.30540103086544212</v>
      </c>
      <c r="E1314" s="18">
        <v>0.19965745371509561</v>
      </c>
      <c r="G1314" s="18">
        <v>0.21199085501984771</v>
      </c>
      <c r="H1314" s="18">
        <v>0.23420397387817421</v>
      </c>
      <c r="I1314" s="18">
        <v>0.21402066329021779</v>
      </c>
      <c r="J1314" s="18">
        <v>0.19642112247169519</v>
      </c>
      <c r="K1314" s="18">
        <v>0.24104761689198079</v>
      </c>
      <c r="L1314" s="18">
        <v>0.22532856355856101</v>
      </c>
      <c r="M1314" s="18">
        <v>0.37357957138924169</v>
      </c>
      <c r="N1314" s="18">
        <v>0.22484259240752349</v>
      </c>
      <c r="O1314" s="18">
        <v>0.19944746083324899</v>
      </c>
      <c r="Q1314" s="18">
        <v>0.28561401746554138</v>
      </c>
      <c r="R1314" s="18">
        <v>0.22204969979527039</v>
      </c>
      <c r="S1314" s="18">
        <v>0.24331203621469261</v>
      </c>
      <c r="T1314" s="18">
        <v>0.21493987467912709</v>
      </c>
      <c r="V1314" s="18">
        <v>0.2167536133842351</v>
      </c>
      <c r="W1314" s="18">
        <v>0.24979663657719661</v>
      </c>
      <c r="X1314" s="18">
        <v>0.24588328044390639</v>
      </c>
      <c r="Y1314" s="18">
        <v>0.18938245514269089</v>
      </c>
      <c r="Z1314" s="18">
        <v>0.28102106618405492</v>
      </c>
      <c r="AA1314" s="18">
        <v>0.26913089223408238</v>
      </c>
      <c r="AB1314" s="18">
        <v>0.265661000848883</v>
      </c>
      <c r="AD1314" s="18">
        <v>0.29224259392069962</v>
      </c>
      <c r="AE1314" s="18">
        <v>0.2363226916830202</v>
      </c>
      <c r="AF1314" s="18">
        <v>0.2065778764253523</v>
      </c>
      <c r="AG1314" s="18">
        <v>0.1958260421638528</v>
      </c>
      <c r="AH1314" s="18">
        <v>0.240699210686318</v>
      </c>
      <c r="AI1314" s="18">
        <v>0.2041308390690352</v>
      </c>
      <c r="AJ1314" s="18">
        <v>0</v>
      </c>
      <c r="AL1314" s="18">
        <v>0.29183999999999999</v>
      </c>
      <c r="AM1314" s="18">
        <v>0.20660000000000001</v>
      </c>
      <c r="AN1314" s="18">
        <v>0.25783</v>
      </c>
      <c r="AP1314" s="18">
        <v>0.24750291094846849</v>
      </c>
      <c r="AQ1314" s="18">
        <v>0.2350617731181909</v>
      </c>
      <c r="AR1314" s="18">
        <v>0.29178482178489451</v>
      </c>
      <c r="AS1314" s="18">
        <v>0.26913148487784888</v>
      </c>
      <c r="AT1314" s="18">
        <v>0.31240877028385561</v>
      </c>
      <c r="AU1314" s="18">
        <v>0.48126420355503718</v>
      </c>
      <c r="AW1314" s="18">
        <v>0.26121684526535138</v>
      </c>
      <c r="AX1314" s="18">
        <v>0.14935322940946491</v>
      </c>
      <c r="AZ1314" s="18">
        <v>0.2117197352103645</v>
      </c>
      <c r="BA1314" s="18">
        <v>0.27504481039969758</v>
      </c>
      <c r="BB1314" s="18">
        <v>0.29087829170824159</v>
      </c>
      <c r="BC1314" s="18">
        <v>0.26135494300886353</v>
      </c>
      <c r="BD1314" s="18">
        <v>0.31152105633835381</v>
      </c>
      <c r="BE1314" s="18">
        <v>0.30457837744612659</v>
      </c>
      <c r="BF1314" s="18">
        <v>0.13804711034747841</v>
      </c>
      <c r="BG1314" s="18">
        <v>0.14885969076095351</v>
      </c>
    </row>
    <row r="1315" spans="2:59">
      <c r="B1315" s="17" t="s">
        <v>427</v>
      </c>
      <c r="C1315" s="18">
        <v>0.66013995981705631</v>
      </c>
      <c r="D1315" s="18">
        <v>0.60687777022104605</v>
      </c>
      <c r="E1315" s="18">
        <v>0.70080069199629347</v>
      </c>
      <c r="G1315" s="18">
        <v>0.68521402104790774</v>
      </c>
      <c r="H1315" s="18">
        <v>0.66661011536031112</v>
      </c>
      <c r="I1315" s="18">
        <v>0.69938925593136358</v>
      </c>
      <c r="J1315" s="18">
        <v>0.68218210531384316</v>
      </c>
      <c r="K1315" s="18">
        <v>0.66610634033172167</v>
      </c>
      <c r="L1315" s="18">
        <v>0.66232653063262148</v>
      </c>
      <c r="M1315" s="18">
        <v>0.54137305407725944</v>
      </c>
      <c r="N1315" s="18">
        <v>0.69615481573925386</v>
      </c>
      <c r="O1315" s="18">
        <v>0.70962267583880922</v>
      </c>
      <c r="Q1315" s="18">
        <v>0.63709713320118622</v>
      </c>
      <c r="R1315" s="18">
        <v>0.67095571145957555</v>
      </c>
      <c r="S1315" s="18">
        <v>0.67703330905733428</v>
      </c>
      <c r="T1315" s="18">
        <v>0.66689087662326374</v>
      </c>
      <c r="V1315" s="18">
        <v>0.66628086145922982</v>
      </c>
      <c r="W1315" s="18">
        <v>0.64497294271983074</v>
      </c>
      <c r="X1315" s="18">
        <v>0.67064180506809667</v>
      </c>
      <c r="Y1315" s="18">
        <v>0.6845919163242814</v>
      </c>
      <c r="Z1315" s="18">
        <v>0.64343714122396944</v>
      </c>
      <c r="AA1315" s="18">
        <v>0.65383857149720703</v>
      </c>
      <c r="AB1315" s="18">
        <v>0.65757289530304519</v>
      </c>
      <c r="AD1315" s="18">
        <v>0.62288665340618576</v>
      </c>
      <c r="AE1315" s="18">
        <v>0.68121414826267068</v>
      </c>
      <c r="AF1315" s="18">
        <v>0.68689316883840656</v>
      </c>
      <c r="AG1315" s="18">
        <v>0.71474488905401701</v>
      </c>
      <c r="AH1315" s="18">
        <v>0.63549151539023907</v>
      </c>
      <c r="AI1315" s="18">
        <v>0.72007090100860427</v>
      </c>
      <c r="AJ1315" s="18">
        <v>0.42490537416656349</v>
      </c>
      <c r="AL1315" s="18">
        <v>0.64048000000000005</v>
      </c>
      <c r="AM1315" s="18">
        <v>0.70357999999999998</v>
      </c>
      <c r="AN1315" s="18">
        <v>0.61023000000000005</v>
      </c>
      <c r="AP1315" s="18">
        <v>0.69395262732899954</v>
      </c>
      <c r="AQ1315" s="18">
        <v>0.6343609124582501</v>
      </c>
      <c r="AR1315" s="18">
        <v>0.66149536958693722</v>
      </c>
      <c r="AS1315" s="18">
        <v>0.65392775849419849</v>
      </c>
      <c r="AT1315" s="18">
        <v>0.61893883770227887</v>
      </c>
      <c r="AU1315" s="18">
        <v>0.51873579644496259</v>
      </c>
      <c r="AW1315" s="18">
        <v>0.65175388260169698</v>
      </c>
      <c r="AX1315" s="18">
        <v>0.72855048618791052</v>
      </c>
      <c r="AZ1315" s="18">
        <v>0.68194512627328763</v>
      </c>
      <c r="BA1315" s="18">
        <v>0.61219027440253049</v>
      </c>
      <c r="BB1315" s="18">
        <v>0.63983789071604702</v>
      </c>
      <c r="BC1315" s="18">
        <v>0.65952381298858531</v>
      </c>
      <c r="BD1315" s="18">
        <v>0.65908263695603797</v>
      </c>
      <c r="BE1315" s="18">
        <v>0.6492573888701777</v>
      </c>
      <c r="BF1315" s="18">
        <v>0.7452094385098571</v>
      </c>
      <c r="BG1315" s="18">
        <v>0.737666867902387</v>
      </c>
    </row>
    <row r="1316" spans="2:59">
      <c r="B1316" s="17" t="s">
        <v>144</v>
      </c>
      <c r="C1316" s="18">
        <v>9.4431797678899768E-2</v>
      </c>
      <c r="D1316" s="18">
        <v>8.7721198913511794E-2</v>
      </c>
      <c r="E1316" s="18">
        <v>9.954185428861094E-2</v>
      </c>
      <c r="G1316" s="18">
        <v>0.10279512393224451</v>
      </c>
      <c r="H1316" s="18">
        <v>9.918591076151477E-2</v>
      </c>
      <c r="I1316" s="18">
        <v>8.6590080778418635E-2</v>
      </c>
      <c r="J1316" s="18">
        <v>0.1213967722144618</v>
      </c>
      <c r="K1316" s="18">
        <v>9.2846042776297391E-2</v>
      </c>
      <c r="L1316" s="18">
        <v>0.1123449058088174</v>
      </c>
      <c r="M1316" s="18">
        <v>8.5047374533498796E-2</v>
      </c>
      <c r="N1316" s="18">
        <v>7.9002591853222462E-2</v>
      </c>
      <c r="O1316" s="18">
        <v>9.0929863327941993E-2</v>
      </c>
      <c r="Q1316" s="18">
        <v>7.7288849333272375E-2</v>
      </c>
      <c r="R1316" s="18">
        <v>0.1069945887451539</v>
      </c>
      <c r="S1316" s="18">
        <v>7.9654654727973201E-2</v>
      </c>
      <c r="T1316" s="18">
        <v>0.11816924869760929</v>
      </c>
      <c r="V1316" s="18">
        <v>0.1169655251565352</v>
      </c>
      <c r="W1316" s="18">
        <v>0.1052304207029726</v>
      </c>
      <c r="X1316" s="18">
        <v>8.3474914487996918E-2</v>
      </c>
      <c r="Y1316" s="18">
        <v>0.12602562853302771</v>
      </c>
      <c r="Z1316" s="18">
        <v>7.5541792591975715E-2</v>
      </c>
      <c r="AA1316" s="18">
        <v>7.7030536268710273E-2</v>
      </c>
      <c r="AB1316" s="18">
        <v>7.6766103848071768E-2</v>
      </c>
      <c r="AD1316" s="18">
        <v>8.4870752673114697E-2</v>
      </c>
      <c r="AE1316" s="18">
        <v>8.2463160054309065E-2</v>
      </c>
      <c r="AF1316" s="18">
        <v>0.1065289547362411</v>
      </c>
      <c r="AG1316" s="18">
        <v>8.9429068782130125E-2</v>
      </c>
      <c r="AH1316" s="18">
        <v>0.1238092739234429</v>
      </c>
      <c r="AI1316" s="18">
        <v>7.579825992236057E-2</v>
      </c>
      <c r="AJ1316" s="18">
        <v>0.57509462583343651</v>
      </c>
      <c r="AL1316" s="18">
        <v>6.7680000000000004E-2</v>
      </c>
      <c r="AM1316" s="18">
        <v>8.9819999999999997E-2</v>
      </c>
      <c r="AN1316" s="18">
        <v>0.13194</v>
      </c>
      <c r="AP1316" s="18">
        <v>5.8544461722532061E-2</v>
      </c>
      <c r="AQ1316" s="18">
        <v>0.13057731442355891</v>
      </c>
      <c r="AR1316" s="18">
        <v>4.6719808628168318E-2</v>
      </c>
      <c r="AS1316" s="18">
        <v>7.6940756627952508E-2</v>
      </c>
      <c r="AT1316" s="18">
        <v>6.8652392013865637E-2</v>
      </c>
      <c r="AU1316" s="18">
        <v>0</v>
      </c>
      <c r="AW1316" s="18">
        <v>8.7029272132951793E-2</v>
      </c>
      <c r="AX1316" s="18">
        <v>0.1220962844026246</v>
      </c>
      <c r="AZ1316" s="18">
        <v>0.1063351385163477</v>
      </c>
      <c r="BA1316" s="18">
        <v>0.11276491519777181</v>
      </c>
      <c r="BB1316" s="18">
        <v>6.928381757571124E-2</v>
      </c>
      <c r="BC1316" s="18">
        <v>7.9121244002551355E-2</v>
      </c>
      <c r="BD1316" s="18">
        <v>2.9396306705607951E-2</v>
      </c>
      <c r="BE1316" s="18">
        <v>4.6164233683695662E-2</v>
      </c>
      <c r="BF1316" s="18">
        <v>0.1167434511426646</v>
      </c>
      <c r="BG1316" s="18">
        <v>0.1134734413366596</v>
      </c>
    </row>
    <row r="1318" spans="2:59" ht="87">
      <c r="B1318" s="14" t="s">
        <v>430</v>
      </c>
    </row>
    <row r="1319" spans="2:59">
      <c r="B1319" s="15" t="s">
        <v>20</v>
      </c>
    </row>
    <row r="1320" spans="2:59">
      <c r="B1320" s="11" t="s">
        <v>105</v>
      </c>
      <c r="C1320" s="16">
        <v>4021</v>
      </c>
      <c r="D1320" s="16">
        <v>1673</v>
      </c>
      <c r="E1320" s="16">
        <v>2333</v>
      </c>
      <c r="G1320" s="16">
        <v>205</v>
      </c>
      <c r="H1320" s="16">
        <v>556</v>
      </c>
      <c r="I1320" s="16">
        <v>395</v>
      </c>
      <c r="J1320" s="16">
        <v>359</v>
      </c>
      <c r="K1320" s="16">
        <v>435</v>
      </c>
      <c r="L1320" s="16">
        <v>408</v>
      </c>
      <c r="M1320" s="16">
        <v>651</v>
      </c>
      <c r="N1320" s="16">
        <v>588</v>
      </c>
      <c r="O1320" s="16">
        <v>424</v>
      </c>
      <c r="Q1320" s="16">
        <v>1335</v>
      </c>
      <c r="R1320" s="16">
        <v>799</v>
      </c>
      <c r="S1320" s="16">
        <v>887</v>
      </c>
      <c r="T1320" s="16">
        <v>955</v>
      </c>
      <c r="V1320" s="16">
        <v>499</v>
      </c>
      <c r="W1320" s="16">
        <v>617</v>
      </c>
      <c r="X1320" s="16">
        <v>572</v>
      </c>
      <c r="Y1320" s="16">
        <v>607</v>
      </c>
      <c r="Z1320" s="16">
        <v>586</v>
      </c>
      <c r="AA1320" s="16">
        <v>563</v>
      </c>
      <c r="AB1320" s="16">
        <v>577</v>
      </c>
      <c r="AD1320" s="16">
        <v>1339</v>
      </c>
      <c r="AE1320" s="16">
        <v>800</v>
      </c>
      <c r="AF1320" s="16">
        <v>767</v>
      </c>
      <c r="AG1320" s="16">
        <v>160</v>
      </c>
      <c r="AH1320" s="16">
        <v>609</v>
      </c>
      <c r="AI1320" s="16">
        <v>341</v>
      </c>
      <c r="AJ1320" s="16">
        <v>5</v>
      </c>
      <c r="AL1320" s="16">
        <v>547</v>
      </c>
      <c r="AM1320" s="16">
        <v>640</v>
      </c>
      <c r="AN1320" s="16">
        <v>180</v>
      </c>
      <c r="AP1320" s="16">
        <v>436</v>
      </c>
      <c r="AQ1320" s="16">
        <v>418</v>
      </c>
      <c r="AR1320" s="16">
        <v>128</v>
      </c>
      <c r="AS1320" s="16">
        <v>889</v>
      </c>
      <c r="AT1320" s="16">
        <v>140</v>
      </c>
      <c r="AU1320" s="16">
        <v>21</v>
      </c>
      <c r="AW1320" s="16">
        <v>3485</v>
      </c>
      <c r="AX1320" s="16">
        <v>492</v>
      </c>
      <c r="AZ1320" s="16">
        <v>1326</v>
      </c>
      <c r="BA1320" s="16">
        <v>930</v>
      </c>
      <c r="BB1320" s="16">
        <v>647</v>
      </c>
      <c r="BC1320" s="16">
        <v>527</v>
      </c>
      <c r="BD1320" s="16">
        <v>129</v>
      </c>
      <c r="BE1320" s="16">
        <v>133</v>
      </c>
      <c r="BF1320" s="16">
        <v>207</v>
      </c>
      <c r="BG1320" s="16">
        <v>95</v>
      </c>
    </row>
    <row r="1321" spans="2:59">
      <c r="B1321" s="12" t="s">
        <v>106</v>
      </c>
      <c r="C1321" s="16">
        <v>4021</v>
      </c>
      <c r="D1321" s="16">
        <v>1744</v>
      </c>
      <c r="E1321" s="16">
        <v>2272</v>
      </c>
      <c r="G1321" s="16">
        <v>189</v>
      </c>
      <c r="H1321" s="16">
        <v>543</v>
      </c>
      <c r="I1321" s="16">
        <v>398</v>
      </c>
      <c r="J1321" s="16">
        <v>350</v>
      </c>
      <c r="K1321" s="16">
        <v>438</v>
      </c>
      <c r="L1321" s="16">
        <v>422</v>
      </c>
      <c r="M1321" s="16">
        <v>652</v>
      </c>
      <c r="N1321" s="16">
        <v>639</v>
      </c>
      <c r="O1321" s="16">
        <v>390</v>
      </c>
      <c r="Q1321" s="16">
        <v>1341</v>
      </c>
      <c r="R1321" s="16">
        <v>796</v>
      </c>
      <c r="S1321" s="16">
        <v>896</v>
      </c>
      <c r="T1321" s="16">
        <v>943</v>
      </c>
      <c r="V1321" s="16">
        <v>584</v>
      </c>
      <c r="W1321" s="16">
        <v>587</v>
      </c>
      <c r="X1321" s="16">
        <v>583</v>
      </c>
      <c r="Y1321" s="16">
        <v>558</v>
      </c>
      <c r="Z1321" s="16">
        <v>563</v>
      </c>
      <c r="AA1321" s="16">
        <v>563</v>
      </c>
      <c r="AB1321" s="16">
        <v>583</v>
      </c>
      <c r="AD1321" s="16">
        <v>1343</v>
      </c>
      <c r="AE1321" s="16">
        <v>804</v>
      </c>
      <c r="AF1321" s="16">
        <v>765</v>
      </c>
      <c r="AG1321" s="16">
        <v>157</v>
      </c>
      <c r="AH1321" s="16">
        <v>609</v>
      </c>
      <c r="AI1321" s="16">
        <v>338</v>
      </c>
      <c r="AJ1321" s="16">
        <v>5</v>
      </c>
      <c r="AL1321" s="16">
        <v>567</v>
      </c>
      <c r="AM1321" s="16">
        <v>660</v>
      </c>
      <c r="AN1321" s="16">
        <v>184</v>
      </c>
      <c r="AP1321" s="16">
        <v>433</v>
      </c>
      <c r="AQ1321" s="16">
        <v>406</v>
      </c>
      <c r="AR1321" s="16">
        <v>131</v>
      </c>
      <c r="AS1321" s="16">
        <v>857</v>
      </c>
      <c r="AT1321" s="16">
        <v>139</v>
      </c>
      <c r="AU1321" s="16">
        <v>21</v>
      </c>
      <c r="AW1321" s="16">
        <v>3486</v>
      </c>
      <c r="AX1321" s="16">
        <v>490</v>
      </c>
      <c r="AZ1321" s="16">
        <v>1382</v>
      </c>
      <c r="BA1321" s="16">
        <v>902</v>
      </c>
      <c r="BB1321" s="16">
        <v>650</v>
      </c>
      <c r="BC1321" s="16">
        <v>510</v>
      </c>
      <c r="BD1321" s="16">
        <v>127</v>
      </c>
      <c r="BE1321" s="16">
        <v>130</v>
      </c>
      <c r="BF1321" s="16">
        <v>199</v>
      </c>
      <c r="BG1321" s="16">
        <v>95</v>
      </c>
    </row>
    <row r="1322" spans="2:59">
      <c r="B1322" s="17" t="s">
        <v>426</v>
      </c>
      <c r="C1322" s="18">
        <v>0.26059185558084208</v>
      </c>
      <c r="D1322" s="18">
        <v>0.28611349389012691</v>
      </c>
      <c r="E1322" s="18">
        <v>0.24132307547790199</v>
      </c>
      <c r="G1322" s="18">
        <v>0.188211800174477</v>
      </c>
      <c r="H1322" s="18">
        <v>0.2273564504663628</v>
      </c>
      <c r="I1322" s="18">
        <v>0.2321949046293747</v>
      </c>
      <c r="J1322" s="18">
        <v>0.2191451995146885</v>
      </c>
      <c r="K1322" s="18">
        <v>0.29151563043619472</v>
      </c>
      <c r="L1322" s="18">
        <v>0.24444277401437331</v>
      </c>
      <c r="M1322" s="18">
        <v>0.3749933744267625</v>
      </c>
      <c r="N1322" s="18">
        <v>0.24943595129082721</v>
      </c>
      <c r="O1322" s="18">
        <v>0.21788442773209299</v>
      </c>
      <c r="Q1322" s="18">
        <v>0.31069172471732182</v>
      </c>
      <c r="R1322" s="18">
        <v>0.22973283047832099</v>
      </c>
      <c r="S1322" s="18">
        <v>0.24548240303814819</v>
      </c>
      <c r="T1322" s="18">
        <v>0.236184409551113</v>
      </c>
      <c r="V1322" s="18">
        <v>0.22025214476521779</v>
      </c>
      <c r="W1322" s="18">
        <v>0.29362975757589421</v>
      </c>
      <c r="X1322" s="18">
        <v>0.25300397562483917</v>
      </c>
      <c r="Y1322" s="18">
        <v>0.25101589428336568</v>
      </c>
      <c r="Z1322" s="18">
        <v>0.2365121211135556</v>
      </c>
      <c r="AA1322" s="18">
        <v>0.24851220010600081</v>
      </c>
      <c r="AB1322" s="18">
        <v>0.31939032965078318</v>
      </c>
      <c r="AD1322" s="18">
        <v>0.33372019981063228</v>
      </c>
      <c r="AE1322" s="18">
        <v>0.2421101335745158</v>
      </c>
      <c r="AF1322" s="18">
        <v>0.20582212341824069</v>
      </c>
      <c r="AG1322" s="18">
        <v>0.19320517137414669</v>
      </c>
      <c r="AH1322" s="18">
        <v>0.22080591548750539</v>
      </c>
      <c r="AI1322" s="18">
        <v>0.2447070109415129</v>
      </c>
      <c r="AJ1322" s="18">
        <v>0</v>
      </c>
      <c r="AL1322" s="18">
        <v>0.28348000000000001</v>
      </c>
      <c r="AM1322" s="18">
        <v>0.24567</v>
      </c>
      <c r="AN1322" s="18">
        <v>0.25757999999999998</v>
      </c>
      <c r="AP1322" s="18">
        <v>0.28811021280144278</v>
      </c>
      <c r="AQ1322" s="18">
        <v>0.23659059304274949</v>
      </c>
      <c r="AR1322" s="18">
        <v>0.33721777666810021</v>
      </c>
      <c r="AS1322" s="18">
        <v>0.26005175589426699</v>
      </c>
      <c r="AT1322" s="18">
        <v>0.27260103888424692</v>
      </c>
      <c r="AU1322" s="18">
        <v>0.53213530345062243</v>
      </c>
      <c r="AW1322" s="18">
        <v>0.27942818297684863</v>
      </c>
      <c r="AX1322" s="18">
        <v>0.14202889881700539</v>
      </c>
      <c r="AZ1322" s="18">
        <v>0.22631106500588791</v>
      </c>
      <c r="BA1322" s="18">
        <v>0.30149224811310682</v>
      </c>
      <c r="BB1322" s="18">
        <v>0.29723855348655359</v>
      </c>
      <c r="BC1322" s="18">
        <v>0.2414714562086156</v>
      </c>
      <c r="BD1322" s="18">
        <v>0.3518455295567835</v>
      </c>
      <c r="BE1322" s="18">
        <v>0.31117490263180309</v>
      </c>
      <c r="BF1322" s="18">
        <v>0.17443338307607881</v>
      </c>
      <c r="BG1322" s="18">
        <v>0.1995967349809244</v>
      </c>
    </row>
    <row r="1323" spans="2:59">
      <c r="B1323" s="17" t="s">
        <v>427</v>
      </c>
      <c r="C1323" s="18">
        <v>0.59534987067227219</v>
      </c>
      <c r="D1323" s="18">
        <v>0.59485707470785809</v>
      </c>
      <c r="E1323" s="18">
        <v>0.59519907837100816</v>
      </c>
      <c r="G1323" s="18">
        <v>0.64933556888006794</v>
      </c>
      <c r="H1323" s="18">
        <v>0.58456446476526125</v>
      </c>
      <c r="I1323" s="18">
        <v>0.62103796073834316</v>
      </c>
      <c r="J1323" s="18">
        <v>0.62099704750872031</v>
      </c>
      <c r="K1323" s="18">
        <v>0.53841772506232788</v>
      </c>
      <c r="L1323" s="18">
        <v>0.60529606953391613</v>
      </c>
      <c r="M1323" s="18">
        <v>0.52950716094353922</v>
      </c>
      <c r="N1323" s="18">
        <v>0.64151262036591317</v>
      </c>
      <c r="O1323" s="18">
        <v>0.6225889482456558</v>
      </c>
      <c r="Q1323" s="18">
        <v>0.55732979441328057</v>
      </c>
      <c r="R1323" s="18">
        <v>0.63751361911474358</v>
      </c>
      <c r="S1323" s="18">
        <v>0.62319888281678781</v>
      </c>
      <c r="T1323" s="18">
        <v>0.58265777367386895</v>
      </c>
      <c r="V1323" s="18">
        <v>0.54963890215594213</v>
      </c>
      <c r="W1323" s="18">
        <v>0.5527281349626616</v>
      </c>
      <c r="X1323" s="18">
        <v>0.61803683073469085</v>
      </c>
      <c r="Y1323" s="18">
        <v>0.61661082308904402</v>
      </c>
      <c r="Z1323" s="18">
        <v>0.64896186427431657</v>
      </c>
      <c r="AA1323" s="18">
        <v>0.63481685917756114</v>
      </c>
      <c r="AB1323" s="18">
        <v>0.55112342546369508</v>
      </c>
      <c r="AD1323" s="18">
        <v>0.54642926878943543</v>
      </c>
      <c r="AE1323" s="18">
        <v>0.60796029160356924</v>
      </c>
      <c r="AF1323" s="18">
        <v>0.64683722558887147</v>
      </c>
      <c r="AG1323" s="18">
        <v>0.6684337717340294</v>
      </c>
      <c r="AH1323" s="18">
        <v>0.60944159488019034</v>
      </c>
      <c r="AI1323" s="18">
        <v>0.58378506978400513</v>
      </c>
      <c r="AJ1323" s="18">
        <v>0.60352243165288777</v>
      </c>
      <c r="AL1323" s="18">
        <v>0.56181999999999999</v>
      </c>
      <c r="AM1323" s="18">
        <v>0.60677999999999999</v>
      </c>
      <c r="AN1323" s="18">
        <v>0.56706000000000001</v>
      </c>
      <c r="AP1323" s="18">
        <v>0.61454037242738169</v>
      </c>
      <c r="AQ1323" s="18">
        <v>0.58010870903556166</v>
      </c>
      <c r="AR1323" s="18">
        <v>0.58553880045857332</v>
      </c>
      <c r="AS1323" s="18">
        <v>0.63746137048359286</v>
      </c>
      <c r="AT1323" s="18">
        <v>0.60422407415466883</v>
      </c>
      <c r="AU1323" s="18">
        <v>0.37197785280952511</v>
      </c>
      <c r="AW1323" s="18">
        <v>0.58298682356972709</v>
      </c>
      <c r="AX1323" s="18">
        <v>0.68778056190915704</v>
      </c>
      <c r="AZ1323" s="18">
        <v>0.58267808530148057</v>
      </c>
      <c r="BA1323" s="18">
        <v>0.57001740638870468</v>
      </c>
      <c r="BB1323" s="18">
        <v>0.59887163547568012</v>
      </c>
      <c r="BC1323" s="18">
        <v>0.65011513624194872</v>
      </c>
      <c r="BD1323" s="18">
        <v>0.55981804420077441</v>
      </c>
      <c r="BE1323" s="18">
        <v>0.60772724712753412</v>
      </c>
      <c r="BF1323" s="18">
        <v>0.6440109125346668</v>
      </c>
      <c r="BG1323" s="18">
        <v>0.67727982342668791</v>
      </c>
    </row>
    <row r="1324" spans="2:59">
      <c r="B1324" s="17" t="s">
        <v>144</v>
      </c>
      <c r="C1324" s="18">
        <v>0.14405827374688571</v>
      </c>
      <c r="D1324" s="18">
        <v>0.1190294314020153</v>
      </c>
      <c r="E1324" s="18">
        <v>0.16347784615108979</v>
      </c>
      <c r="G1324" s="18">
        <v>0.16245263094545501</v>
      </c>
      <c r="H1324" s="18">
        <v>0.1880790847683762</v>
      </c>
      <c r="I1324" s="18">
        <v>0.14676713463228211</v>
      </c>
      <c r="J1324" s="18">
        <v>0.15985775297659111</v>
      </c>
      <c r="K1324" s="18">
        <v>0.17006664450147729</v>
      </c>
      <c r="L1324" s="18">
        <v>0.15026115645171051</v>
      </c>
      <c r="M1324" s="18">
        <v>9.5499464629698258E-2</v>
      </c>
      <c r="N1324" s="18">
        <v>0.1090514283432595</v>
      </c>
      <c r="O1324" s="18">
        <v>0.15952662402225129</v>
      </c>
      <c r="Q1324" s="18">
        <v>0.1319784808693977</v>
      </c>
      <c r="R1324" s="18">
        <v>0.13275355040693551</v>
      </c>
      <c r="S1324" s="18">
        <v>0.13131871414506399</v>
      </c>
      <c r="T1324" s="18">
        <v>0.18115781677501799</v>
      </c>
      <c r="V1324" s="18">
        <v>0.23010895307884019</v>
      </c>
      <c r="W1324" s="18">
        <v>0.15364210746144419</v>
      </c>
      <c r="X1324" s="18">
        <v>0.1289591936404699</v>
      </c>
      <c r="Y1324" s="18">
        <v>0.13237328262759029</v>
      </c>
      <c r="Z1324" s="18">
        <v>0.1145260146121279</v>
      </c>
      <c r="AA1324" s="18">
        <v>0.1166709407164379</v>
      </c>
      <c r="AB1324" s="18">
        <v>0.12948624488552171</v>
      </c>
      <c r="AD1324" s="18">
        <v>0.1198505313999324</v>
      </c>
      <c r="AE1324" s="18">
        <v>0.14992957482191499</v>
      </c>
      <c r="AF1324" s="18">
        <v>0.14734065099288779</v>
      </c>
      <c r="AG1324" s="18">
        <v>0.13836105689182401</v>
      </c>
      <c r="AH1324" s="18">
        <v>0.1697524896323043</v>
      </c>
      <c r="AI1324" s="18">
        <v>0.17150791927448211</v>
      </c>
      <c r="AJ1324" s="18">
        <v>0.39647756834711217</v>
      </c>
      <c r="AL1324" s="18">
        <v>0.15468999999999999</v>
      </c>
      <c r="AM1324" s="18">
        <v>0.14754999999999999</v>
      </c>
      <c r="AN1324" s="18">
        <v>0.17535999999999999</v>
      </c>
      <c r="AP1324" s="18">
        <v>9.7349414771175466E-2</v>
      </c>
      <c r="AQ1324" s="18">
        <v>0.18330069792168871</v>
      </c>
      <c r="AR1324" s="18">
        <v>7.7243422873326584E-2</v>
      </c>
      <c r="AS1324" s="18">
        <v>0.10248687362214</v>
      </c>
      <c r="AT1324" s="18">
        <v>0.1231748869610845</v>
      </c>
      <c r="AU1324" s="18">
        <v>9.5886843739852137E-2</v>
      </c>
      <c r="AW1324" s="18">
        <v>0.13758499345342451</v>
      </c>
      <c r="AX1324" s="18">
        <v>0.17019053927383751</v>
      </c>
      <c r="AZ1324" s="18">
        <v>0.19101084969263149</v>
      </c>
      <c r="BA1324" s="18">
        <v>0.1284903454981885</v>
      </c>
      <c r="BB1324" s="18">
        <v>0.10388981103776621</v>
      </c>
      <c r="BC1324" s="18">
        <v>0.10841340754943581</v>
      </c>
      <c r="BD1324" s="18">
        <v>8.8336426242441882E-2</v>
      </c>
      <c r="BE1324" s="18">
        <v>8.109785024066285E-2</v>
      </c>
      <c r="BF1324" s="18">
        <v>0.1815557043892545</v>
      </c>
      <c r="BG1324" s="18">
        <v>0.1231234415923875</v>
      </c>
    </row>
    <row r="1326" spans="2:59" ht="87">
      <c r="B1326" s="14" t="s">
        <v>431</v>
      </c>
    </row>
    <row r="1327" spans="2:59">
      <c r="B1327" s="15" t="s">
        <v>20</v>
      </c>
    </row>
    <row r="1328" spans="2:59">
      <c r="B1328" s="11" t="s">
        <v>105</v>
      </c>
      <c r="C1328" s="16">
        <v>4021</v>
      </c>
      <c r="D1328" s="16">
        <v>1673</v>
      </c>
      <c r="E1328" s="16">
        <v>2333</v>
      </c>
      <c r="G1328" s="16">
        <v>205</v>
      </c>
      <c r="H1328" s="16">
        <v>556</v>
      </c>
      <c r="I1328" s="16">
        <v>395</v>
      </c>
      <c r="J1328" s="16">
        <v>359</v>
      </c>
      <c r="K1328" s="16">
        <v>435</v>
      </c>
      <c r="L1328" s="16">
        <v>408</v>
      </c>
      <c r="M1328" s="16">
        <v>651</v>
      </c>
      <c r="N1328" s="16">
        <v>588</v>
      </c>
      <c r="O1328" s="16">
        <v>424</v>
      </c>
      <c r="Q1328" s="16">
        <v>1335</v>
      </c>
      <c r="R1328" s="16">
        <v>799</v>
      </c>
      <c r="S1328" s="16">
        <v>887</v>
      </c>
      <c r="T1328" s="16">
        <v>955</v>
      </c>
      <c r="V1328" s="16">
        <v>499</v>
      </c>
      <c r="W1328" s="16">
        <v>617</v>
      </c>
      <c r="X1328" s="16">
        <v>572</v>
      </c>
      <c r="Y1328" s="16">
        <v>607</v>
      </c>
      <c r="Z1328" s="16">
        <v>586</v>
      </c>
      <c r="AA1328" s="16">
        <v>563</v>
      </c>
      <c r="AB1328" s="16">
        <v>577</v>
      </c>
      <c r="AD1328" s="16">
        <v>1339</v>
      </c>
      <c r="AE1328" s="16">
        <v>800</v>
      </c>
      <c r="AF1328" s="16">
        <v>767</v>
      </c>
      <c r="AG1328" s="16">
        <v>160</v>
      </c>
      <c r="AH1328" s="16">
        <v>609</v>
      </c>
      <c r="AI1328" s="16">
        <v>341</v>
      </c>
      <c r="AJ1328" s="16">
        <v>5</v>
      </c>
      <c r="AL1328" s="16">
        <v>547</v>
      </c>
      <c r="AM1328" s="16">
        <v>640</v>
      </c>
      <c r="AN1328" s="16">
        <v>180</v>
      </c>
      <c r="AP1328" s="16">
        <v>436</v>
      </c>
      <c r="AQ1328" s="16">
        <v>418</v>
      </c>
      <c r="AR1328" s="16">
        <v>128</v>
      </c>
      <c r="AS1328" s="16">
        <v>889</v>
      </c>
      <c r="AT1328" s="16">
        <v>140</v>
      </c>
      <c r="AU1328" s="16">
        <v>21</v>
      </c>
      <c r="AW1328" s="16">
        <v>3485</v>
      </c>
      <c r="AX1328" s="16">
        <v>492</v>
      </c>
      <c r="AZ1328" s="16">
        <v>1326</v>
      </c>
      <c r="BA1328" s="16">
        <v>930</v>
      </c>
      <c r="BB1328" s="16">
        <v>647</v>
      </c>
      <c r="BC1328" s="16">
        <v>527</v>
      </c>
      <c r="BD1328" s="16">
        <v>129</v>
      </c>
      <c r="BE1328" s="16">
        <v>133</v>
      </c>
      <c r="BF1328" s="16">
        <v>207</v>
      </c>
      <c r="BG1328" s="16">
        <v>95</v>
      </c>
    </row>
    <row r="1329" spans="2:59">
      <c r="B1329" s="12" t="s">
        <v>106</v>
      </c>
      <c r="C1329" s="16">
        <v>4021</v>
      </c>
      <c r="D1329" s="16">
        <v>1744</v>
      </c>
      <c r="E1329" s="16">
        <v>2272</v>
      </c>
      <c r="G1329" s="16">
        <v>189</v>
      </c>
      <c r="H1329" s="16">
        <v>543</v>
      </c>
      <c r="I1329" s="16">
        <v>398</v>
      </c>
      <c r="J1329" s="16">
        <v>350</v>
      </c>
      <c r="K1329" s="16">
        <v>438</v>
      </c>
      <c r="L1329" s="16">
        <v>422</v>
      </c>
      <c r="M1329" s="16">
        <v>652</v>
      </c>
      <c r="N1329" s="16">
        <v>639</v>
      </c>
      <c r="O1329" s="16">
        <v>390</v>
      </c>
      <c r="Q1329" s="16">
        <v>1341</v>
      </c>
      <c r="R1329" s="16">
        <v>796</v>
      </c>
      <c r="S1329" s="16">
        <v>896</v>
      </c>
      <c r="T1329" s="16">
        <v>943</v>
      </c>
      <c r="V1329" s="16">
        <v>584</v>
      </c>
      <c r="W1329" s="16">
        <v>587</v>
      </c>
      <c r="X1329" s="16">
        <v>583</v>
      </c>
      <c r="Y1329" s="16">
        <v>558</v>
      </c>
      <c r="Z1329" s="16">
        <v>563</v>
      </c>
      <c r="AA1329" s="16">
        <v>563</v>
      </c>
      <c r="AB1329" s="16">
        <v>583</v>
      </c>
      <c r="AD1329" s="16">
        <v>1343</v>
      </c>
      <c r="AE1329" s="16">
        <v>804</v>
      </c>
      <c r="AF1329" s="16">
        <v>765</v>
      </c>
      <c r="AG1329" s="16">
        <v>157</v>
      </c>
      <c r="AH1329" s="16">
        <v>609</v>
      </c>
      <c r="AI1329" s="16">
        <v>338</v>
      </c>
      <c r="AJ1329" s="16">
        <v>5</v>
      </c>
      <c r="AL1329" s="16">
        <v>567</v>
      </c>
      <c r="AM1329" s="16">
        <v>660</v>
      </c>
      <c r="AN1329" s="16">
        <v>184</v>
      </c>
      <c r="AP1329" s="16">
        <v>433</v>
      </c>
      <c r="AQ1329" s="16">
        <v>406</v>
      </c>
      <c r="AR1329" s="16">
        <v>131</v>
      </c>
      <c r="AS1329" s="16">
        <v>857</v>
      </c>
      <c r="AT1329" s="16">
        <v>139</v>
      </c>
      <c r="AU1329" s="16">
        <v>21</v>
      </c>
      <c r="AW1329" s="16">
        <v>3486</v>
      </c>
      <c r="AX1329" s="16">
        <v>490</v>
      </c>
      <c r="AZ1329" s="16">
        <v>1382</v>
      </c>
      <c r="BA1329" s="16">
        <v>902</v>
      </c>
      <c r="BB1329" s="16">
        <v>650</v>
      </c>
      <c r="BC1329" s="16">
        <v>510</v>
      </c>
      <c r="BD1329" s="16">
        <v>127</v>
      </c>
      <c r="BE1329" s="16">
        <v>130</v>
      </c>
      <c r="BF1329" s="16">
        <v>199</v>
      </c>
      <c r="BG1329" s="16">
        <v>95</v>
      </c>
    </row>
    <row r="1330" spans="2:59">
      <c r="B1330" s="17" t="s">
        <v>426</v>
      </c>
      <c r="C1330" s="18">
        <v>0.30577719367026168</v>
      </c>
      <c r="D1330" s="18">
        <v>0.33177046209105981</v>
      </c>
      <c r="E1330" s="18">
        <v>0.28637095692130621</v>
      </c>
      <c r="G1330" s="18">
        <v>0.29340404029374467</v>
      </c>
      <c r="H1330" s="18">
        <v>0.33474892251486288</v>
      </c>
      <c r="I1330" s="18">
        <v>0.28117466942524633</v>
      </c>
      <c r="J1330" s="18">
        <v>0.26743727330423922</v>
      </c>
      <c r="K1330" s="18">
        <v>0.33579619013447792</v>
      </c>
      <c r="L1330" s="18">
        <v>0.2303090422482201</v>
      </c>
      <c r="M1330" s="18">
        <v>0.45388988984509521</v>
      </c>
      <c r="N1330" s="18">
        <v>0.25346885580677952</v>
      </c>
      <c r="O1330" s="18">
        <v>0.2169885871079951</v>
      </c>
      <c r="Q1330" s="18">
        <v>0.32244551960897622</v>
      </c>
      <c r="R1330" s="18">
        <v>0.26593800300103537</v>
      </c>
      <c r="S1330" s="18">
        <v>0.32165859874730712</v>
      </c>
      <c r="T1330" s="18">
        <v>0.30294631251615117</v>
      </c>
      <c r="V1330" s="18">
        <v>0.23680514541263761</v>
      </c>
      <c r="W1330" s="18">
        <v>0.28901158769378732</v>
      </c>
      <c r="X1330" s="18">
        <v>0.28190928329150389</v>
      </c>
      <c r="Y1330" s="18">
        <v>0.29712974001663639</v>
      </c>
      <c r="Z1330" s="18">
        <v>0.34586464948468382</v>
      </c>
      <c r="AA1330" s="18">
        <v>0.33378311305293251</v>
      </c>
      <c r="AB1330" s="18">
        <v>0.35809211375699629</v>
      </c>
      <c r="AD1330" s="18">
        <v>0.38313769610970472</v>
      </c>
      <c r="AE1330" s="18">
        <v>0.27069655778843499</v>
      </c>
      <c r="AF1330" s="18">
        <v>0.26117149839311871</v>
      </c>
      <c r="AG1330" s="18">
        <v>0.24656645753322609</v>
      </c>
      <c r="AH1330" s="18">
        <v>0.28401251398278021</v>
      </c>
      <c r="AI1330" s="18">
        <v>0.25393482118749833</v>
      </c>
      <c r="AJ1330" s="18">
        <v>0</v>
      </c>
      <c r="AL1330" s="18">
        <v>0.32229000000000002</v>
      </c>
      <c r="AM1330" s="18">
        <v>0.25519999999999998</v>
      </c>
      <c r="AN1330" s="18">
        <v>0.23279</v>
      </c>
      <c r="AP1330" s="18">
        <v>0.34101162276011721</v>
      </c>
      <c r="AQ1330" s="18">
        <v>0.33614971023820622</v>
      </c>
      <c r="AR1330" s="18">
        <v>0.46900908103105332</v>
      </c>
      <c r="AS1330" s="18">
        <v>0.32752296297637978</v>
      </c>
      <c r="AT1330" s="18">
        <v>0.34266920756313612</v>
      </c>
      <c r="AU1330" s="18">
        <v>0.53200773474307117</v>
      </c>
      <c r="AW1330" s="18">
        <v>0.32454860899228982</v>
      </c>
      <c r="AX1330" s="18">
        <v>0.1878737655066651</v>
      </c>
      <c r="AZ1330" s="18">
        <v>0.24442974595142469</v>
      </c>
      <c r="BA1330" s="18">
        <v>0.33352787873874101</v>
      </c>
      <c r="BB1330" s="18">
        <v>0.37160462950661238</v>
      </c>
      <c r="BC1330" s="18">
        <v>0.355335262533649</v>
      </c>
      <c r="BD1330" s="18">
        <v>0.29542640941666271</v>
      </c>
      <c r="BE1330" s="18">
        <v>0.4137535686923991</v>
      </c>
      <c r="BF1330" s="18">
        <v>0.24200716093641561</v>
      </c>
      <c r="BG1330" s="18">
        <v>0.1988015622723632</v>
      </c>
    </row>
    <row r="1331" spans="2:59">
      <c r="B1331" s="17" t="s">
        <v>427</v>
      </c>
      <c r="C1331" s="18">
        <v>0.57898277091188433</v>
      </c>
      <c r="D1331" s="18">
        <v>0.55318321145556182</v>
      </c>
      <c r="E1331" s="18">
        <v>0.59811782953710857</v>
      </c>
      <c r="G1331" s="18">
        <v>0.60824644292135477</v>
      </c>
      <c r="H1331" s="18">
        <v>0.54943369312057533</v>
      </c>
      <c r="I1331" s="18">
        <v>0.5999589914737502</v>
      </c>
      <c r="J1331" s="18">
        <v>0.60356375114018967</v>
      </c>
      <c r="K1331" s="18">
        <v>0.52502268697522492</v>
      </c>
      <c r="L1331" s="18">
        <v>0.63696173434761205</v>
      </c>
      <c r="M1331" s="18">
        <v>0.44019883405540061</v>
      </c>
      <c r="N1331" s="18">
        <v>0.64991161669823172</v>
      </c>
      <c r="O1331" s="18">
        <v>0.6761453989495575</v>
      </c>
      <c r="Q1331" s="18">
        <v>0.58790441714199504</v>
      </c>
      <c r="R1331" s="18">
        <v>0.60499771871354269</v>
      </c>
      <c r="S1331" s="18">
        <v>0.56919284561285655</v>
      </c>
      <c r="T1331" s="18">
        <v>0.54988329816014714</v>
      </c>
      <c r="V1331" s="18">
        <v>0.62698456890577092</v>
      </c>
      <c r="W1331" s="18">
        <v>0.59252602944623978</v>
      </c>
      <c r="X1331" s="18">
        <v>0.64436577748364898</v>
      </c>
      <c r="Y1331" s="18">
        <v>0.57737603146913308</v>
      </c>
      <c r="Z1331" s="18">
        <v>0.5294407234693207</v>
      </c>
      <c r="AA1331" s="18">
        <v>0.53131127574465398</v>
      </c>
      <c r="AB1331" s="18">
        <v>0.54734319000572695</v>
      </c>
      <c r="AD1331" s="18">
        <v>0.50392145574842462</v>
      </c>
      <c r="AE1331" s="18">
        <v>0.60966504509404473</v>
      </c>
      <c r="AF1331" s="18">
        <v>0.62659213898318944</v>
      </c>
      <c r="AG1331" s="18">
        <v>0.64872596148914163</v>
      </c>
      <c r="AH1331" s="18">
        <v>0.58816835848940785</v>
      </c>
      <c r="AI1331" s="18">
        <v>0.64993328788012372</v>
      </c>
      <c r="AJ1331" s="18">
        <v>0.42490537416656349</v>
      </c>
      <c r="AL1331" s="18">
        <v>0.59460999999999997</v>
      </c>
      <c r="AM1331" s="18">
        <v>0.64314000000000004</v>
      </c>
      <c r="AN1331" s="18">
        <v>0.65529000000000004</v>
      </c>
      <c r="AP1331" s="18">
        <v>0.56358338825634557</v>
      </c>
      <c r="AQ1331" s="18">
        <v>0.49045473740172801</v>
      </c>
      <c r="AR1331" s="18">
        <v>0.45278092908667161</v>
      </c>
      <c r="AS1331" s="18">
        <v>0.55439292191480705</v>
      </c>
      <c r="AT1331" s="18">
        <v>0.55290909287055978</v>
      </c>
      <c r="AU1331" s="18">
        <v>0.42192201915880068</v>
      </c>
      <c r="AW1331" s="18">
        <v>0.56410913460108247</v>
      </c>
      <c r="AX1331" s="18">
        <v>0.68743143666782269</v>
      </c>
      <c r="AZ1331" s="18">
        <v>0.63411317213316432</v>
      </c>
      <c r="BA1331" s="18">
        <v>0.55557849445416563</v>
      </c>
      <c r="BB1331" s="18">
        <v>0.52660979870360825</v>
      </c>
      <c r="BC1331" s="18">
        <v>0.53809350216613927</v>
      </c>
      <c r="BD1331" s="18">
        <v>0.60133712897799751</v>
      </c>
      <c r="BE1331" s="18">
        <v>0.46803904162063698</v>
      </c>
      <c r="BF1331" s="18">
        <v>0.63093736851945759</v>
      </c>
      <c r="BG1331" s="18">
        <v>0.64976385964342775</v>
      </c>
    </row>
    <row r="1332" spans="2:59">
      <c r="B1332" s="17" t="s">
        <v>144</v>
      </c>
      <c r="C1332" s="18">
        <v>0.11524003541785389</v>
      </c>
      <c r="D1332" s="18">
        <v>0.11504632645337851</v>
      </c>
      <c r="E1332" s="18">
        <v>0.11551121354158531</v>
      </c>
      <c r="G1332" s="18">
        <v>9.8349516784900587E-2</v>
      </c>
      <c r="H1332" s="18">
        <v>0.115817384364562</v>
      </c>
      <c r="I1332" s="18">
        <v>0.1188663391010035</v>
      </c>
      <c r="J1332" s="18">
        <v>0.12899897555557119</v>
      </c>
      <c r="K1332" s="18">
        <v>0.1391811228902971</v>
      </c>
      <c r="L1332" s="18">
        <v>0.13272922340416779</v>
      </c>
      <c r="M1332" s="18">
        <v>0.1059112760995042</v>
      </c>
      <c r="N1332" s="18">
        <v>9.6619527494988658E-2</v>
      </c>
      <c r="O1332" s="18">
        <v>0.10686601394244739</v>
      </c>
      <c r="Q1332" s="18">
        <v>8.9650063249028675E-2</v>
      </c>
      <c r="R1332" s="18">
        <v>0.12906427828542191</v>
      </c>
      <c r="S1332" s="18">
        <v>0.1091485556398365</v>
      </c>
      <c r="T1332" s="18">
        <v>0.1471703893237018</v>
      </c>
      <c r="V1332" s="18">
        <v>0.1362102856815916</v>
      </c>
      <c r="W1332" s="18">
        <v>0.11846238285997281</v>
      </c>
      <c r="X1332" s="18">
        <v>7.3724939224846991E-2</v>
      </c>
      <c r="Y1332" s="18">
        <v>0.12549422851423039</v>
      </c>
      <c r="Z1332" s="18">
        <v>0.1246946270459956</v>
      </c>
      <c r="AA1332" s="18">
        <v>0.13490561120241329</v>
      </c>
      <c r="AB1332" s="18">
        <v>9.4564696237276757E-2</v>
      </c>
      <c r="AD1332" s="18">
        <v>0.11294084814187071</v>
      </c>
      <c r="AE1332" s="18">
        <v>0.1196383971175202</v>
      </c>
      <c r="AF1332" s="18">
        <v>0.1122363626236918</v>
      </c>
      <c r="AG1332" s="18">
        <v>0.10470758097763221</v>
      </c>
      <c r="AH1332" s="18">
        <v>0.12781912752781199</v>
      </c>
      <c r="AI1332" s="18">
        <v>9.613189093237802E-2</v>
      </c>
      <c r="AJ1332" s="18">
        <v>0.57509462583343651</v>
      </c>
      <c r="AL1332" s="18">
        <v>8.3110000000000003E-2</v>
      </c>
      <c r="AM1332" s="18">
        <v>0.10166</v>
      </c>
      <c r="AN1332" s="18">
        <v>0.11193</v>
      </c>
      <c r="AP1332" s="18">
        <v>9.5404988983537331E-2</v>
      </c>
      <c r="AQ1332" s="18">
        <v>0.17339555236006579</v>
      </c>
      <c r="AR1332" s="18">
        <v>7.820998988227526E-2</v>
      </c>
      <c r="AS1332" s="18">
        <v>0.1180841151088132</v>
      </c>
      <c r="AT1332" s="18">
        <v>0.1044216995663042</v>
      </c>
      <c r="AU1332" s="18">
        <v>4.6070246098127862E-2</v>
      </c>
      <c r="AW1332" s="18">
        <v>0.1113422564066278</v>
      </c>
      <c r="AX1332" s="18">
        <v>0.1246947978255122</v>
      </c>
      <c r="AZ1332" s="18">
        <v>0.12145708191541101</v>
      </c>
      <c r="BA1332" s="18">
        <v>0.1108936268070933</v>
      </c>
      <c r="BB1332" s="18">
        <v>0.1017855717897794</v>
      </c>
      <c r="BC1332" s="18">
        <v>0.1065712353002117</v>
      </c>
      <c r="BD1332" s="18">
        <v>0.1032364616053396</v>
      </c>
      <c r="BE1332" s="18">
        <v>0.1182073896869639</v>
      </c>
      <c r="BF1332" s="18">
        <v>0.12705547054412689</v>
      </c>
      <c r="BG1332" s="18">
        <v>0.15143457808420879</v>
      </c>
    </row>
    <row r="1334" spans="2:59" ht="87">
      <c r="B1334" s="14" t="s">
        <v>432</v>
      </c>
    </row>
    <row r="1335" spans="2:59">
      <c r="B1335" s="15" t="s">
        <v>20</v>
      </c>
    </row>
    <row r="1336" spans="2:59">
      <c r="B1336" s="11" t="s">
        <v>105</v>
      </c>
      <c r="C1336" s="16">
        <v>4021</v>
      </c>
      <c r="D1336" s="16">
        <v>1673</v>
      </c>
      <c r="E1336" s="16">
        <v>2333</v>
      </c>
      <c r="G1336" s="16">
        <v>205</v>
      </c>
      <c r="H1336" s="16">
        <v>556</v>
      </c>
      <c r="I1336" s="16">
        <v>395</v>
      </c>
      <c r="J1336" s="16">
        <v>359</v>
      </c>
      <c r="K1336" s="16">
        <v>435</v>
      </c>
      <c r="L1336" s="16">
        <v>408</v>
      </c>
      <c r="M1336" s="16">
        <v>651</v>
      </c>
      <c r="N1336" s="16">
        <v>588</v>
      </c>
      <c r="O1336" s="16">
        <v>424</v>
      </c>
      <c r="Q1336" s="16">
        <v>1335</v>
      </c>
      <c r="R1336" s="16">
        <v>799</v>
      </c>
      <c r="S1336" s="16">
        <v>887</v>
      </c>
      <c r="T1336" s="16">
        <v>955</v>
      </c>
      <c r="V1336" s="16">
        <v>499</v>
      </c>
      <c r="W1336" s="16">
        <v>617</v>
      </c>
      <c r="X1336" s="16">
        <v>572</v>
      </c>
      <c r="Y1336" s="16">
        <v>607</v>
      </c>
      <c r="Z1336" s="16">
        <v>586</v>
      </c>
      <c r="AA1336" s="16">
        <v>563</v>
      </c>
      <c r="AB1336" s="16">
        <v>577</v>
      </c>
      <c r="AD1336" s="16">
        <v>1339</v>
      </c>
      <c r="AE1336" s="16">
        <v>800</v>
      </c>
      <c r="AF1336" s="16">
        <v>767</v>
      </c>
      <c r="AG1336" s="16">
        <v>160</v>
      </c>
      <c r="AH1336" s="16">
        <v>609</v>
      </c>
      <c r="AI1336" s="16">
        <v>341</v>
      </c>
      <c r="AJ1336" s="16">
        <v>5</v>
      </c>
      <c r="AL1336" s="16">
        <v>547</v>
      </c>
      <c r="AM1336" s="16">
        <v>640</v>
      </c>
      <c r="AN1336" s="16">
        <v>180</v>
      </c>
      <c r="AP1336" s="16">
        <v>436</v>
      </c>
      <c r="AQ1336" s="16">
        <v>418</v>
      </c>
      <c r="AR1336" s="16">
        <v>128</v>
      </c>
      <c r="AS1336" s="16">
        <v>889</v>
      </c>
      <c r="AT1336" s="16">
        <v>140</v>
      </c>
      <c r="AU1336" s="16">
        <v>21</v>
      </c>
      <c r="AW1336" s="16">
        <v>3485</v>
      </c>
      <c r="AX1336" s="16">
        <v>492</v>
      </c>
      <c r="AZ1336" s="16">
        <v>1326</v>
      </c>
      <c r="BA1336" s="16">
        <v>930</v>
      </c>
      <c r="BB1336" s="16">
        <v>647</v>
      </c>
      <c r="BC1336" s="16">
        <v>527</v>
      </c>
      <c r="BD1336" s="16">
        <v>129</v>
      </c>
      <c r="BE1336" s="16">
        <v>133</v>
      </c>
      <c r="BF1336" s="16">
        <v>207</v>
      </c>
      <c r="BG1336" s="16">
        <v>95</v>
      </c>
    </row>
    <row r="1337" spans="2:59">
      <c r="B1337" s="12" t="s">
        <v>106</v>
      </c>
      <c r="C1337" s="16">
        <v>4021</v>
      </c>
      <c r="D1337" s="16">
        <v>1744</v>
      </c>
      <c r="E1337" s="16">
        <v>2272</v>
      </c>
      <c r="G1337" s="16">
        <v>189</v>
      </c>
      <c r="H1337" s="16">
        <v>543</v>
      </c>
      <c r="I1337" s="16">
        <v>398</v>
      </c>
      <c r="J1337" s="16">
        <v>350</v>
      </c>
      <c r="K1337" s="16">
        <v>438</v>
      </c>
      <c r="L1337" s="16">
        <v>422</v>
      </c>
      <c r="M1337" s="16">
        <v>652</v>
      </c>
      <c r="N1337" s="16">
        <v>639</v>
      </c>
      <c r="O1337" s="16">
        <v>390</v>
      </c>
      <c r="Q1337" s="16">
        <v>1341</v>
      </c>
      <c r="R1337" s="16">
        <v>796</v>
      </c>
      <c r="S1337" s="16">
        <v>896</v>
      </c>
      <c r="T1337" s="16">
        <v>943</v>
      </c>
      <c r="V1337" s="16">
        <v>584</v>
      </c>
      <c r="W1337" s="16">
        <v>587</v>
      </c>
      <c r="X1337" s="16">
        <v>583</v>
      </c>
      <c r="Y1337" s="16">
        <v>558</v>
      </c>
      <c r="Z1337" s="16">
        <v>563</v>
      </c>
      <c r="AA1337" s="16">
        <v>563</v>
      </c>
      <c r="AB1337" s="16">
        <v>583</v>
      </c>
      <c r="AD1337" s="16">
        <v>1343</v>
      </c>
      <c r="AE1337" s="16">
        <v>804</v>
      </c>
      <c r="AF1337" s="16">
        <v>765</v>
      </c>
      <c r="AG1337" s="16">
        <v>157</v>
      </c>
      <c r="AH1337" s="16">
        <v>609</v>
      </c>
      <c r="AI1337" s="16">
        <v>338</v>
      </c>
      <c r="AJ1337" s="16">
        <v>5</v>
      </c>
      <c r="AL1337" s="16">
        <v>567</v>
      </c>
      <c r="AM1337" s="16">
        <v>660</v>
      </c>
      <c r="AN1337" s="16">
        <v>184</v>
      </c>
      <c r="AP1337" s="16">
        <v>433</v>
      </c>
      <c r="AQ1337" s="16">
        <v>406</v>
      </c>
      <c r="AR1337" s="16">
        <v>131</v>
      </c>
      <c r="AS1337" s="16">
        <v>857</v>
      </c>
      <c r="AT1337" s="16">
        <v>139</v>
      </c>
      <c r="AU1337" s="16">
        <v>21</v>
      </c>
      <c r="AW1337" s="16">
        <v>3486</v>
      </c>
      <c r="AX1337" s="16">
        <v>490</v>
      </c>
      <c r="AZ1337" s="16">
        <v>1382</v>
      </c>
      <c r="BA1337" s="16">
        <v>902</v>
      </c>
      <c r="BB1337" s="16">
        <v>650</v>
      </c>
      <c r="BC1337" s="16">
        <v>510</v>
      </c>
      <c r="BD1337" s="16">
        <v>127</v>
      </c>
      <c r="BE1337" s="16">
        <v>130</v>
      </c>
      <c r="BF1337" s="16">
        <v>199</v>
      </c>
      <c r="BG1337" s="16">
        <v>95</v>
      </c>
    </row>
    <row r="1338" spans="2:59">
      <c r="B1338" s="17" t="s">
        <v>426</v>
      </c>
      <c r="C1338" s="18">
        <v>0.33235323749857598</v>
      </c>
      <c r="D1338" s="18">
        <v>0.35375000095564652</v>
      </c>
      <c r="E1338" s="18">
        <v>0.31583301747089998</v>
      </c>
      <c r="G1338" s="18">
        <v>0.28177400560350829</v>
      </c>
      <c r="H1338" s="18">
        <v>0.3342630356039083</v>
      </c>
      <c r="I1338" s="18">
        <v>0.28980489507606599</v>
      </c>
      <c r="J1338" s="18">
        <v>0.31542494729029141</v>
      </c>
      <c r="K1338" s="18">
        <v>0.3423614242624074</v>
      </c>
      <c r="L1338" s="18">
        <v>0.29934410402956579</v>
      </c>
      <c r="M1338" s="18">
        <v>0.46696832858778609</v>
      </c>
      <c r="N1338" s="18">
        <v>0.31011254442871311</v>
      </c>
      <c r="O1338" s="18">
        <v>0.24868818190081321</v>
      </c>
      <c r="Q1338" s="18">
        <v>0.3964635604338323</v>
      </c>
      <c r="R1338" s="18">
        <v>0.30838994330048008</v>
      </c>
      <c r="S1338" s="18">
        <v>0.31025975353948199</v>
      </c>
      <c r="T1338" s="18">
        <v>0.29060394793252259</v>
      </c>
      <c r="V1338" s="18">
        <v>0.28765025836604241</v>
      </c>
      <c r="W1338" s="18">
        <v>0.35745216333669338</v>
      </c>
      <c r="X1338" s="18">
        <v>0.31738055083429562</v>
      </c>
      <c r="Y1338" s="18">
        <v>0.30999242379513109</v>
      </c>
      <c r="Z1338" s="18">
        <v>0.3361102313955579</v>
      </c>
      <c r="AA1338" s="18">
        <v>0.31469520388760308</v>
      </c>
      <c r="AB1338" s="18">
        <v>0.40163938981364089</v>
      </c>
      <c r="AD1338" s="18">
        <v>0.42131714395432301</v>
      </c>
      <c r="AE1338" s="18">
        <v>0.2710949738305814</v>
      </c>
      <c r="AF1338" s="18">
        <v>0.30122357691943552</v>
      </c>
      <c r="AG1338" s="18">
        <v>0.25954058619612269</v>
      </c>
      <c r="AH1338" s="18">
        <v>0.28275241897316888</v>
      </c>
      <c r="AI1338" s="18">
        <v>0.32305175779901257</v>
      </c>
      <c r="AJ1338" s="18">
        <v>0</v>
      </c>
      <c r="AL1338" s="18">
        <v>0.37774999999999997</v>
      </c>
      <c r="AM1338" s="18">
        <v>0.29511999999999999</v>
      </c>
      <c r="AN1338" s="18">
        <v>0.34190999999999999</v>
      </c>
      <c r="AP1338" s="18">
        <v>0.35130359249953541</v>
      </c>
      <c r="AQ1338" s="18">
        <v>0.33744966068054849</v>
      </c>
      <c r="AR1338" s="18">
        <v>0.44321957693894259</v>
      </c>
      <c r="AS1338" s="18">
        <v>0.33892588284305453</v>
      </c>
      <c r="AT1338" s="18">
        <v>0.33613142789132999</v>
      </c>
      <c r="AU1338" s="18">
        <v>0.54410545912036778</v>
      </c>
      <c r="AW1338" s="18">
        <v>0.35822088317351047</v>
      </c>
      <c r="AX1338" s="18">
        <v>0.159536935378948</v>
      </c>
      <c r="AZ1338" s="18">
        <v>0.29689059252035238</v>
      </c>
      <c r="BA1338" s="18">
        <v>0.37620800992316628</v>
      </c>
      <c r="BB1338" s="18">
        <v>0.40912007665778982</v>
      </c>
      <c r="BC1338" s="18">
        <v>0.3045008406885949</v>
      </c>
      <c r="BD1338" s="18">
        <v>0.3466133669829376</v>
      </c>
      <c r="BE1338" s="18">
        <v>0.34138980026718119</v>
      </c>
      <c r="BF1338" s="18">
        <v>0.23715240581881369</v>
      </c>
      <c r="BG1338" s="18">
        <v>0.24175670143406039</v>
      </c>
    </row>
    <row r="1339" spans="2:59">
      <c r="B1339" s="17" t="s">
        <v>427</v>
      </c>
      <c r="C1339" s="18">
        <v>0.53956008502225938</v>
      </c>
      <c r="D1339" s="18">
        <v>0.53628819457185517</v>
      </c>
      <c r="E1339" s="18">
        <v>0.54214680090549716</v>
      </c>
      <c r="G1339" s="18">
        <v>0.55772820631888265</v>
      </c>
      <c r="H1339" s="18">
        <v>0.52177640850851659</v>
      </c>
      <c r="I1339" s="18">
        <v>0.58429406418171126</v>
      </c>
      <c r="J1339" s="18">
        <v>0.53503365572498895</v>
      </c>
      <c r="K1339" s="18">
        <v>0.53766307449536233</v>
      </c>
      <c r="L1339" s="18">
        <v>0.54861066303482486</v>
      </c>
      <c r="M1339" s="18">
        <v>0.44237368791038878</v>
      </c>
      <c r="N1339" s="18">
        <v>0.57204684198348799</v>
      </c>
      <c r="O1339" s="18">
        <v>0.61551118214707023</v>
      </c>
      <c r="Q1339" s="18">
        <v>0.49196914275890069</v>
      </c>
      <c r="R1339" s="18">
        <v>0.5662497945603886</v>
      </c>
      <c r="S1339" s="18">
        <v>0.57695835089263303</v>
      </c>
      <c r="T1339" s="18">
        <v>0.54568074468024608</v>
      </c>
      <c r="V1339" s="18">
        <v>0.52603396295759708</v>
      </c>
      <c r="W1339" s="18">
        <v>0.50586580728613306</v>
      </c>
      <c r="X1339" s="18">
        <v>0.56710836591953773</v>
      </c>
      <c r="Y1339" s="18">
        <v>0.57398975566823363</v>
      </c>
      <c r="Z1339" s="18">
        <v>0.56366252905321357</v>
      </c>
      <c r="AA1339" s="18">
        <v>0.55606218333143864</v>
      </c>
      <c r="AB1339" s="18">
        <v>0.48733137685819627</v>
      </c>
      <c r="AD1339" s="18">
        <v>0.47045162518214362</v>
      </c>
      <c r="AE1339" s="18">
        <v>0.58354530281265693</v>
      </c>
      <c r="AF1339" s="18">
        <v>0.56383126127392447</v>
      </c>
      <c r="AG1339" s="18">
        <v>0.61142550086015046</v>
      </c>
      <c r="AH1339" s="18">
        <v>0.57969708559284672</v>
      </c>
      <c r="AI1339" s="18">
        <v>0.54801797265878516</v>
      </c>
      <c r="AJ1339" s="18">
        <v>0.60352243165288777</v>
      </c>
      <c r="AL1339" s="18">
        <v>0.50973000000000002</v>
      </c>
      <c r="AM1339" s="18">
        <v>0.57764000000000004</v>
      </c>
      <c r="AN1339" s="18">
        <v>0.49957000000000001</v>
      </c>
      <c r="AP1339" s="18">
        <v>0.58447313490119523</v>
      </c>
      <c r="AQ1339" s="18">
        <v>0.49187312701712033</v>
      </c>
      <c r="AR1339" s="18">
        <v>0.4365837609806329</v>
      </c>
      <c r="AS1339" s="18">
        <v>0.55474251332131641</v>
      </c>
      <c r="AT1339" s="18">
        <v>0.55789129543737281</v>
      </c>
      <c r="AU1339" s="18">
        <v>0.3635612323616968</v>
      </c>
      <c r="AW1339" s="18">
        <v>0.52086703913333532</v>
      </c>
      <c r="AX1339" s="18">
        <v>0.68272991943177774</v>
      </c>
      <c r="AZ1339" s="18">
        <v>0.54730419227921057</v>
      </c>
      <c r="BA1339" s="18">
        <v>0.506106839005529</v>
      </c>
      <c r="BB1339" s="18">
        <v>0.48342273760594578</v>
      </c>
      <c r="BC1339" s="18">
        <v>0.60674002039978336</v>
      </c>
      <c r="BD1339" s="18">
        <v>0.56423672203290931</v>
      </c>
      <c r="BE1339" s="18">
        <v>0.57151035201947309</v>
      </c>
      <c r="BF1339" s="18">
        <v>0.57749685515654781</v>
      </c>
      <c r="BG1339" s="18">
        <v>0.62980259625559687</v>
      </c>
    </row>
    <row r="1340" spans="2:59">
      <c r="B1340" s="17" t="s">
        <v>144</v>
      </c>
      <c r="C1340" s="18">
        <v>0.12808667747916461</v>
      </c>
      <c r="D1340" s="18">
        <v>0.1099618044724983</v>
      </c>
      <c r="E1340" s="18">
        <v>0.14202018162360289</v>
      </c>
      <c r="G1340" s="18">
        <v>0.16049778807760889</v>
      </c>
      <c r="H1340" s="18">
        <v>0.1439605558875752</v>
      </c>
      <c r="I1340" s="18">
        <v>0.12590104074222269</v>
      </c>
      <c r="J1340" s="18">
        <v>0.1495413969847196</v>
      </c>
      <c r="K1340" s="18">
        <v>0.1199755012422303</v>
      </c>
      <c r="L1340" s="18">
        <v>0.15204523293560929</v>
      </c>
      <c r="M1340" s="18">
        <v>9.0657983501825037E-2</v>
      </c>
      <c r="N1340" s="18">
        <v>0.11784061358779881</v>
      </c>
      <c r="O1340" s="18">
        <v>0.13580063595211661</v>
      </c>
      <c r="Q1340" s="18">
        <v>0.111567296807267</v>
      </c>
      <c r="R1340" s="18">
        <v>0.1253602621391311</v>
      </c>
      <c r="S1340" s="18">
        <v>0.11278189556788509</v>
      </c>
      <c r="T1340" s="18">
        <v>0.1637153073872315</v>
      </c>
      <c r="V1340" s="18">
        <v>0.1863157786763607</v>
      </c>
      <c r="W1340" s="18">
        <v>0.13668202937717339</v>
      </c>
      <c r="X1340" s="18">
        <v>0.1155110832461665</v>
      </c>
      <c r="Y1340" s="18">
        <v>0.11601782053663511</v>
      </c>
      <c r="Z1340" s="18">
        <v>0.1002272395512287</v>
      </c>
      <c r="AA1340" s="18">
        <v>0.129242612780958</v>
      </c>
      <c r="AB1340" s="18">
        <v>0.1110292333281629</v>
      </c>
      <c r="AD1340" s="18">
        <v>0.1082312308635333</v>
      </c>
      <c r="AE1340" s="18">
        <v>0.1453597233567617</v>
      </c>
      <c r="AF1340" s="18">
        <v>0.13494516180664001</v>
      </c>
      <c r="AG1340" s="18">
        <v>0.12903391294372671</v>
      </c>
      <c r="AH1340" s="18">
        <v>0.1375504954339844</v>
      </c>
      <c r="AI1340" s="18">
        <v>0.12893026954220221</v>
      </c>
      <c r="AJ1340" s="18">
        <v>0.39647756834711217</v>
      </c>
      <c r="AL1340" s="18">
        <v>0.11252</v>
      </c>
      <c r="AM1340" s="18">
        <v>0.12723999999999999</v>
      </c>
      <c r="AN1340" s="18">
        <v>0.15851999999999999</v>
      </c>
      <c r="AP1340" s="18">
        <v>6.4223272599269521E-2</v>
      </c>
      <c r="AQ1340" s="18">
        <v>0.17067721230233121</v>
      </c>
      <c r="AR1340" s="18">
        <v>0.1201966620804247</v>
      </c>
      <c r="AS1340" s="18">
        <v>0.1063316038356291</v>
      </c>
      <c r="AT1340" s="18">
        <v>0.1059772766712971</v>
      </c>
      <c r="AU1340" s="18">
        <v>9.2333308517935017E-2</v>
      </c>
      <c r="AW1340" s="18">
        <v>0.1209120776931543</v>
      </c>
      <c r="AX1340" s="18">
        <v>0.15773314518927409</v>
      </c>
      <c r="AZ1340" s="18">
        <v>0.15580521520043689</v>
      </c>
      <c r="BA1340" s="18">
        <v>0.1176851510713047</v>
      </c>
      <c r="BB1340" s="18">
        <v>0.1074571857362643</v>
      </c>
      <c r="BC1340" s="18">
        <v>8.8759138911621724E-2</v>
      </c>
      <c r="BD1340" s="18">
        <v>8.9149910984152939E-2</v>
      </c>
      <c r="BE1340" s="18">
        <v>8.7099847713345807E-2</v>
      </c>
      <c r="BF1340" s="18">
        <v>0.18535073902463839</v>
      </c>
      <c r="BG1340" s="18">
        <v>0.1284407023103426</v>
      </c>
    </row>
    <row r="1342" spans="2:59" ht="87">
      <c r="B1342" s="14" t="s">
        <v>433</v>
      </c>
    </row>
    <row r="1343" spans="2:59">
      <c r="B1343" s="15" t="s">
        <v>20</v>
      </c>
    </row>
    <row r="1344" spans="2:59">
      <c r="B1344" s="11" t="s">
        <v>105</v>
      </c>
      <c r="C1344" s="16">
        <v>4021</v>
      </c>
      <c r="D1344" s="16">
        <v>1673</v>
      </c>
      <c r="E1344" s="16">
        <v>2333</v>
      </c>
      <c r="G1344" s="16">
        <v>205</v>
      </c>
      <c r="H1344" s="16">
        <v>556</v>
      </c>
      <c r="I1344" s="16">
        <v>395</v>
      </c>
      <c r="J1344" s="16">
        <v>359</v>
      </c>
      <c r="K1344" s="16">
        <v>435</v>
      </c>
      <c r="L1344" s="16">
        <v>408</v>
      </c>
      <c r="M1344" s="16">
        <v>651</v>
      </c>
      <c r="N1344" s="16">
        <v>588</v>
      </c>
      <c r="O1344" s="16">
        <v>424</v>
      </c>
      <c r="Q1344" s="16">
        <v>1335</v>
      </c>
      <c r="R1344" s="16">
        <v>799</v>
      </c>
      <c r="S1344" s="16">
        <v>887</v>
      </c>
      <c r="T1344" s="16">
        <v>955</v>
      </c>
      <c r="V1344" s="16">
        <v>499</v>
      </c>
      <c r="W1344" s="16">
        <v>617</v>
      </c>
      <c r="X1344" s="16">
        <v>572</v>
      </c>
      <c r="Y1344" s="16">
        <v>607</v>
      </c>
      <c r="Z1344" s="16">
        <v>586</v>
      </c>
      <c r="AA1344" s="16">
        <v>563</v>
      </c>
      <c r="AB1344" s="16">
        <v>577</v>
      </c>
      <c r="AD1344" s="16">
        <v>1339</v>
      </c>
      <c r="AE1344" s="16">
        <v>800</v>
      </c>
      <c r="AF1344" s="16">
        <v>767</v>
      </c>
      <c r="AG1344" s="16">
        <v>160</v>
      </c>
      <c r="AH1344" s="16">
        <v>609</v>
      </c>
      <c r="AI1344" s="16">
        <v>341</v>
      </c>
      <c r="AJ1344" s="16">
        <v>5</v>
      </c>
      <c r="AL1344" s="16">
        <v>547</v>
      </c>
      <c r="AM1344" s="16">
        <v>640</v>
      </c>
      <c r="AN1344" s="16">
        <v>180</v>
      </c>
      <c r="AP1344" s="16">
        <v>436</v>
      </c>
      <c r="AQ1344" s="16">
        <v>418</v>
      </c>
      <c r="AR1344" s="16">
        <v>128</v>
      </c>
      <c r="AS1344" s="16">
        <v>889</v>
      </c>
      <c r="AT1344" s="16">
        <v>140</v>
      </c>
      <c r="AU1344" s="16">
        <v>21</v>
      </c>
      <c r="AW1344" s="16">
        <v>3485</v>
      </c>
      <c r="AX1344" s="16">
        <v>492</v>
      </c>
      <c r="AZ1344" s="16">
        <v>1326</v>
      </c>
      <c r="BA1344" s="16">
        <v>930</v>
      </c>
      <c r="BB1344" s="16">
        <v>647</v>
      </c>
      <c r="BC1344" s="16">
        <v>527</v>
      </c>
      <c r="BD1344" s="16">
        <v>129</v>
      </c>
      <c r="BE1344" s="16">
        <v>133</v>
      </c>
      <c r="BF1344" s="16">
        <v>207</v>
      </c>
      <c r="BG1344" s="16">
        <v>95</v>
      </c>
    </row>
    <row r="1345" spans="2:59">
      <c r="B1345" s="12" t="s">
        <v>106</v>
      </c>
      <c r="C1345" s="16">
        <v>4021</v>
      </c>
      <c r="D1345" s="16">
        <v>1744</v>
      </c>
      <c r="E1345" s="16">
        <v>2272</v>
      </c>
      <c r="G1345" s="16">
        <v>189</v>
      </c>
      <c r="H1345" s="16">
        <v>543</v>
      </c>
      <c r="I1345" s="16">
        <v>398</v>
      </c>
      <c r="J1345" s="16">
        <v>350</v>
      </c>
      <c r="K1345" s="16">
        <v>438</v>
      </c>
      <c r="L1345" s="16">
        <v>422</v>
      </c>
      <c r="M1345" s="16">
        <v>652</v>
      </c>
      <c r="N1345" s="16">
        <v>639</v>
      </c>
      <c r="O1345" s="16">
        <v>390</v>
      </c>
      <c r="Q1345" s="16">
        <v>1341</v>
      </c>
      <c r="R1345" s="16">
        <v>796</v>
      </c>
      <c r="S1345" s="16">
        <v>896</v>
      </c>
      <c r="T1345" s="16">
        <v>943</v>
      </c>
      <c r="V1345" s="16">
        <v>584</v>
      </c>
      <c r="W1345" s="16">
        <v>587</v>
      </c>
      <c r="X1345" s="16">
        <v>583</v>
      </c>
      <c r="Y1345" s="16">
        <v>558</v>
      </c>
      <c r="Z1345" s="16">
        <v>563</v>
      </c>
      <c r="AA1345" s="16">
        <v>563</v>
      </c>
      <c r="AB1345" s="16">
        <v>583</v>
      </c>
      <c r="AD1345" s="16">
        <v>1343</v>
      </c>
      <c r="AE1345" s="16">
        <v>804</v>
      </c>
      <c r="AF1345" s="16">
        <v>765</v>
      </c>
      <c r="AG1345" s="16">
        <v>157</v>
      </c>
      <c r="AH1345" s="16">
        <v>609</v>
      </c>
      <c r="AI1345" s="16">
        <v>338</v>
      </c>
      <c r="AJ1345" s="16">
        <v>5</v>
      </c>
      <c r="AL1345" s="16">
        <v>567</v>
      </c>
      <c r="AM1345" s="16">
        <v>660</v>
      </c>
      <c r="AN1345" s="16">
        <v>184</v>
      </c>
      <c r="AP1345" s="16">
        <v>433</v>
      </c>
      <c r="AQ1345" s="16">
        <v>406</v>
      </c>
      <c r="AR1345" s="16">
        <v>131</v>
      </c>
      <c r="AS1345" s="16">
        <v>857</v>
      </c>
      <c r="AT1345" s="16">
        <v>139</v>
      </c>
      <c r="AU1345" s="16">
        <v>21</v>
      </c>
      <c r="AW1345" s="16">
        <v>3486</v>
      </c>
      <c r="AX1345" s="16">
        <v>490</v>
      </c>
      <c r="AZ1345" s="16">
        <v>1382</v>
      </c>
      <c r="BA1345" s="16">
        <v>902</v>
      </c>
      <c r="BB1345" s="16">
        <v>650</v>
      </c>
      <c r="BC1345" s="16">
        <v>510</v>
      </c>
      <c r="BD1345" s="16">
        <v>127</v>
      </c>
      <c r="BE1345" s="16">
        <v>130</v>
      </c>
      <c r="BF1345" s="16">
        <v>199</v>
      </c>
      <c r="BG1345" s="16">
        <v>95</v>
      </c>
    </row>
    <row r="1346" spans="2:59">
      <c r="B1346" s="17" t="s">
        <v>426</v>
      </c>
      <c r="C1346" s="18">
        <v>0.58966661766743944</v>
      </c>
      <c r="D1346" s="18">
        <v>0.59501326177492886</v>
      </c>
      <c r="E1346" s="18">
        <v>0.58578566069729754</v>
      </c>
      <c r="G1346" s="18">
        <v>0.54772512950702423</v>
      </c>
      <c r="H1346" s="18">
        <v>0.59054938507238164</v>
      </c>
      <c r="I1346" s="18">
        <v>0.57836013398561892</v>
      </c>
      <c r="J1346" s="18">
        <v>0.56859751727697294</v>
      </c>
      <c r="K1346" s="18">
        <v>0.58066177761873727</v>
      </c>
      <c r="L1346" s="18">
        <v>0.55819600174428241</v>
      </c>
      <c r="M1346" s="18">
        <v>0.68929534791118829</v>
      </c>
      <c r="N1346" s="18">
        <v>0.5898322423561394</v>
      </c>
      <c r="O1346" s="18">
        <v>0.51654538117862736</v>
      </c>
      <c r="Q1346" s="18">
        <v>0.67980199168072397</v>
      </c>
      <c r="R1346" s="18">
        <v>0.56704202607256327</v>
      </c>
      <c r="S1346" s="18">
        <v>0.55408205780746045</v>
      </c>
      <c r="T1346" s="18">
        <v>0.52094368398771318</v>
      </c>
      <c r="V1346" s="18">
        <v>0.64444321019519479</v>
      </c>
      <c r="W1346" s="18">
        <v>0.65720223483936535</v>
      </c>
      <c r="X1346" s="18">
        <v>0.62728325851323641</v>
      </c>
      <c r="Y1346" s="18">
        <v>0.52051193209173885</v>
      </c>
      <c r="Z1346" s="18">
        <v>0.53499976993000398</v>
      </c>
      <c r="AA1346" s="18">
        <v>0.55543510371677363</v>
      </c>
      <c r="AB1346" s="18">
        <v>0.58125560704195789</v>
      </c>
      <c r="AD1346" s="18">
        <v>0.63735405220718477</v>
      </c>
      <c r="AE1346" s="18">
        <v>0.59927324957703731</v>
      </c>
      <c r="AF1346" s="18">
        <v>0.52536477141528015</v>
      </c>
      <c r="AG1346" s="18">
        <v>0.51364299414223835</v>
      </c>
      <c r="AH1346" s="18">
        <v>0.57163311766918379</v>
      </c>
      <c r="AI1346" s="18">
        <v>0.5993542153432444</v>
      </c>
      <c r="AJ1346" s="18">
        <v>0</v>
      </c>
      <c r="AL1346" s="18">
        <v>0.70576000000000005</v>
      </c>
      <c r="AM1346" s="18">
        <v>0.61338999999999999</v>
      </c>
      <c r="AN1346" s="18">
        <v>0.62397000000000002</v>
      </c>
      <c r="AP1346" s="18">
        <v>0.59585740311601298</v>
      </c>
      <c r="AQ1346" s="18">
        <v>0.46613488423966232</v>
      </c>
      <c r="AR1346" s="18">
        <v>0.6220210139897574</v>
      </c>
      <c r="AS1346" s="18">
        <v>0.53626122655446129</v>
      </c>
      <c r="AT1346" s="18">
        <v>0.55196587788274298</v>
      </c>
      <c r="AU1346" s="18">
        <v>0.6761089984586176</v>
      </c>
      <c r="AW1346" s="18">
        <v>0.63199766612245789</v>
      </c>
      <c r="AX1346" s="18">
        <v>0.31734418920608293</v>
      </c>
      <c r="AZ1346" s="18">
        <v>0.62002434056103328</v>
      </c>
      <c r="BA1346" s="18">
        <v>0.60482972613564367</v>
      </c>
      <c r="BB1346" s="18">
        <v>0.59816237380783066</v>
      </c>
      <c r="BC1346" s="18">
        <v>0.55891141774012332</v>
      </c>
      <c r="BD1346" s="18">
        <v>0.56609079097599824</v>
      </c>
      <c r="BE1346" s="18">
        <v>0.59781080427906386</v>
      </c>
      <c r="BF1346" s="18">
        <v>0.44410454157394391</v>
      </c>
      <c r="BG1346" s="18">
        <v>0.49159749302246442</v>
      </c>
    </row>
    <row r="1347" spans="2:59">
      <c r="B1347" s="17" t="s">
        <v>427</v>
      </c>
      <c r="C1347" s="18">
        <v>0.31857889613727602</v>
      </c>
      <c r="D1347" s="18">
        <v>0.31882975101237171</v>
      </c>
      <c r="E1347" s="18">
        <v>0.31795571436466308</v>
      </c>
      <c r="G1347" s="18">
        <v>0.33352736316302017</v>
      </c>
      <c r="H1347" s="18">
        <v>0.31368515343369979</v>
      </c>
      <c r="I1347" s="18">
        <v>0.33423872256955911</v>
      </c>
      <c r="J1347" s="18">
        <v>0.33417515853251278</v>
      </c>
      <c r="K1347" s="18">
        <v>0.31639201137329059</v>
      </c>
      <c r="L1347" s="18">
        <v>0.33696136386597308</v>
      </c>
      <c r="M1347" s="18">
        <v>0.2419734306274039</v>
      </c>
      <c r="N1347" s="18">
        <v>0.32937545856339068</v>
      </c>
      <c r="O1347" s="18">
        <v>0.3811146744169161</v>
      </c>
      <c r="Q1347" s="18">
        <v>0.25591006367718577</v>
      </c>
      <c r="R1347" s="18">
        <v>0.35480455020708662</v>
      </c>
      <c r="S1347" s="18">
        <v>0.35200192129486768</v>
      </c>
      <c r="T1347" s="18">
        <v>0.33956839046065812</v>
      </c>
      <c r="V1347" s="18">
        <v>0.25696440982594559</v>
      </c>
      <c r="W1347" s="18">
        <v>0.24469931484093729</v>
      </c>
      <c r="X1347" s="18">
        <v>0.29950593472434428</v>
      </c>
      <c r="Y1347" s="18">
        <v>0.38072901831765571</v>
      </c>
      <c r="Z1347" s="18">
        <v>0.38265433774607732</v>
      </c>
      <c r="AA1347" s="18">
        <v>0.33812417560319752</v>
      </c>
      <c r="AB1347" s="18">
        <v>0.3334894226441642</v>
      </c>
      <c r="AD1347" s="18">
        <v>0.29098637066541561</v>
      </c>
      <c r="AE1347" s="18">
        <v>0.31035601874550911</v>
      </c>
      <c r="AF1347" s="18">
        <v>0.36477136769401919</v>
      </c>
      <c r="AG1347" s="18">
        <v>0.36381082066981341</v>
      </c>
      <c r="AH1347" s="18">
        <v>0.3225588809071287</v>
      </c>
      <c r="AI1347" s="18">
        <v>0.31437414556593668</v>
      </c>
      <c r="AJ1347" s="18">
        <v>0.3657151007817972</v>
      </c>
      <c r="AL1347" s="18">
        <v>0.23755000000000001</v>
      </c>
      <c r="AM1347" s="18">
        <v>0.29630000000000001</v>
      </c>
      <c r="AN1347" s="18">
        <v>0.27155000000000001</v>
      </c>
      <c r="AP1347" s="18">
        <v>0.3426148185146613</v>
      </c>
      <c r="AQ1347" s="18">
        <v>0.36517721504613959</v>
      </c>
      <c r="AR1347" s="18">
        <v>0.33025980637991842</v>
      </c>
      <c r="AS1347" s="18">
        <v>0.38192187949812489</v>
      </c>
      <c r="AT1347" s="18">
        <v>0.35948110285974311</v>
      </c>
      <c r="AU1347" s="18">
        <v>0.27782075544325419</v>
      </c>
      <c r="AW1347" s="18">
        <v>0.28523958233384411</v>
      </c>
      <c r="AX1347" s="18">
        <v>0.54487068673529171</v>
      </c>
      <c r="AZ1347" s="18">
        <v>0.27836240122655198</v>
      </c>
      <c r="BA1347" s="18">
        <v>0.29592841283175442</v>
      </c>
      <c r="BB1347" s="18">
        <v>0.32799014232273349</v>
      </c>
      <c r="BC1347" s="18">
        <v>0.38451910320604438</v>
      </c>
      <c r="BD1347" s="18">
        <v>0.36128622413758638</v>
      </c>
      <c r="BE1347" s="18">
        <v>0.37184587608162861</v>
      </c>
      <c r="BF1347" s="18">
        <v>0.4080670371598466</v>
      </c>
      <c r="BG1347" s="18">
        <v>0.38368026708351172</v>
      </c>
    </row>
    <row r="1348" spans="2:59">
      <c r="B1348" s="17" t="s">
        <v>144</v>
      </c>
      <c r="C1348" s="18">
        <v>9.1754486195284382E-2</v>
      </c>
      <c r="D1348" s="18">
        <v>8.6156987212699487E-2</v>
      </c>
      <c r="E1348" s="18">
        <v>9.6258624938039411E-2</v>
      </c>
      <c r="G1348" s="18">
        <v>0.1187475073299554</v>
      </c>
      <c r="H1348" s="18">
        <v>9.5765461493918652E-2</v>
      </c>
      <c r="I1348" s="18">
        <v>8.7401143444821944E-2</v>
      </c>
      <c r="J1348" s="18">
        <v>9.7227324190514192E-2</v>
      </c>
      <c r="K1348" s="18">
        <v>0.1029462110079721</v>
      </c>
      <c r="L1348" s="18">
        <v>0.1048426343897443</v>
      </c>
      <c r="M1348" s="18">
        <v>6.8731221461407768E-2</v>
      </c>
      <c r="N1348" s="18">
        <v>8.0792299080469712E-2</v>
      </c>
      <c r="O1348" s="18">
        <v>0.1023399444044566</v>
      </c>
      <c r="Q1348" s="18">
        <v>6.4287944642090256E-2</v>
      </c>
      <c r="R1348" s="18">
        <v>7.8153423720350154E-2</v>
      </c>
      <c r="S1348" s="18">
        <v>9.3916020897671829E-2</v>
      </c>
      <c r="T1348" s="18">
        <v>0.13948792555162881</v>
      </c>
      <c r="V1348" s="18">
        <v>9.8592379978859668E-2</v>
      </c>
      <c r="W1348" s="18">
        <v>9.8098450319697189E-2</v>
      </c>
      <c r="X1348" s="18">
        <v>7.3210806762419228E-2</v>
      </c>
      <c r="Y1348" s="18">
        <v>9.8759049590605413E-2</v>
      </c>
      <c r="Z1348" s="18">
        <v>8.2345892323918826E-2</v>
      </c>
      <c r="AA1348" s="18">
        <v>0.10644072068002861</v>
      </c>
      <c r="AB1348" s="18">
        <v>8.5254970313877979E-2</v>
      </c>
      <c r="AD1348" s="18">
        <v>7.1659577127399635E-2</v>
      </c>
      <c r="AE1348" s="18">
        <v>9.0370731677453686E-2</v>
      </c>
      <c r="AF1348" s="18">
        <v>0.10986386089070049</v>
      </c>
      <c r="AG1348" s="18">
        <v>0.1225461851879482</v>
      </c>
      <c r="AH1348" s="18">
        <v>0.1058080014236875</v>
      </c>
      <c r="AI1348" s="18">
        <v>8.6271639090818947E-2</v>
      </c>
      <c r="AJ1348" s="18">
        <v>0.63428489921820275</v>
      </c>
      <c r="AL1348" s="18">
        <v>5.6689999999999997E-2</v>
      </c>
      <c r="AM1348" s="18">
        <v>9.0310000000000001E-2</v>
      </c>
      <c r="AN1348" s="18">
        <v>0.10448</v>
      </c>
      <c r="AP1348" s="18">
        <v>6.1527778369325853E-2</v>
      </c>
      <c r="AQ1348" s="18">
        <v>0.16868790071419801</v>
      </c>
      <c r="AR1348" s="18">
        <v>4.7719179630324488E-2</v>
      </c>
      <c r="AS1348" s="18">
        <v>8.1816893947413774E-2</v>
      </c>
      <c r="AT1348" s="18">
        <v>8.8553019257513813E-2</v>
      </c>
      <c r="AU1348" s="18">
        <v>4.6070246098127862E-2</v>
      </c>
      <c r="AW1348" s="18">
        <v>8.2762751543698276E-2</v>
      </c>
      <c r="AX1348" s="18">
        <v>0.13778512405862531</v>
      </c>
      <c r="AZ1348" s="18">
        <v>0.10161325821241469</v>
      </c>
      <c r="BA1348" s="18">
        <v>9.924186103260188E-2</v>
      </c>
      <c r="BB1348" s="18">
        <v>7.3847483869435709E-2</v>
      </c>
      <c r="BC1348" s="18">
        <v>5.6569479053832389E-2</v>
      </c>
      <c r="BD1348" s="18">
        <v>7.262298488641529E-2</v>
      </c>
      <c r="BE1348" s="18">
        <v>3.0343319639307559E-2</v>
      </c>
      <c r="BF1348" s="18">
        <v>0.14782842126620949</v>
      </c>
      <c r="BG1348" s="18">
        <v>0.1247222398940237</v>
      </c>
    </row>
    <row r="1350" spans="2:59" ht="101.45">
      <c r="B1350" s="14" t="s">
        <v>434</v>
      </c>
    </row>
    <row r="1351" spans="2:59">
      <c r="B1351" s="15" t="s">
        <v>20</v>
      </c>
    </row>
    <row r="1352" spans="2:59">
      <c r="B1352" s="11" t="s">
        <v>105</v>
      </c>
      <c r="C1352" s="16">
        <v>4021</v>
      </c>
      <c r="D1352" s="16">
        <v>1673</v>
      </c>
      <c r="E1352" s="16">
        <v>2333</v>
      </c>
      <c r="G1352" s="16">
        <v>205</v>
      </c>
      <c r="H1352" s="16">
        <v>556</v>
      </c>
      <c r="I1352" s="16">
        <v>395</v>
      </c>
      <c r="J1352" s="16">
        <v>359</v>
      </c>
      <c r="K1352" s="16">
        <v>435</v>
      </c>
      <c r="L1352" s="16">
        <v>408</v>
      </c>
      <c r="M1352" s="16">
        <v>651</v>
      </c>
      <c r="N1352" s="16">
        <v>588</v>
      </c>
      <c r="O1352" s="16">
        <v>424</v>
      </c>
      <c r="Q1352" s="16">
        <v>1335</v>
      </c>
      <c r="R1352" s="16">
        <v>799</v>
      </c>
      <c r="S1352" s="16">
        <v>887</v>
      </c>
      <c r="T1352" s="16">
        <v>955</v>
      </c>
      <c r="V1352" s="16">
        <v>499</v>
      </c>
      <c r="W1352" s="16">
        <v>617</v>
      </c>
      <c r="X1352" s="16">
        <v>572</v>
      </c>
      <c r="Y1352" s="16">
        <v>607</v>
      </c>
      <c r="Z1352" s="16">
        <v>586</v>
      </c>
      <c r="AA1352" s="16">
        <v>563</v>
      </c>
      <c r="AB1352" s="16">
        <v>577</v>
      </c>
      <c r="AD1352" s="16">
        <v>1339</v>
      </c>
      <c r="AE1352" s="16">
        <v>800</v>
      </c>
      <c r="AF1352" s="16">
        <v>767</v>
      </c>
      <c r="AG1352" s="16">
        <v>160</v>
      </c>
      <c r="AH1352" s="16">
        <v>609</v>
      </c>
      <c r="AI1352" s="16">
        <v>341</v>
      </c>
      <c r="AJ1352" s="16">
        <v>5</v>
      </c>
      <c r="AL1352" s="16">
        <v>547</v>
      </c>
      <c r="AM1352" s="16">
        <v>640</v>
      </c>
      <c r="AN1352" s="16">
        <v>180</v>
      </c>
      <c r="AP1352" s="16">
        <v>436</v>
      </c>
      <c r="AQ1352" s="16">
        <v>418</v>
      </c>
      <c r="AR1352" s="16">
        <v>128</v>
      </c>
      <c r="AS1352" s="16">
        <v>889</v>
      </c>
      <c r="AT1352" s="16">
        <v>140</v>
      </c>
      <c r="AU1352" s="16">
        <v>21</v>
      </c>
      <c r="AW1352" s="16">
        <v>3485</v>
      </c>
      <c r="AX1352" s="16">
        <v>492</v>
      </c>
      <c r="AZ1352" s="16">
        <v>1326</v>
      </c>
      <c r="BA1352" s="16">
        <v>930</v>
      </c>
      <c r="BB1352" s="16">
        <v>647</v>
      </c>
      <c r="BC1352" s="16">
        <v>527</v>
      </c>
      <c r="BD1352" s="16">
        <v>129</v>
      </c>
      <c r="BE1352" s="16">
        <v>133</v>
      </c>
      <c r="BF1352" s="16">
        <v>207</v>
      </c>
      <c r="BG1352" s="16">
        <v>95</v>
      </c>
    </row>
    <row r="1353" spans="2:59">
      <c r="B1353" s="12" t="s">
        <v>106</v>
      </c>
      <c r="C1353" s="16">
        <v>4021</v>
      </c>
      <c r="D1353" s="16">
        <v>1744</v>
      </c>
      <c r="E1353" s="16">
        <v>2272</v>
      </c>
      <c r="G1353" s="16">
        <v>189</v>
      </c>
      <c r="H1353" s="16">
        <v>543</v>
      </c>
      <c r="I1353" s="16">
        <v>398</v>
      </c>
      <c r="J1353" s="16">
        <v>350</v>
      </c>
      <c r="K1353" s="16">
        <v>438</v>
      </c>
      <c r="L1353" s="16">
        <v>422</v>
      </c>
      <c r="M1353" s="16">
        <v>652</v>
      </c>
      <c r="N1353" s="16">
        <v>639</v>
      </c>
      <c r="O1353" s="16">
        <v>390</v>
      </c>
      <c r="Q1353" s="16">
        <v>1341</v>
      </c>
      <c r="R1353" s="16">
        <v>796</v>
      </c>
      <c r="S1353" s="16">
        <v>896</v>
      </c>
      <c r="T1353" s="16">
        <v>943</v>
      </c>
      <c r="V1353" s="16">
        <v>584</v>
      </c>
      <c r="W1353" s="16">
        <v>587</v>
      </c>
      <c r="X1353" s="16">
        <v>583</v>
      </c>
      <c r="Y1353" s="16">
        <v>558</v>
      </c>
      <c r="Z1353" s="16">
        <v>563</v>
      </c>
      <c r="AA1353" s="16">
        <v>563</v>
      </c>
      <c r="AB1353" s="16">
        <v>583</v>
      </c>
      <c r="AD1353" s="16">
        <v>1343</v>
      </c>
      <c r="AE1353" s="16">
        <v>804</v>
      </c>
      <c r="AF1353" s="16">
        <v>765</v>
      </c>
      <c r="AG1353" s="16">
        <v>157</v>
      </c>
      <c r="AH1353" s="16">
        <v>609</v>
      </c>
      <c r="AI1353" s="16">
        <v>338</v>
      </c>
      <c r="AJ1353" s="16">
        <v>5</v>
      </c>
      <c r="AL1353" s="16">
        <v>567</v>
      </c>
      <c r="AM1353" s="16">
        <v>660</v>
      </c>
      <c r="AN1353" s="16">
        <v>184</v>
      </c>
      <c r="AP1353" s="16">
        <v>433</v>
      </c>
      <c r="AQ1353" s="16">
        <v>406</v>
      </c>
      <c r="AR1353" s="16">
        <v>131</v>
      </c>
      <c r="AS1353" s="16">
        <v>857</v>
      </c>
      <c r="AT1353" s="16">
        <v>139</v>
      </c>
      <c r="AU1353" s="16">
        <v>21</v>
      </c>
      <c r="AW1353" s="16">
        <v>3486</v>
      </c>
      <c r="AX1353" s="16">
        <v>490</v>
      </c>
      <c r="AZ1353" s="16">
        <v>1382</v>
      </c>
      <c r="BA1353" s="16">
        <v>902</v>
      </c>
      <c r="BB1353" s="16">
        <v>650</v>
      </c>
      <c r="BC1353" s="16">
        <v>510</v>
      </c>
      <c r="BD1353" s="16">
        <v>127</v>
      </c>
      <c r="BE1353" s="16">
        <v>130</v>
      </c>
      <c r="BF1353" s="16">
        <v>199</v>
      </c>
      <c r="BG1353" s="16">
        <v>95</v>
      </c>
    </row>
    <row r="1354" spans="2:59">
      <c r="B1354" s="17" t="s">
        <v>426</v>
      </c>
      <c r="C1354" s="18">
        <v>0.45262067919607979</v>
      </c>
      <c r="D1354" s="18">
        <v>0.47506998741896439</v>
      </c>
      <c r="E1354" s="18">
        <v>0.43613261793635671</v>
      </c>
      <c r="G1354" s="18">
        <v>0.43350160614906552</v>
      </c>
      <c r="H1354" s="18">
        <v>0.45099294041642668</v>
      </c>
      <c r="I1354" s="18">
        <v>0.47565021395852453</v>
      </c>
      <c r="J1354" s="18">
        <v>0.39259664595884569</v>
      </c>
      <c r="K1354" s="18">
        <v>0.46716567255281022</v>
      </c>
      <c r="L1354" s="18">
        <v>0.36652449204770099</v>
      </c>
      <c r="M1354" s="18">
        <v>0.56955039724802614</v>
      </c>
      <c r="N1354" s="18">
        <v>0.44022119641930713</v>
      </c>
      <c r="O1354" s="18">
        <v>0.39617709194395928</v>
      </c>
      <c r="Q1354" s="18">
        <v>0.49541184011329947</v>
      </c>
      <c r="R1354" s="18">
        <v>0.4323309814395554</v>
      </c>
      <c r="S1354" s="18">
        <v>0.43151718371831571</v>
      </c>
      <c r="T1354" s="18">
        <v>0.4323250757439005</v>
      </c>
      <c r="V1354" s="18">
        <v>0.42752361764362529</v>
      </c>
      <c r="W1354" s="18">
        <v>0.4805630369832895</v>
      </c>
      <c r="X1354" s="18">
        <v>0.44458793282250503</v>
      </c>
      <c r="Y1354" s="18">
        <v>0.40012175374618081</v>
      </c>
      <c r="Z1354" s="18">
        <v>0.47252105686950052</v>
      </c>
      <c r="AA1354" s="18">
        <v>0.43354251529611271</v>
      </c>
      <c r="AB1354" s="18">
        <v>0.50710213911725222</v>
      </c>
      <c r="AD1354" s="18">
        <v>0.51837174341186765</v>
      </c>
      <c r="AE1354" s="18">
        <v>0.41613801299520259</v>
      </c>
      <c r="AF1354" s="18">
        <v>0.40423028566052771</v>
      </c>
      <c r="AG1354" s="18">
        <v>0.40413677209685139</v>
      </c>
      <c r="AH1354" s="18">
        <v>0.44438176527198942</v>
      </c>
      <c r="AI1354" s="18">
        <v>0.43165248320155708</v>
      </c>
      <c r="AJ1354" s="18">
        <v>0</v>
      </c>
      <c r="AL1354" s="18">
        <v>0.51570000000000005</v>
      </c>
      <c r="AM1354" s="18">
        <v>0.41499000000000003</v>
      </c>
      <c r="AN1354" s="18">
        <v>0.45699000000000001</v>
      </c>
      <c r="AP1354" s="18">
        <v>0.47558808996877822</v>
      </c>
      <c r="AQ1354" s="18">
        <v>0.41796469966671318</v>
      </c>
      <c r="AR1354" s="18">
        <v>0.57891527885219207</v>
      </c>
      <c r="AS1354" s="18">
        <v>0.46132177948772413</v>
      </c>
      <c r="AT1354" s="18">
        <v>0.48894344803839418</v>
      </c>
      <c r="AU1354" s="18">
        <v>0.67114092414752957</v>
      </c>
      <c r="AW1354" s="18">
        <v>0.48800701390185669</v>
      </c>
      <c r="AX1354" s="18">
        <v>0.23232091877381961</v>
      </c>
      <c r="AZ1354" s="18">
        <v>0.42800615200800068</v>
      </c>
      <c r="BA1354" s="18">
        <v>0.47696361482761329</v>
      </c>
      <c r="BB1354" s="18">
        <v>0.50899173694055555</v>
      </c>
      <c r="BC1354" s="18">
        <v>0.42863936082921061</v>
      </c>
      <c r="BD1354" s="18">
        <v>0.50752259329181759</v>
      </c>
      <c r="BE1354" s="18">
        <v>0.44855407440214012</v>
      </c>
      <c r="BF1354" s="18">
        <v>0.38044597704602001</v>
      </c>
      <c r="BG1354" s="18">
        <v>0.44685399598332648</v>
      </c>
    </row>
    <row r="1355" spans="2:59">
      <c r="B1355" s="17" t="s">
        <v>427</v>
      </c>
      <c r="C1355" s="18">
        <v>0.42748305620001031</v>
      </c>
      <c r="D1355" s="18">
        <v>0.42124835822925433</v>
      </c>
      <c r="E1355" s="18">
        <v>0.43137426642580079</v>
      </c>
      <c r="G1355" s="18">
        <v>0.42136999724228041</v>
      </c>
      <c r="H1355" s="18">
        <v>0.41667132331808882</v>
      </c>
      <c r="I1355" s="18">
        <v>0.41017830348893808</v>
      </c>
      <c r="J1355" s="18">
        <v>0.46099329724725963</v>
      </c>
      <c r="K1355" s="18">
        <v>0.4264503758277291</v>
      </c>
      <c r="L1355" s="18">
        <v>0.4615056065053737</v>
      </c>
      <c r="M1355" s="18">
        <v>0.36010933779367249</v>
      </c>
      <c r="N1355" s="18">
        <v>0.4551290962496542</v>
      </c>
      <c r="O1355" s="18">
        <v>0.46476892515839269</v>
      </c>
      <c r="Q1355" s="18">
        <v>0.40242077330742498</v>
      </c>
      <c r="R1355" s="18">
        <v>0.45283766078735133</v>
      </c>
      <c r="S1355" s="18">
        <v>0.44305957676813301</v>
      </c>
      <c r="T1355" s="18">
        <v>0.42805619655390509</v>
      </c>
      <c r="V1355" s="18">
        <v>0.4053583542341197</v>
      </c>
      <c r="W1355" s="18">
        <v>0.3918392192073073</v>
      </c>
      <c r="X1355" s="18">
        <v>0.44703875195007792</v>
      </c>
      <c r="Y1355" s="18">
        <v>0.46075260931504181</v>
      </c>
      <c r="Z1355" s="18">
        <v>0.42869531434030778</v>
      </c>
      <c r="AA1355" s="18">
        <v>0.47908945486431548</v>
      </c>
      <c r="AB1355" s="18">
        <v>0.38311803617175971</v>
      </c>
      <c r="AD1355" s="18">
        <v>0.39558965005958008</v>
      </c>
      <c r="AE1355" s="18">
        <v>0.45318503444250041</v>
      </c>
      <c r="AF1355" s="18">
        <v>0.459975383719465</v>
      </c>
      <c r="AG1355" s="18">
        <v>0.48555459217394181</v>
      </c>
      <c r="AH1355" s="18">
        <v>0.40575613367059671</v>
      </c>
      <c r="AI1355" s="18">
        <v>0.43177166065893102</v>
      </c>
      <c r="AJ1355" s="18">
        <v>0.42490537416656349</v>
      </c>
      <c r="AL1355" s="18">
        <v>0.40767999999999999</v>
      </c>
      <c r="AM1355" s="18">
        <v>0.44614999999999999</v>
      </c>
      <c r="AN1355" s="18">
        <v>0.37114000000000003</v>
      </c>
      <c r="AP1355" s="18">
        <v>0.44814149129879022</v>
      </c>
      <c r="AQ1355" s="18">
        <v>0.42805038960096281</v>
      </c>
      <c r="AR1355" s="18">
        <v>0.3806499306813978</v>
      </c>
      <c r="AS1355" s="18">
        <v>0.44267986496565359</v>
      </c>
      <c r="AT1355" s="18">
        <v>0.40355846515224397</v>
      </c>
      <c r="AU1355" s="18">
        <v>0.28278882975434227</v>
      </c>
      <c r="AW1355" s="18">
        <v>0.40197871546113689</v>
      </c>
      <c r="AX1355" s="18">
        <v>0.59998585258559278</v>
      </c>
      <c r="AZ1355" s="18">
        <v>0.42039553692072529</v>
      </c>
      <c r="BA1355" s="18">
        <v>0.40748117993274729</v>
      </c>
      <c r="BB1355" s="18">
        <v>0.39390375661146759</v>
      </c>
      <c r="BC1355" s="18">
        <v>0.48994134431198538</v>
      </c>
      <c r="BD1355" s="18">
        <v>0.41264606687445082</v>
      </c>
      <c r="BE1355" s="18">
        <v>0.49893381012904509</v>
      </c>
      <c r="BF1355" s="18">
        <v>0.46686516873057993</v>
      </c>
      <c r="BG1355" s="18">
        <v>0.45361432297850979</v>
      </c>
    </row>
    <row r="1356" spans="2:59">
      <c r="B1356" s="17" t="s">
        <v>144</v>
      </c>
      <c r="C1356" s="18">
        <v>0.1198962646039099</v>
      </c>
      <c r="D1356" s="18">
        <v>0.10368165435178139</v>
      </c>
      <c r="E1356" s="18">
        <v>0.13249311563784241</v>
      </c>
      <c r="G1356" s="18">
        <v>0.14512839660865409</v>
      </c>
      <c r="H1356" s="18">
        <v>0.13233573626548459</v>
      </c>
      <c r="I1356" s="18">
        <v>0.1141714825525374</v>
      </c>
      <c r="J1356" s="18">
        <v>0.14641005679389471</v>
      </c>
      <c r="K1356" s="18">
        <v>0.10638395161946081</v>
      </c>
      <c r="L1356" s="18">
        <v>0.1719699014469252</v>
      </c>
      <c r="M1356" s="18">
        <v>7.0340264958301271E-2</v>
      </c>
      <c r="N1356" s="18">
        <v>0.1046497073310385</v>
      </c>
      <c r="O1356" s="18">
        <v>0.13905398289764809</v>
      </c>
      <c r="Q1356" s="18">
        <v>0.1021673865792755</v>
      </c>
      <c r="R1356" s="18">
        <v>0.11483135777309331</v>
      </c>
      <c r="S1356" s="18">
        <v>0.1254232395135515</v>
      </c>
      <c r="T1356" s="18">
        <v>0.13961872770219441</v>
      </c>
      <c r="V1356" s="18">
        <v>0.1671180281222551</v>
      </c>
      <c r="W1356" s="18">
        <v>0.1275977438094032</v>
      </c>
      <c r="X1356" s="18">
        <v>0.108373315227417</v>
      </c>
      <c r="Y1356" s="18">
        <v>0.1391256369387775</v>
      </c>
      <c r="Z1356" s="18">
        <v>9.8783628790191716E-2</v>
      </c>
      <c r="AA1356" s="18">
        <v>8.7368029839571495E-2</v>
      </c>
      <c r="AB1356" s="18">
        <v>0.1097798247109881</v>
      </c>
      <c r="AD1356" s="18">
        <v>8.6038606528552344E-2</v>
      </c>
      <c r="AE1356" s="18">
        <v>0.130676952562297</v>
      </c>
      <c r="AF1356" s="18">
        <v>0.1357943306200072</v>
      </c>
      <c r="AG1356" s="18">
        <v>0.1103086357292067</v>
      </c>
      <c r="AH1356" s="18">
        <v>0.1498621010574139</v>
      </c>
      <c r="AI1356" s="18">
        <v>0.1365758561395119</v>
      </c>
      <c r="AJ1356" s="18">
        <v>0.57509462583343651</v>
      </c>
      <c r="AL1356" s="18">
        <v>7.6609999999999998E-2</v>
      </c>
      <c r="AM1356" s="18">
        <v>0.13886000000000001</v>
      </c>
      <c r="AN1356" s="18">
        <v>0.17186999999999999</v>
      </c>
      <c r="AP1356" s="18">
        <v>7.6270418732431677E-2</v>
      </c>
      <c r="AQ1356" s="18">
        <v>0.15398491073232401</v>
      </c>
      <c r="AR1356" s="18">
        <v>4.0434790466410263E-2</v>
      </c>
      <c r="AS1356" s="18">
        <v>9.5998355546622269E-2</v>
      </c>
      <c r="AT1356" s="18">
        <v>0.1074980868093619</v>
      </c>
      <c r="AU1356" s="18">
        <v>4.6070246098127862E-2</v>
      </c>
      <c r="AW1356" s="18">
        <v>0.1100142706370065</v>
      </c>
      <c r="AX1356" s="18">
        <v>0.16769322864058761</v>
      </c>
      <c r="AZ1356" s="18">
        <v>0.15159831107127381</v>
      </c>
      <c r="BA1356" s="18">
        <v>0.1155552052396394</v>
      </c>
      <c r="BB1356" s="18">
        <v>9.7104506447976746E-2</v>
      </c>
      <c r="BC1356" s="18">
        <v>8.1419294858804059E-2</v>
      </c>
      <c r="BD1356" s="18">
        <v>7.9831339833731529E-2</v>
      </c>
      <c r="BE1356" s="18">
        <v>5.2512115468814881E-2</v>
      </c>
      <c r="BF1356" s="18">
        <v>0.15268885422340009</v>
      </c>
      <c r="BG1356" s="18">
        <v>9.9531681038163552E-2</v>
      </c>
    </row>
    <row r="1358" spans="2:59" ht="72.599999999999994">
      <c r="B1358" s="14" t="s">
        <v>435</v>
      </c>
    </row>
    <row r="1359" spans="2:59">
      <c r="B1359" s="15" t="s">
        <v>20</v>
      </c>
    </row>
    <row r="1360" spans="2:59">
      <c r="B1360" s="11" t="s">
        <v>105</v>
      </c>
      <c r="C1360" s="16">
        <v>4021</v>
      </c>
      <c r="D1360" s="16">
        <v>1673</v>
      </c>
      <c r="E1360" s="16">
        <v>2333</v>
      </c>
      <c r="G1360" s="16">
        <v>205</v>
      </c>
      <c r="H1360" s="16">
        <v>556</v>
      </c>
      <c r="I1360" s="16">
        <v>395</v>
      </c>
      <c r="J1360" s="16">
        <v>359</v>
      </c>
      <c r="K1360" s="16">
        <v>435</v>
      </c>
      <c r="L1360" s="16">
        <v>408</v>
      </c>
      <c r="M1360" s="16">
        <v>651</v>
      </c>
      <c r="N1360" s="16">
        <v>588</v>
      </c>
      <c r="O1360" s="16">
        <v>424</v>
      </c>
      <c r="Q1360" s="16">
        <v>1335</v>
      </c>
      <c r="R1360" s="16">
        <v>799</v>
      </c>
      <c r="S1360" s="16">
        <v>887</v>
      </c>
      <c r="T1360" s="16">
        <v>955</v>
      </c>
      <c r="V1360" s="16">
        <v>499</v>
      </c>
      <c r="W1360" s="16">
        <v>617</v>
      </c>
      <c r="X1360" s="16">
        <v>572</v>
      </c>
      <c r="Y1360" s="16">
        <v>607</v>
      </c>
      <c r="Z1360" s="16">
        <v>586</v>
      </c>
      <c r="AA1360" s="16">
        <v>563</v>
      </c>
      <c r="AB1360" s="16">
        <v>577</v>
      </c>
      <c r="AD1360" s="16">
        <v>1339</v>
      </c>
      <c r="AE1360" s="16">
        <v>800</v>
      </c>
      <c r="AF1360" s="16">
        <v>767</v>
      </c>
      <c r="AG1360" s="16">
        <v>160</v>
      </c>
      <c r="AH1360" s="16">
        <v>609</v>
      </c>
      <c r="AI1360" s="16">
        <v>341</v>
      </c>
      <c r="AJ1360" s="16">
        <v>5</v>
      </c>
      <c r="AL1360" s="16">
        <v>547</v>
      </c>
      <c r="AM1360" s="16">
        <v>640</v>
      </c>
      <c r="AN1360" s="16">
        <v>180</v>
      </c>
      <c r="AP1360" s="16">
        <v>436</v>
      </c>
      <c r="AQ1360" s="16">
        <v>418</v>
      </c>
      <c r="AR1360" s="16">
        <v>128</v>
      </c>
      <c r="AS1360" s="16">
        <v>889</v>
      </c>
      <c r="AT1360" s="16">
        <v>140</v>
      </c>
      <c r="AU1360" s="16">
        <v>21</v>
      </c>
      <c r="AW1360" s="16">
        <v>3485</v>
      </c>
      <c r="AX1360" s="16">
        <v>492</v>
      </c>
      <c r="AZ1360" s="16">
        <v>1326</v>
      </c>
      <c r="BA1360" s="16">
        <v>930</v>
      </c>
      <c r="BB1360" s="16">
        <v>647</v>
      </c>
      <c r="BC1360" s="16">
        <v>527</v>
      </c>
      <c r="BD1360" s="16">
        <v>129</v>
      </c>
      <c r="BE1360" s="16">
        <v>133</v>
      </c>
      <c r="BF1360" s="16">
        <v>207</v>
      </c>
      <c r="BG1360" s="16">
        <v>95</v>
      </c>
    </row>
    <row r="1361" spans="2:59">
      <c r="B1361" s="12" t="s">
        <v>106</v>
      </c>
      <c r="C1361" s="16">
        <v>4021</v>
      </c>
      <c r="D1361" s="16">
        <v>1744</v>
      </c>
      <c r="E1361" s="16">
        <v>2272</v>
      </c>
      <c r="G1361" s="16">
        <v>189</v>
      </c>
      <c r="H1361" s="16">
        <v>543</v>
      </c>
      <c r="I1361" s="16">
        <v>398</v>
      </c>
      <c r="J1361" s="16">
        <v>350</v>
      </c>
      <c r="K1361" s="16">
        <v>438</v>
      </c>
      <c r="L1361" s="16">
        <v>422</v>
      </c>
      <c r="M1361" s="16">
        <v>652</v>
      </c>
      <c r="N1361" s="16">
        <v>639</v>
      </c>
      <c r="O1361" s="16">
        <v>390</v>
      </c>
      <c r="Q1361" s="16">
        <v>1341</v>
      </c>
      <c r="R1361" s="16">
        <v>796</v>
      </c>
      <c r="S1361" s="16">
        <v>896</v>
      </c>
      <c r="T1361" s="16">
        <v>943</v>
      </c>
      <c r="V1361" s="16">
        <v>584</v>
      </c>
      <c r="W1361" s="16">
        <v>587</v>
      </c>
      <c r="X1361" s="16">
        <v>583</v>
      </c>
      <c r="Y1361" s="16">
        <v>558</v>
      </c>
      <c r="Z1361" s="16">
        <v>563</v>
      </c>
      <c r="AA1361" s="16">
        <v>563</v>
      </c>
      <c r="AB1361" s="16">
        <v>583</v>
      </c>
      <c r="AD1361" s="16">
        <v>1343</v>
      </c>
      <c r="AE1361" s="16">
        <v>804</v>
      </c>
      <c r="AF1361" s="16">
        <v>765</v>
      </c>
      <c r="AG1361" s="16">
        <v>157</v>
      </c>
      <c r="AH1361" s="16">
        <v>609</v>
      </c>
      <c r="AI1361" s="16">
        <v>338</v>
      </c>
      <c r="AJ1361" s="16">
        <v>5</v>
      </c>
      <c r="AL1361" s="16">
        <v>567</v>
      </c>
      <c r="AM1361" s="16">
        <v>660</v>
      </c>
      <c r="AN1361" s="16">
        <v>184</v>
      </c>
      <c r="AP1361" s="16">
        <v>433</v>
      </c>
      <c r="AQ1361" s="16">
        <v>406</v>
      </c>
      <c r="AR1361" s="16">
        <v>131</v>
      </c>
      <c r="AS1361" s="16">
        <v>857</v>
      </c>
      <c r="AT1361" s="16">
        <v>139</v>
      </c>
      <c r="AU1361" s="16">
        <v>21</v>
      </c>
      <c r="AW1361" s="16">
        <v>3486</v>
      </c>
      <c r="AX1361" s="16">
        <v>490</v>
      </c>
      <c r="AZ1361" s="16">
        <v>1382</v>
      </c>
      <c r="BA1361" s="16">
        <v>902</v>
      </c>
      <c r="BB1361" s="16">
        <v>650</v>
      </c>
      <c r="BC1361" s="16">
        <v>510</v>
      </c>
      <c r="BD1361" s="16">
        <v>127</v>
      </c>
      <c r="BE1361" s="16">
        <v>130</v>
      </c>
      <c r="BF1361" s="16">
        <v>199</v>
      </c>
      <c r="BG1361" s="16">
        <v>95</v>
      </c>
    </row>
    <row r="1362" spans="2:59">
      <c r="B1362" s="17" t="s">
        <v>357</v>
      </c>
      <c r="C1362" s="18">
        <v>0.16646609307824789</v>
      </c>
      <c r="D1362" s="18">
        <v>0.13555957130353041</v>
      </c>
      <c r="E1362" s="18">
        <v>0.18928431739297841</v>
      </c>
      <c r="G1362" s="18">
        <v>0.14994804496281111</v>
      </c>
      <c r="H1362" s="18">
        <v>0.14180879390989859</v>
      </c>
      <c r="I1362" s="18">
        <v>0.19537002876647899</v>
      </c>
      <c r="J1362" s="18">
        <v>0.16383328088945001</v>
      </c>
      <c r="K1362" s="18">
        <v>0.17837504450846231</v>
      </c>
      <c r="L1362" s="18">
        <v>0.1809626714857113</v>
      </c>
      <c r="M1362" s="18">
        <v>0.12724935565612211</v>
      </c>
      <c r="N1362" s="18">
        <v>0.1681949763425003</v>
      </c>
      <c r="O1362" s="18">
        <v>0.215336405856145</v>
      </c>
      <c r="Q1362" s="18">
        <v>9.7479135665296326E-2</v>
      </c>
      <c r="R1362" s="18">
        <v>0.20394898334179801</v>
      </c>
      <c r="S1362" s="18">
        <v>0.16743441454718769</v>
      </c>
      <c r="T1362" s="18">
        <v>0.2255385235236467</v>
      </c>
      <c r="V1362" s="18">
        <v>0.1212024313660945</v>
      </c>
      <c r="W1362" s="18">
        <v>0.10458740738632159</v>
      </c>
      <c r="X1362" s="18">
        <v>0.1019141780656436</v>
      </c>
      <c r="Y1362" s="18">
        <v>0.204115071605728</v>
      </c>
      <c r="Z1362" s="18">
        <v>0.25179146915094319</v>
      </c>
      <c r="AA1362" s="18">
        <v>0.2266548057203136</v>
      </c>
      <c r="AB1362" s="18">
        <v>0.16206090774484869</v>
      </c>
      <c r="AD1362" s="18">
        <v>0.13228119665441801</v>
      </c>
      <c r="AE1362" s="18">
        <v>0.12629502432047271</v>
      </c>
      <c r="AF1362" s="18">
        <v>0.2284581152583412</v>
      </c>
      <c r="AG1362" s="18">
        <v>0.28012146979283159</v>
      </c>
      <c r="AH1362" s="18">
        <v>0.18531112144751821</v>
      </c>
      <c r="AI1362" s="18">
        <v>0.16465366696005229</v>
      </c>
      <c r="AJ1362" s="18">
        <v>0.5835756116425852</v>
      </c>
      <c r="AL1362" s="18">
        <v>0.10076</v>
      </c>
      <c r="AM1362" s="18">
        <v>0.10405</v>
      </c>
      <c r="AN1362" s="18">
        <v>0.13285</v>
      </c>
      <c r="AP1362" s="18">
        <v>0.1754968481804435</v>
      </c>
      <c r="AQ1362" s="18">
        <v>0.26656589242874529</v>
      </c>
      <c r="AR1362" s="18">
        <v>0.15377859189505191</v>
      </c>
      <c r="AS1362" s="18">
        <v>0.2265857699030111</v>
      </c>
      <c r="AT1362" s="18">
        <v>0.24003217953769829</v>
      </c>
      <c r="AU1362" s="18">
        <v>8.869556316805606E-2</v>
      </c>
      <c r="AW1362" s="18">
        <v>0.1266134281891397</v>
      </c>
      <c r="AX1362" s="18">
        <v>0.44185015606568789</v>
      </c>
      <c r="AZ1362" s="18">
        <v>0.1264865627174768</v>
      </c>
      <c r="BA1362" s="18">
        <v>0.15325403734509091</v>
      </c>
      <c r="BB1362" s="18">
        <v>0.1603371837094629</v>
      </c>
      <c r="BC1362" s="18">
        <v>0.21531032106042669</v>
      </c>
      <c r="BD1362" s="18">
        <v>0.20355863706838051</v>
      </c>
      <c r="BE1362" s="18">
        <v>0.22745329426966171</v>
      </c>
      <c r="BF1362" s="18">
        <v>0.28311280276985262</v>
      </c>
      <c r="BG1362" s="18">
        <v>0.25683787698798088</v>
      </c>
    </row>
    <row r="1363" spans="2:59">
      <c r="B1363" s="17" t="s">
        <v>358</v>
      </c>
      <c r="C1363" s="18">
        <v>5.4810006741200052E-3</v>
      </c>
      <c r="D1363" s="18">
        <v>7.5498206034105338E-3</v>
      </c>
      <c r="E1363" s="18">
        <v>3.9046245105206941E-3</v>
      </c>
      <c r="G1363" s="18">
        <v>4.5790971687329146E-3</v>
      </c>
      <c r="H1363" s="18">
        <v>5.8717710707392422E-3</v>
      </c>
      <c r="I1363" s="18">
        <v>2.8659886775382021E-3</v>
      </c>
      <c r="J1363" s="18">
        <v>3.338116020797558E-3</v>
      </c>
      <c r="K1363" s="18">
        <v>8.2916391410541596E-3</v>
      </c>
      <c r="L1363" s="18">
        <v>0</v>
      </c>
      <c r="M1363" s="18">
        <v>1.240664165728971E-2</v>
      </c>
      <c r="N1363" s="18">
        <v>1.6063368274563099E-3</v>
      </c>
      <c r="O1363" s="18">
        <v>7.5101564520924776E-3</v>
      </c>
      <c r="Q1363" s="18">
        <v>4.5324118029266029E-3</v>
      </c>
      <c r="R1363" s="18">
        <v>1.427364369678348E-3</v>
      </c>
      <c r="S1363" s="18">
        <v>8.679808227308107E-3</v>
      </c>
      <c r="T1363" s="18">
        <v>7.4718478366101286E-3</v>
      </c>
      <c r="V1363" s="18">
        <v>5.7853338961068763E-3</v>
      </c>
      <c r="W1363" s="18">
        <v>1.6568391649795539E-3</v>
      </c>
      <c r="X1363" s="18">
        <v>0</v>
      </c>
      <c r="Y1363" s="18">
        <v>8.2318710907990453E-3</v>
      </c>
      <c r="Z1363" s="18">
        <v>8.5384962327796875E-3</v>
      </c>
      <c r="AA1363" s="18">
        <v>5.6345027260476573E-3</v>
      </c>
      <c r="AB1363" s="18">
        <v>8.7714103630404106E-3</v>
      </c>
      <c r="AD1363" s="18">
        <v>6.567754285127742E-3</v>
      </c>
      <c r="AE1363" s="18">
        <v>3.9177426774854342E-3</v>
      </c>
      <c r="AF1363" s="18">
        <v>6.4032337985770928E-3</v>
      </c>
      <c r="AG1363" s="18">
        <v>6.5361635048936141E-3</v>
      </c>
      <c r="AH1363" s="18">
        <v>3.0178544258562231E-3</v>
      </c>
      <c r="AI1363" s="18">
        <v>6.8225511797145458E-3</v>
      </c>
      <c r="AJ1363" s="18">
        <v>0</v>
      </c>
      <c r="AL1363" s="18">
        <v>3.7200000000000002E-3</v>
      </c>
      <c r="AM1363" s="18">
        <v>3.2499999999999999E-3</v>
      </c>
      <c r="AN1363" s="18">
        <v>5.8399999999999997E-3</v>
      </c>
      <c r="AP1363" s="18">
        <v>7.3138844121868329E-3</v>
      </c>
      <c r="AQ1363" s="18">
        <v>9.1863337995896147E-3</v>
      </c>
      <c r="AR1363" s="18">
        <v>0</v>
      </c>
      <c r="AS1363" s="18">
        <v>9.1178588691440635E-3</v>
      </c>
      <c r="AT1363" s="18">
        <v>7.5055419055149427E-3</v>
      </c>
      <c r="AU1363" s="18">
        <v>4.9816597641724289E-2</v>
      </c>
      <c r="AW1363" s="18">
        <v>5.7944146906547256E-3</v>
      </c>
      <c r="AX1363" s="18">
        <v>3.749404722689087E-3</v>
      </c>
      <c r="AZ1363" s="18">
        <v>3.8548340734758028E-3</v>
      </c>
      <c r="BA1363" s="18">
        <v>8.5676919025209561E-3</v>
      </c>
      <c r="BB1363" s="18">
        <v>7.4506723815409674E-3</v>
      </c>
      <c r="BC1363" s="18">
        <v>6.0535575891842103E-3</v>
      </c>
      <c r="BD1363" s="18">
        <v>0</v>
      </c>
      <c r="BE1363" s="18">
        <v>0</v>
      </c>
      <c r="BF1363" s="18">
        <v>5.297686366292507E-3</v>
      </c>
      <c r="BG1363" s="18">
        <v>0</v>
      </c>
    </row>
    <row r="1364" spans="2:59">
      <c r="B1364" s="17" t="s">
        <v>359</v>
      </c>
      <c r="C1364" s="18">
        <v>9.9224305333560142E-4</v>
      </c>
      <c r="D1364" s="18">
        <v>1.151189634294226E-3</v>
      </c>
      <c r="E1364" s="18">
        <v>8.724115287604159E-4</v>
      </c>
      <c r="G1364" s="18">
        <v>0</v>
      </c>
      <c r="H1364" s="18">
        <v>0</v>
      </c>
      <c r="I1364" s="18">
        <v>2.9061858617504752E-3</v>
      </c>
      <c r="J1364" s="18">
        <v>2.67238968775772E-3</v>
      </c>
      <c r="K1364" s="18">
        <v>2.4491817470299782E-3</v>
      </c>
      <c r="L1364" s="18">
        <v>0</v>
      </c>
      <c r="M1364" s="18">
        <v>0</v>
      </c>
      <c r="N1364" s="18">
        <v>0</v>
      </c>
      <c r="O1364" s="18">
        <v>2.1155624322344402E-3</v>
      </c>
      <c r="Q1364" s="18">
        <v>0</v>
      </c>
      <c r="R1364" s="18">
        <v>1.1747727112631709E-3</v>
      </c>
      <c r="S1364" s="18">
        <v>1.197643152921707E-3</v>
      </c>
      <c r="T1364" s="18">
        <v>2.10049117770924E-3</v>
      </c>
      <c r="V1364" s="18">
        <v>1.980940953292187E-3</v>
      </c>
      <c r="W1364" s="18">
        <v>0</v>
      </c>
      <c r="X1364" s="18">
        <v>0</v>
      </c>
      <c r="Y1364" s="18">
        <v>1.676302204191129E-3</v>
      </c>
      <c r="Z1364" s="18">
        <v>1.465595175177415E-3</v>
      </c>
      <c r="AA1364" s="18">
        <v>0</v>
      </c>
      <c r="AB1364" s="18">
        <v>1.839498206547016E-3</v>
      </c>
      <c r="AD1364" s="18">
        <v>1.4948927451082629E-3</v>
      </c>
      <c r="AE1364" s="18">
        <v>0</v>
      </c>
      <c r="AF1364" s="18">
        <v>0</v>
      </c>
      <c r="AG1364" s="18">
        <v>5.2538284340857026E-3</v>
      </c>
      <c r="AH1364" s="18">
        <v>1.899396181986596E-3</v>
      </c>
      <c r="AI1364" s="18">
        <v>0</v>
      </c>
      <c r="AJ1364" s="18">
        <v>0</v>
      </c>
      <c r="AL1364" s="18">
        <v>0</v>
      </c>
      <c r="AM1364" s="18">
        <v>3.1700000000000001E-3</v>
      </c>
      <c r="AN1364" s="18">
        <v>0</v>
      </c>
      <c r="AP1364" s="18">
        <v>0</v>
      </c>
      <c r="AQ1364" s="18">
        <v>4.6722120427974299E-3</v>
      </c>
      <c r="AR1364" s="18">
        <v>0</v>
      </c>
      <c r="AS1364" s="18">
        <v>1.0920145792800511E-3</v>
      </c>
      <c r="AT1364" s="18">
        <v>0</v>
      </c>
      <c r="AU1364" s="18">
        <v>0</v>
      </c>
      <c r="AW1364" s="18">
        <v>1.1444095965692949E-3</v>
      </c>
      <c r="AX1364" s="18">
        <v>0</v>
      </c>
      <c r="AZ1364" s="18">
        <v>8.3704886886682632E-4</v>
      </c>
      <c r="BA1364" s="18">
        <v>2.2271053363645899E-3</v>
      </c>
      <c r="BB1364" s="18">
        <v>1.26976638879258E-3</v>
      </c>
      <c r="BC1364" s="18">
        <v>0</v>
      </c>
      <c r="BD1364" s="18">
        <v>0</v>
      </c>
      <c r="BE1364" s="18">
        <v>0</v>
      </c>
      <c r="BF1364" s="18">
        <v>0</v>
      </c>
      <c r="BG1364" s="18">
        <v>0</v>
      </c>
    </row>
    <row r="1365" spans="2:59">
      <c r="B1365" s="17" t="s">
        <v>436</v>
      </c>
      <c r="C1365" s="18">
        <v>1.368707778192811E-3</v>
      </c>
      <c r="D1365" s="18">
        <v>1.2552645022662139E-3</v>
      </c>
      <c r="E1365" s="18">
        <v>1.458891389368306E-3</v>
      </c>
      <c r="G1365" s="18">
        <v>0</v>
      </c>
      <c r="H1365" s="18">
        <v>2.1421211628395629E-3</v>
      </c>
      <c r="I1365" s="18">
        <v>0</v>
      </c>
      <c r="J1365" s="18">
        <v>3.338116020797558E-3</v>
      </c>
      <c r="K1365" s="18">
        <v>0</v>
      </c>
      <c r="L1365" s="18">
        <v>0</v>
      </c>
      <c r="M1365" s="18">
        <v>1.369510693853937E-3</v>
      </c>
      <c r="N1365" s="18">
        <v>3.5667302112981211E-3</v>
      </c>
      <c r="O1365" s="18">
        <v>0</v>
      </c>
      <c r="Q1365" s="18">
        <v>7.6534736709867491E-4</v>
      </c>
      <c r="R1365" s="18">
        <v>2.5824309785575251E-3</v>
      </c>
      <c r="S1365" s="18">
        <v>0</v>
      </c>
      <c r="T1365" s="18">
        <v>2.56611794884111E-3</v>
      </c>
      <c r="V1365" s="18">
        <v>6.1384364669639169E-3</v>
      </c>
      <c r="W1365" s="18">
        <v>0</v>
      </c>
      <c r="X1365" s="18">
        <v>0</v>
      </c>
      <c r="Y1365" s="18">
        <v>1.8395938920160639E-3</v>
      </c>
      <c r="Z1365" s="18">
        <v>1.586122028674861E-3</v>
      </c>
      <c r="AA1365" s="18">
        <v>0</v>
      </c>
      <c r="AB1365" s="18">
        <v>0</v>
      </c>
      <c r="AD1365" s="18">
        <v>0</v>
      </c>
      <c r="AE1365" s="18">
        <v>0</v>
      </c>
      <c r="AF1365" s="18">
        <v>1.637674685257463E-3</v>
      </c>
      <c r="AG1365" s="18">
        <v>0</v>
      </c>
      <c r="AH1365" s="18">
        <v>0</v>
      </c>
      <c r="AI1365" s="18">
        <v>9.9401238550264285E-3</v>
      </c>
      <c r="AJ1365" s="18">
        <v>0.17861705748632431</v>
      </c>
      <c r="AL1365" s="18">
        <v>0</v>
      </c>
      <c r="AM1365" s="18">
        <v>5.4299999999999999E-3</v>
      </c>
      <c r="AN1365" s="18">
        <v>0</v>
      </c>
      <c r="AP1365" s="18">
        <v>0</v>
      </c>
      <c r="AQ1365" s="18">
        <v>2.198278027740926E-3</v>
      </c>
      <c r="AR1365" s="18">
        <v>0</v>
      </c>
      <c r="AS1365" s="18">
        <v>1.198389732479899E-3</v>
      </c>
      <c r="AT1365" s="18">
        <v>0</v>
      </c>
      <c r="AU1365" s="18">
        <v>0</v>
      </c>
      <c r="AW1365" s="18">
        <v>1.5786074903697089E-3</v>
      </c>
      <c r="AX1365" s="18">
        <v>0</v>
      </c>
      <c r="AZ1365" s="18">
        <v>2.593803360339307E-3</v>
      </c>
      <c r="BA1365" s="18">
        <v>9.9031465242579541E-4</v>
      </c>
      <c r="BB1365" s="18">
        <v>0</v>
      </c>
      <c r="BC1365" s="18">
        <v>0</v>
      </c>
      <c r="BD1365" s="18">
        <v>0</v>
      </c>
      <c r="BE1365" s="18">
        <v>0</v>
      </c>
      <c r="BF1365" s="18">
        <v>0</v>
      </c>
      <c r="BG1365" s="18">
        <v>1.0812842557224599E-2</v>
      </c>
    </row>
    <row r="1366" spans="2:59">
      <c r="B1366" s="17" t="s">
        <v>437</v>
      </c>
      <c r="C1366" s="18">
        <v>1.01491603058339E-3</v>
      </c>
      <c r="D1366" s="18">
        <v>5.3620903160150478E-4</v>
      </c>
      <c r="E1366" s="18">
        <v>1.384795918705974E-3</v>
      </c>
      <c r="G1366" s="18">
        <v>0</v>
      </c>
      <c r="H1366" s="18">
        <v>0</v>
      </c>
      <c r="I1366" s="18">
        <v>4.9166409040256841E-3</v>
      </c>
      <c r="J1366" s="18">
        <v>2.67238968775772E-3</v>
      </c>
      <c r="K1366" s="18">
        <v>0</v>
      </c>
      <c r="L1366" s="18">
        <v>0</v>
      </c>
      <c r="M1366" s="18">
        <v>1.8233403197214541E-3</v>
      </c>
      <c r="N1366" s="18">
        <v>0</v>
      </c>
      <c r="O1366" s="18">
        <v>0</v>
      </c>
      <c r="Q1366" s="18">
        <v>8.8641367918274787E-4</v>
      </c>
      <c r="R1366" s="18">
        <v>1.116825177498993E-3</v>
      </c>
      <c r="S1366" s="18">
        <v>0</v>
      </c>
      <c r="T1366" s="18">
        <v>2.1229920721866111E-3</v>
      </c>
      <c r="V1366" s="18">
        <v>2.036012332274561E-3</v>
      </c>
      <c r="W1366" s="18">
        <v>0</v>
      </c>
      <c r="X1366" s="18">
        <v>1.83162434462218E-3</v>
      </c>
      <c r="Y1366" s="18">
        <v>1.676302204191129E-3</v>
      </c>
      <c r="Z1366" s="18">
        <v>1.579511350537551E-3</v>
      </c>
      <c r="AA1366" s="18">
        <v>0</v>
      </c>
      <c r="AB1366" s="18">
        <v>0</v>
      </c>
      <c r="AD1366" s="18">
        <v>1.581304524967634E-3</v>
      </c>
      <c r="AE1366" s="18">
        <v>0</v>
      </c>
      <c r="AF1366" s="18">
        <v>1.162472606054396E-3</v>
      </c>
      <c r="AG1366" s="18">
        <v>0</v>
      </c>
      <c r="AH1366" s="18">
        <v>0</v>
      </c>
      <c r="AI1366" s="18">
        <v>3.1603432168395931E-3</v>
      </c>
      <c r="AJ1366" s="18">
        <v>0</v>
      </c>
      <c r="AL1366" s="18">
        <v>0</v>
      </c>
      <c r="AM1366" s="18">
        <v>1.6199999999999999E-3</v>
      </c>
      <c r="AN1366" s="18">
        <v>0</v>
      </c>
      <c r="AP1366" s="18">
        <v>2.051709999413078E-3</v>
      </c>
      <c r="AQ1366" s="18">
        <v>0</v>
      </c>
      <c r="AR1366" s="18">
        <v>0</v>
      </c>
      <c r="AS1366" s="18">
        <v>0</v>
      </c>
      <c r="AT1366" s="18">
        <v>0</v>
      </c>
      <c r="AU1366" s="18">
        <v>0</v>
      </c>
      <c r="AW1366" s="18">
        <v>1.1705596136018571E-3</v>
      </c>
      <c r="AX1366" s="18">
        <v>0</v>
      </c>
      <c r="AZ1366" s="18">
        <v>1.6329332835198021E-3</v>
      </c>
      <c r="BA1366" s="18">
        <v>1.0373564529346541E-3</v>
      </c>
      <c r="BB1366" s="18">
        <v>0</v>
      </c>
      <c r="BC1366" s="18">
        <v>1.7423658986314089E-3</v>
      </c>
      <c r="BD1366" s="18">
        <v>0</v>
      </c>
      <c r="BE1366" s="18">
        <v>0</v>
      </c>
      <c r="BF1366" s="18">
        <v>0</v>
      </c>
      <c r="BG1366" s="18">
        <v>0</v>
      </c>
    </row>
    <row r="1367" spans="2:59">
      <c r="B1367" s="17" t="s">
        <v>438</v>
      </c>
      <c r="C1367" s="18">
        <v>6.9510770179296907E-3</v>
      </c>
      <c r="D1367" s="18">
        <v>9.3297738792433513E-3</v>
      </c>
      <c r="E1367" s="18">
        <v>5.1400399631578329E-3</v>
      </c>
      <c r="G1367" s="18">
        <v>9.0980660645136827E-3</v>
      </c>
      <c r="H1367" s="18">
        <v>7.5074180527655463E-3</v>
      </c>
      <c r="I1367" s="18">
        <v>1.2127380162717111E-2</v>
      </c>
      <c r="J1367" s="18">
        <v>2.67238968775772E-3</v>
      </c>
      <c r="K1367" s="18">
        <v>4.9463582554915026E-3</v>
      </c>
      <c r="L1367" s="18">
        <v>5.2571359574772533E-3</v>
      </c>
      <c r="M1367" s="18">
        <v>9.4996861075340028E-3</v>
      </c>
      <c r="N1367" s="18">
        <v>1.6063368274563099E-3</v>
      </c>
      <c r="O1367" s="18">
        <v>1.227416317937555E-2</v>
      </c>
      <c r="Q1367" s="18">
        <v>8.7936499660142848E-3</v>
      </c>
      <c r="R1367" s="18">
        <v>3.8772205012789249E-3</v>
      </c>
      <c r="S1367" s="18">
        <v>5.6453818747059558E-3</v>
      </c>
      <c r="T1367" s="18">
        <v>8.4932217245881052E-3</v>
      </c>
      <c r="V1367" s="18">
        <v>1.0004805103290611E-2</v>
      </c>
      <c r="W1367" s="18">
        <v>1.4509137126833591E-2</v>
      </c>
      <c r="X1367" s="18">
        <v>5.0481580927240676E-3</v>
      </c>
      <c r="Y1367" s="18">
        <v>8.2404922938713304E-3</v>
      </c>
      <c r="Z1367" s="18">
        <v>4.9917423203282348E-3</v>
      </c>
      <c r="AA1367" s="18">
        <v>4.0236196333260704E-3</v>
      </c>
      <c r="AB1367" s="18">
        <v>1.674139774185559E-3</v>
      </c>
      <c r="AD1367" s="18">
        <v>1.043218149973855E-2</v>
      </c>
      <c r="AE1367" s="18">
        <v>7.2178442472064794E-3</v>
      </c>
      <c r="AF1367" s="18">
        <v>5.3736546066029418E-3</v>
      </c>
      <c r="AG1367" s="18">
        <v>5.240643026555798E-3</v>
      </c>
      <c r="AH1367" s="18">
        <v>5.2556605168009333E-3</v>
      </c>
      <c r="AI1367" s="18">
        <v>0</v>
      </c>
      <c r="AJ1367" s="18">
        <v>0</v>
      </c>
      <c r="AL1367" s="18">
        <v>1.468E-2</v>
      </c>
      <c r="AM1367" s="18">
        <v>6.0400000000000002E-3</v>
      </c>
      <c r="AN1367" s="18">
        <v>2.1219999999999999E-2</v>
      </c>
      <c r="AP1367" s="18">
        <v>4.7032423192773379E-3</v>
      </c>
      <c r="AQ1367" s="18">
        <v>9.833023747527956E-3</v>
      </c>
      <c r="AR1367" s="18">
        <v>6.6928321726841926E-3</v>
      </c>
      <c r="AS1367" s="18">
        <v>2.269319411720417E-3</v>
      </c>
      <c r="AT1367" s="18">
        <v>0</v>
      </c>
      <c r="AU1367" s="18">
        <v>0</v>
      </c>
      <c r="AW1367" s="18">
        <v>7.6956054850621219E-3</v>
      </c>
      <c r="AX1367" s="18">
        <v>2.2865097440474039E-3</v>
      </c>
      <c r="AZ1367" s="18">
        <v>1.035164246377075E-2</v>
      </c>
      <c r="BA1367" s="18">
        <v>9.5790462864932223E-3</v>
      </c>
      <c r="BB1367" s="18">
        <v>4.6098727113831998E-3</v>
      </c>
      <c r="BC1367" s="18">
        <v>1.7496581666795979E-3</v>
      </c>
      <c r="BD1367" s="18">
        <v>0</v>
      </c>
      <c r="BE1367" s="18">
        <v>0</v>
      </c>
      <c r="BF1367" s="18">
        <v>0</v>
      </c>
      <c r="BG1367" s="18">
        <v>1.1805987607670239E-2</v>
      </c>
    </row>
    <row r="1368" spans="2:59">
      <c r="B1368" s="17" t="s">
        <v>439</v>
      </c>
      <c r="C1368" s="18">
        <v>2.5342975259234949E-3</v>
      </c>
      <c r="D1368" s="18">
        <v>3.6002759925227142E-3</v>
      </c>
      <c r="E1368" s="18">
        <v>1.7214052570917961E-3</v>
      </c>
      <c r="G1368" s="18">
        <v>4.5189688957807681E-3</v>
      </c>
      <c r="H1368" s="18">
        <v>2.1421211628395629E-3</v>
      </c>
      <c r="I1368" s="18">
        <v>7.4904007715090679E-3</v>
      </c>
      <c r="J1368" s="18">
        <v>3.338116020797558E-3</v>
      </c>
      <c r="K1368" s="18">
        <v>0</v>
      </c>
      <c r="L1368" s="18">
        <v>2.3941262507408121E-3</v>
      </c>
      <c r="M1368" s="18">
        <v>3.2728567649369959E-3</v>
      </c>
      <c r="N1368" s="18">
        <v>0</v>
      </c>
      <c r="O1368" s="18">
        <v>2.2548959900580228E-3</v>
      </c>
      <c r="Q1368" s="18">
        <v>3.822646769265452E-3</v>
      </c>
      <c r="R1368" s="18">
        <v>1.4527553247124501E-3</v>
      </c>
      <c r="S1368" s="18">
        <v>3.2339312674942331E-3</v>
      </c>
      <c r="T1368" s="18">
        <v>1.0708671289705949E-3</v>
      </c>
      <c r="V1368" s="18">
        <v>7.963204780984055E-3</v>
      </c>
      <c r="W1368" s="18">
        <v>4.7057431760549068E-3</v>
      </c>
      <c r="X1368" s="18">
        <v>0</v>
      </c>
      <c r="Y1368" s="18">
        <v>1.576070375099629E-3</v>
      </c>
      <c r="Z1368" s="18">
        <v>1.579511350537551E-3</v>
      </c>
      <c r="AA1368" s="18">
        <v>0</v>
      </c>
      <c r="AB1368" s="18">
        <v>1.7324621041687131E-3</v>
      </c>
      <c r="AD1368" s="18">
        <v>2.4496265252221369E-3</v>
      </c>
      <c r="AE1368" s="18">
        <v>2.3626926464557531E-3</v>
      </c>
      <c r="AF1368" s="18">
        <v>4.19771822622334E-3</v>
      </c>
      <c r="AG1368" s="18">
        <v>5.4385933778758801E-3</v>
      </c>
      <c r="AH1368" s="18">
        <v>1.53591945503563E-3</v>
      </c>
      <c r="AI1368" s="18">
        <v>0</v>
      </c>
      <c r="AJ1368" s="18">
        <v>0</v>
      </c>
      <c r="AL1368" s="18">
        <v>5.62E-3</v>
      </c>
      <c r="AM1368" s="18">
        <v>1.42E-3</v>
      </c>
      <c r="AN1368" s="18">
        <v>6.3299999999999997E-3</v>
      </c>
      <c r="AP1368" s="18">
        <v>0</v>
      </c>
      <c r="AQ1368" s="18">
        <v>2.487305298724346E-3</v>
      </c>
      <c r="AR1368" s="18">
        <v>0</v>
      </c>
      <c r="AS1368" s="18">
        <v>2.064868523230881E-3</v>
      </c>
      <c r="AT1368" s="18">
        <v>0</v>
      </c>
      <c r="AU1368" s="18">
        <v>0</v>
      </c>
      <c r="AW1368" s="18">
        <v>2.5911785539220761E-3</v>
      </c>
      <c r="AX1368" s="18">
        <v>2.3598239046860679E-3</v>
      </c>
      <c r="AZ1368" s="18">
        <v>3.819257879465771E-3</v>
      </c>
      <c r="BA1368" s="18">
        <v>3.4871742109447942E-3</v>
      </c>
      <c r="BB1368" s="18">
        <v>1.3533947733108339E-3</v>
      </c>
      <c r="BC1368" s="18">
        <v>1.7423658986314089E-3</v>
      </c>
      <c r="BD1368" s="18">
        <v>0</v>
      </c>
      <c r="BE1368" s="18">
        <v>0</v>
      </c>
      <c r="BF1368" s="18">
        <v>0</v>
      </c>
      <c r="BG1368" s="18">
        <v>0</v>
      </c>
    </row>
    <row r="1369" spans="2:59">
      <c r="B1369" s="17" t="s">
        <v>440</v>
      </c>
      <c r="C1369" s="18">
        <v>2.8063267901984618E-3</v>
      </c>
      <c r="D1369" s="18">
        <v>4.8770333295757723E-3</v>
      </c>
      <c r="E1369" s="18">
        <v>1.2225038128125399E-3</v>
      </c>
      <c r="G1369" s="18">
        <v>0</v>
      </c>
      <c r="H1369" s="18">
        <v>4.1279087096029489E-3</v>
      </c>
      <c r="I1369" s="18">
        <v>2.2285623919688132E-3</v>
      </c>
      <c r="J1369" s="18">
        <v>8.2048528759223836E-3</v>
      </c>
      <c r="K1369" s="18">
        <v>2.0823018436499502E-3</v>
      </c>
      <c r="L1369" s="18">
        <v>0</v>
      </c>
      <c r="M1369" s="18">
        <v>2.9913636182815431E-3</v>
      </c>
      <c r="N1369" s="18">
        <v>3.7898309371814571E-3</v>
      </c>
      <c r="O1369" s="18">
        <v>0</v>
      </c>
      <c r="Q1369" s="18">
        <v>3.759851208162072E-3</v>
      </c>
      <c r="R1369" s="18">
        <v>0</v>
      </c>
      <c r="S1369" s="18">
        <v>5.8234306319396231E-3</v>
      </c>
      <c r="T1369" s="18">
        <v>1.087050430162011E-3</v>
      </c>
      <c r="V1369" s="18">
        <v>2.1958576715722352E-3</v>
      </c>
      <c r="W1369" s="18">
        <v>4.8023621054556357E-3</v>
      </c>
      <c r="X1369" s="18">
        <v>1.6778127156995819E-3</v>
      </c>
      <c r="Y1369" s="18">
        <v>1.58961647017427E-3</v>
      </c>
      <c r="Z1369" s="18">
        <v>1.8217852320964851E-3</v>
      </c>
      <c r="AA1369" s="18">
        <v>5.5991054736130447E-3</v>
      </c>
      <c r="AB1369" s="18">
        <v>1.9540607777607782E-3</v>
      </c>
      <c r="AD1369" s="18">
        <v>3.6477111634240461E-3</v>
      </c>
      <c r="AE1369" s="18">
        <v>1.3940010927587E-3</v>
      </c>
      <c r="AF1369" s="18">
        <v>2.6718867728521621E-3</v>
      </c>
      <c r="AG1369" s="18">
        <v>6.5306895214275592E-3</v>
      </c>
      <c r="AH1369" s="18">
        <v>2.1054659254929799E-3</v>
      </c>
      <c r="AI1369" s="18">
        <v>2.699814095430159E-3</v>
      </c>
      <c r="AJ1369" s="18">
        <v>0</v>
      </c>
      <c r="AL1369" s="18">
        <v>5.7000000000000002E-3</v>
      </c>
      <c r="AM1369" s="18">
        <v>0</v>
      </c>
      <c r="AN1369" s="18">
        <v>5.0200000000000002E-3</v>
      </c>
      <c r="AP1369" s="18">
        <v>1.1689263033998851E-2</v>
      </c>
      <c r="AQ1369" s="18">
        <v>0</v>
      </c>
      <c r="AR1369" s="18">
        <v>0</v>
      </c>
      <c r="AS1369" s="18">
        <v>1.330437349829816E-3</v>
      </c>
      <c r="AT1369" s="18">
        <v>0</v>
      </c>
      <c r="AU1369" s="18">
        <v>0</v>
      </c>
      <c r="AW1369" s="18">
        <v>3.2366941738884488E-3</v>
      </c>
      <c r="AX1369" s="18">
        <v>0</v>
      </c>
      <c r="AZ1369" s="18">
        <v>2.9715807372135208E-3</v>
      </c>
      <c r="BA1369" s="18">
        <v>1.078462370432213E-3</v>
      </c>
      <c r="BB1369" s="18">
        <v>3.478526381845913E-3</v>
      </c>
      <c r="BC1369" s="18">
        <v>7.7307892236316922E-3</v>
      </c>
      <c r="BD1369" s="18">
        <v>0</v>
      </c>
      <c r="BE1369" s="18">
        <v>0</v>
      </c>
      <c r="BF1369" s="18">
        <v>0</v>
      </c>
      <c r="BG1369" s="18">
        <v>0</v>
      </c>
    </row>
    <row r="1370" spans="2:59">
      <c r="B1370" s="17" t="s">
        <v>441</v>
      </c>
      <c r="C1370" s="18">
        <v>6.7498824556800566E-3</v>
      </c>
      <c r="D1370" s="18">
        <v>8.0480858946606459E-3</v>
      </c>
      <c r="E1370" s="18">
        <v>5.7681159296294766E-3</v>
      </c>
      <c r="G1370" s="18">
        <v>0</v>
      </c>
      <c r="H1370" s="18">
        <v>1.400647376030024E-2</v>
      </c>
      <c r="I1370" s="18">
        <v>2.433032427974042E-3</v>
      </c>
      <c r="J1370" s="18">
        <v>8.4978426310252202E-3</v>
      </c>
      <c r="K1370" s="18">
        <v>4.5209299371060949E-3</v>
      </c>
      <c r="L1370" s="18">
        <v>7.7039845389039983E-3</v>
      </c>
      <c r="M1370" s="18">
        <v>7.5619063323289701E-3</v>
      </c>
      <c r="N1370" s="18">
        <v>3.7217301012842079E-3</v>
      </c>
      <c r="O1370" s="18">
        <v>7.8291615999613491E-3</v>
      </c>
      <c r="Q1370" s="18">
        <v>9.0926699418284237E-3</v>
      </c>
      <c r="R1370" s="18">
        <v>8.3144969734833089E-3</v>
      </c>
      <c r="S1370" s="18">
        <v>4.8332767251070318E-3</v>
      </c>
      <c r="T1370" s="18">
        <v>4.2370653977867271E-3</v>
      </c>
      <c r="V1370" s="18">
        <v>1.8063035431843458E-2</v>
      </c>
      <c r="W1370" s="18">
        <v>1.138343762729126E-2</v>
      </c>
      <c r="X1370" s="18">
        <v>5.15210673875292E-3</v>
      </c>
      <c r="Y1370" s="18">
        <v>3.3744583481968198E-3</v>
      </c>
      <c r="Z1370" s="18">
        <v>5.5258287003147584E-3</v>
      </c>
      <c r="AA1370" s="18">
        <v>1.567517147174677E-3</v>
      </c>
      <c r="AB1370" s="18">
        <v>1.772730899305145E-3</v>
      </c>
      <c r="AD1370" s="18">
        <v>9.0955655989312708E-3</v>
      </c>
      <c r="AE1370" s="18">
        <v>3.905660529463794E-3</v>
      </c>
      <c r="AF1370" s="18">
        <v>4.210481169917033E-3</v>
      </c>
      <c r="AG1370" s="18">
        <v>1.3295006623362851E-2</v>
      </c>
      <c r="AH1370" s="18">
        <v>9.0056103985490243E-3</v>
      </c>
      <c r="AI1370" s="18">
        <v>2.9324156290035279E-3</v>
      </c>
      <c r="AJ1370" s="18">
        <v>0</v>
      </c>
      <c r="AL1370" s="18">
        <v>1.8669999999999999E-2</v>
      </c>
      <c r="AM1370" s="18">
        <v>4.3699999999999998E-3</v>
      </c>
      <c r="AN1370" s="18">
        <v>2.2919999999999999E-2</v>
      </c>
      <c r="AP1370" s="18">
        <v>0</v>
      </c>
      <c r="AQ1370" s="18">
        <v>4.7186034185336592E-3</v>
      </c>
      <c r="AR1370" s="18">
        <v>0</v>
      </c>
      <c r="AS1370" s="18">
        <v>4.6717825757054037E-3</v>
      </c>
      <c r="AT1370" s="18">
        <v>0</v>
      </c>
      <c r="AU1370" s="18">
        <v>0</v>
      </c>
      <c r="AW1370" s="18">
        <v>7.2389159621277536E-3</v>
      </c>
      <c r="AX1370" s="18">
        <v>2.083152826596072E-3</v>
      </c>
      <c r="AZ1370" s="18">
        <v>1.2285089845352039E-2</v>
      </c>
      <c r="BA1370" s="18">
        <v>6.6155471235252727E-3</v>
      </c>
      <c r="BB1370" s="18">
        <v>0</v>
      </c>
      <c r="BC1370" s="18">
        <v>3.9506470900682001E-3</v>
      </c>
      <c r="BD1370" s="18">
        <v>8.0669819645758888E-3</v>
      </c>
      <c r="BE1370" s="18">
        <v>0</v>
      </c>
      <c r="BF1370" s="18">
        <v>0</v>
      </c>
      <c r="BG1370" s="18">
        <v>1.2253108138646119E-2</v>
      </c>
    </row>
    <row r="1371" spans="2:59">
      <c r="B1371" s="17" t="s">
        <v>442</v>
      </c>
      <c r="C1371" s="18">
        <v>5.7496099641219153E-3</v>
      </c>
      <c r="D1371" s="18">
        <v>7.8019181668358443E-3</v>
      </c>
      <c r="E1371" s="18">
        <v>4.1865156881232806E-3</v>
      </c>
      <c r="G1371" s="18">
        <v>4.5189688957807681E-3</v>
      </c>
      <c r="H1371" s="18">
        <v>5.7888289756909336E-3</v>
      </c>
      <c r="I1371" s="18">
        <v>2.9745304126183869E-3</v>
      </c>
      <c r="J1371" s="18">
        <v>0</v>
      </c>
      <c r="K1371" s="18">
        <v>2.4850950425946302E-3</v>
      </c>
      <c r="L1371" s="18">
        <v>2.4022161632895941E-3</v>
      </c>
      <c r="M1371" s="18">
        <v>1.5423542338003259E-2</v>
      </c>
      <c r="N1371" s="18">
        <v>7.7567201262919083E-3</v>
      </c>
      <c r="O1371" s="18">
        <v>2.110253055810384E-3</v>
      </c>
      <c r="Q1371" s="18">
        <v>1.0906450252244451E-2</v>
      </c>
      <c r="R1371" s="18">
        <v>1.43126430936096E-3</v>
      </c>
      <c r="S1371" s="18">
        <v>2.1157399915913938E-3</v>
      </c>
      <c r="T1371" s="18">
        <v>5.7843442180824144E-3</v>
      </c>
      <c r="V1371" s="18">
        <v>2.2726029580660459E-2</v>
      </c>
      <c r="W1371" s="18">
        <v>6.3831702250478949E-3</v>
      </c>
      <c r="X1371" s="18">
        <v>5.5062931039080026E-3</v>
      </c>
      <c r="Y1371" s="18">
        <v>3.1438576347100531E-3</v>
      </c>
      <c r="Z1371" s="18">
        <v>0</v>
      </c>
      <c r="AA1371" s="18">
        <v>0</v>
      </c>
      <c r="AB1371" s="18">
        <v>1.9540607777607782E-3</v>
      </c>
      <c r="AD1371" s="18">
        <v>8.9939290881924858E-3</v>
      </c>
      <c r="AE1371" s="18">
        <v>6.7305237698992593E-3</v>
      </c>
      <c r="AF1371" s="18">
        <v>2.8245586537797261E-3</v>
      </c>
      <c r="AG1371" s="18">
        <v>0</v>
      </c>
      <c r="AH1371" s="18">
        <v>3.586243858537716E-3</v>
      </c>
      <c r="AI1371" s="18">
        <v>3.7953792646015479E-3</v>
      </c>
      <c r="AJ1371" s="18">
        <v>0</v>
      </c>
      <c r="AL1371" s="18">
        <v>1.593E-2</v>
      </c>
      <c r="AM1371" s="18">
        <v>1.201E-2</v>
      </c>
      <c r="AN1371" s="18">
        <v>6.9699999999999996E-3</v>
      </c>
      <c r="AP1371" s="18">
        <v>2.148617055145617E-3</v>
      </c>
      <c r="AQ1371" s="18">
        <v>2.8054557238849031E-3</v>
      </c>
      <c r="AR1371" s="18">
        <v>0</v>
      </c>
      <c r="AS1371" s="18">
        <v>9.6085919361025467E-4</v>
      </c>
      <c r="AT1371" s="18">
        <v>0</v>
      </c>
      <c r="AU1371" s="18">
        <v>0</v>
      </c>
      <c r="AW1371" s="18">
        <v>6.3952845191364771E-3</v>
      </c>
      <c r="AX1371" s="18">
        <v>1.6790834588922951E-3</v>
      </c>
      <c r="AZ1371" s="18">
        <v>1.0002402717553699E-2</v>
      </c>
      <c r="BA1371" s="18">
        <v>7.1022609564134849E-3</v>
      </c>
      <c r="BB1371" s="18">
        <v>3.0203277201132799E-3</v>
      </c>
      <c r="BC1371" s="18">
        <v>0</v>
      </c>
      <c r="BD1371" s="18">
        <v>0</v>
      </c>
      <c r="BE1371" s="18">
        <v>0</v>
      </c>
      <c r="BF1371" s="18">
        <v>4.6689414152329047E-3</v>
      </c>
      <c r="BG1371" s="18">
        <v>0</v>
      </c>
    </row>
    <row r="1372" spans="2:59">
      <c r="B1372" s="17" t="s">
        <v>443</v>
      </c>
      <c r="C1372" s="18">
        <v>5.687238998735842E-2</v>
      </c>
      <c r="D1372" s="18">
        <v>6.1737608630727518E-2</v>
      </c>
      <c r="E1372" s="18">
        <v>5.3263878576399602E-2</v>
      </c>
      <c r="G1372" s="18">
        <v>3.1591085641362378E-2</v>
      </c>
      <c r="H1372" s="18">
        <v>5.1754212131395173E-2</v>
      </c>
      <c r="I1372" s="18">
        <v>4.4869096705294549E-2</v>
      </c>
      <c r="J1372" s="18">
        <v>3.2442781358299998E-2</v>
      </c>
      <c r="K1372" s="18">
        <v>7.1732458764244084E-2</v>
      </c>
      <c r="L1372" s="18">
        <v>6.0597297863822092E-2</v>
      </c>
      <c r="M1372" s="18">
        <v>9.421297300471243E-2</v>
      </c>
      <c r="N1372" s="18">
        <v>4.9596769498333047E-2</v>
      </c>
      <c r="O1372" s="18">
        <v>3.9199187322337799E-2</v>
      </c>
      <c r="Q1372" s="18">
        <v>8.8311232584244365E-2</v>
      </c>
      <c r="R1372" s="18">
        <v>4.7329715885016388E-2</v>
      </c>
      <c r="S1372" s="18">
        <v>3.7309359138345578E-2</v>
      </c>
      <c r="T1372" s="18">
        <v>3.7805549231572928E-2</v>
      </c>
      <c r="V1372" s="18">
        <v>0.17312430020729239</v>
      </c>
      <c r="W1372" s="18">
        <v>0.11255464085858349</v>
      </c>
      <c r="X1372" s="18">
        <v>2.4527026458503239E-2</v>
      </c>
      <c r="Y1372" s="18">
        <v>3.3865949303443638E-2</v>
      </c>
      <c r="Z1372" s="18">
        <v>1.557498241530369E-2</v>
      </c>
      <c r="AA1372" s="18">
        <v>1.2316044727040639E-2</v>
      </c>
      <c r="AB1372" s="18">
        <v>2.1677375750969931E-2</v>
      </c>
      <c r="AD1372" s="18">
        <v>8.3120943072025999E-2</v>
      </c>
      <c r="AE1372" s="18">
        <v>5.5777423189618168E-2</v>
      </c>
      <c r="AF1372" s="18">
        <v>5.2006404285762572E-2</v>
      </c>
      <c r="AG1372" s="18">
        <v>2.0431058584091059E-2</v>
      </c>
      <c r="AH1372" s="18">
        <v>3.2551513785968642E-2</v>
      </c>
      <c r="AI1372" s="18">
        <v>2.774599425001777E-2</v>
      </c>
      <c r="AJ1372" s="18">
        <v>0</v>
      </c>
      <c r="AL1372" s="18">
        <v>0.14266000000000001</v>
      </c>
      <c r="AM1372" s="18">
        <v>7.5819999999999999E-2</v>
      </c>
      <c r="AN1372" s="18">
        <v>5.0639999999999998E-2</v>
      </c>
      <c r="AP1372" s="18">
        <v>2.2077754156630779E-2</v>
      </c>
      <c r="AQ1372" s="18">
        <v>3.5317449182683112E-2</v>
      </c>
      <c r="AR1372" s="18">
        <v>3.3996001076720933E-2</v>
      </c>
      <c r="AS1372" s="18">
        <v>9.9443241042255874E-3</v>
      </c>
      <c r="AT1372" s="18">
        <v>6.4059612202175186E-3</v>
      </c>
      <c r="AU1372" s="18">
        <v>4.6263062419807148E-2</v>
      </c>
      <c r="AW1372" s="18">
        <v>6.3155432194771835E-2</v>
      </c>
      <c r="AX1372" s="18">
        <v>1.7346018677446569E-2</v>
      </c>
      <c r="AZ1372" s="18">
        <v>9.7087397366227832E-2</v>
      </c>
      <c r="BA1372" s="18">
        <v>6.3210324548139032E-2</v>
      </c>
      <c r="BB1372" s="18">
        <v>2.714931713475479E-2</v>
      </c>
      <c r="BC1372" s="18">
        <v>1.9551498668012111E-2</v>
      </c>
      <c r="BD1372" s="18">
        <v>8.3478210892174286E-3</v>
      </c>
      <c r="BE1372" s="18">
        <v>7.8789165481365202E-3</v>
      </c>
      <c r="BF1372" s="18">
        <v>5.2405849438506291E-3</v>
      </c>
      <c r="BG1372" s="18">
        <v>6.2912618171281423E-2</v>
      </c>
    </row>
    <row r="1373" spans="2:59">
      <c r="B1373" s="17" t="s">
        <v>444</v>
      </c>
      <c r="C1373" s="18">
        <v>2.7435425839920511E-2</v>
      </c>
      <c r="D1373" s="18">
        <v>2.8760841464316209E-2</v>
      </c>
      <c r="E1373" s="18">
        <v>2.6479150992445119E-2</v>
      </c>
      <c r="G1373" s="18">
        <v>1.6896582574817388E-2</v>
      </c>
      <c r="H1373" s="18">
        <v>3.0122174760322681E-2</v>
      </c>
      <c r="I1373" s="18">
        <v>3.3034440257917512E-2</v>
      </c>
      <c r="J1373" s="18">
        <v>3.5325684417889448E-2</v>
      </c>
      <c r="K1373" s="18">
        <v>2.5110807480099129E-2</v>
      </c>
      <c r="L1373" s="18">
        <v>3.684302621623331E-2</v>
      </c>
      <c r="M1373" s="18">
        <v>2.3473143785223569E-2</v>
      </c>
      <c r="N1373" s="18">
        <v>2.5774638330944361E-2</v>
      </c>
      <c r="O1373" s="18">
        <v>1.7783541412664319E-2</v>
      </c>
      <c r="Q1373" s="18">
        <v>3.7371184488298112E-2</v>
      </c>
      <c r="R1373" s="18">
        <v>2.4156654476359611E-2</v>
      </c>
      <c r="S1373" s="18">
        <v>1.4783688917584741E-2</v>
      </c>
      <c r="T1373" s="18">
        <v>2.709903125964315E-2</v>
      </c>
      <c r="V1373" s="18">
        <v>9.1242499031229579E-2</v>
      </c>
      <c r="W1373" s="18">
        <v>4.3728658322631599E-2</v>
      </c>
      <c r="X1373" s="18">
        <v>1.7521880110650319E-2</v>
      </c>
      <c r="Y1373" s="18">
        <v>1.545979917908581E-2</v>
      </c>
      <c r="Z1373" s="18">
        <v>1.090828823473081E-2</v>
      </c>
      <c r="AA1373" s="18">
        <v>9.5643142138277237E-3</v>
      </c>
      <c r="AB1373" s="18">
        <v>1.7324621041687131E-3</v>
      </c>
      <c r="AD1373" s="18">
        <v>3.0126516745167611E-2</v>
      </c>
      <c r="AE1373" s="18">
        <v>2.4065302618684389E-2</v>
      </c>
      <c r="AF1373" s="18">
        <v>2.171596012528489E-2</v>
      </c>
      <c r="AG1373" s="18">
        <v>2.7606864478040651E-2</v>
      </c>
      <c r="AH1373" s="18">
        <v>3.2652310013008667E-2</v>
      </c>
      <c r="AI1373" s="18">
        <v>2.8627824461786199E-2</v>
      </c>
      <c r="AJ1373" s="18">
        <v>0</v>
      </c>
      <c r="AL1373" s="18">
        <v>5.5329999999999997E-2</v>
      </c>
      <c r="AM1373" s="18">
        <v>4.514E-2</v>
      </c>
      <c r="AN1373" s="18">
        <v>5.5059999999999998E-2</v>
      </c>
      <c r="AP1373" s="18">
        <v>1.217451032838753E-2</v>
      </c>
      <c r="AQ1373" s="18">
        <v>5.1014154429136691E-3</v>
      </c>
      <c r="AR1373" s="18">
        <v>0</v>
      </c>
      <c r="AS1373" s="18">
        <v>8.1160244484205397E-3</v>
      </c>
      <c r="AT1373" s="18">
        <v>7.4742601246138097E-3</v>
      </c>
      <c r="AU1373" s="18">
        <v>0</v>
      </c>
      <c r="AW1373" s="18">
        <v>3.0363070745861611E-2</v>
      </c>
      <c r="AX1373" s="18">
        <v>1.8171670507923551E-3</v>
      </c>
      <c r="AZ1373" s="18">
        <v>5.2517249072020843E-2</v>
      </c>
      <c r="BA1373" s="18">
        <v>2.359408272941493E-2</v>
      </c>
      <c r="BB1373" s="18">
        <v>6.1699646660792508E-3</v>
      </c>
      <c r="BC1373" s="18">
        <v>1.166366522507614E-2</v>
      </c>
      <c r="BD1373" s="18">
        <v>0</v>
      </c>
      <c r="BE1373" s="18">
        <v>7.976909122642423E-3</v>
      </c>
      <c r="BF1373" s="18">
        <v>1.611536692679174E-2</v>
      </c>
      <c r="BG1373" s="18">
        <v>1.1773732248033729E-2</v>
      </c>
    </row>
    <row r="1374" spans="2:59">
      <c r="B1374" s="17" t="s">
        <v>445</v>
      </c>
      <c r="C1374" s="18">
        <v>6.1070839785922912E-2</v>
      </c>
      <c r="D1374" s="18">
        <v>6.774254569147195E-2</v>
      </c>
      <c r="E1374" s="18">
        <v>5.6084523919176822E-2</v>
      </c>
      <c r="G1374" s="18">
        <v>7.5799278497410236E-2</v>
      </c>
      <c r="H1374" s="18">
        <v>6.5388015647365877E-2</v>
      </c>
      <c r="I1374" s="18">
        <v>6.2594103150336408E-2</v>
      </c>
      <c r="J1374" s="18">
        <v>4.9477756906139987E-2</v>
      </c>
      <c r="K1374" s="18">
        <v>4.9332540359588943E-2</v>
      </c>
      <c r="L1374" s="18">
        <v>6.6379284830426752E-2</v>
      </c>
      <c r="M1374" s="18">
        <v>6.0693296962730299E-2</v>
      </c>
      <c r="N1374" s="18">
        <v>6.8543246783049766E-2</v>
      </c>
      <c r="O1374" s="18">
        <v>5.2598839706856297E-2</v>
      </c>
      <c r="Q1374" s="18">
        <v>8.5397709360066132E-2</v>
      </c>
      <c r="R1374" s="18">
        <v>5.1364680904805081E-2</v>
      </c>
      <c r="S1374" s="18">
        <v>5.7394883428683929E-2</v>
      </c>
      <c r="T1374" s="18">
        <v>4.0023882768639697E-2</v>
      </c>
      <c r="V1374" s="18">
        <v>0.12560454905922161</v>
      </c>
      <c r="W1374" s="18">
        <v>0.13318985711034831</v>
      </c>
      <c r="X1374" s="18">
        <v>6.6370808785596105E-2</v>
      </c>
      <c r="Y1374" s="18">
        <v>2.0014894916562501E-2</v>
      </c>
      <c r="Z1374" s="18">
        <v>2.6061220365348071E-2</v>
      </c>
      <c r="AA1374" s="18">
        <v>2.7720226763757239E-2</v>
      </c>
      <c r="AB1374" s="18">
        <v>2.386716065236107E-2</v>
      </c>
      <c r="AD1374" s="18">
        <v>6.1356847383262393E-2</v>
      </c>
      <c r="AE1374" s="18">
        <v>7.8121978410091525E-2</v>
      </c>
      <c r="AF1374" s="18">
        <v>5.0723861161378572E-2</v>
      </c>
      <c r="AG1374" s="18">
        <v>5.9191595089690061E-2</v>
      </c>
      <c r="AH1374" s="18">
        <v>5.7955320751205588E-2</v>
      </c>
      <c r="AI1374" s="18">
        <v>5.017616283242346E-2</v>
      </c>
      <c r="AJ1374" s="18">
        <v>0</v>
      </c>
      <c r="AL1374" s="18">
        <v>0.11831</v>
      </c>
      <c r="AM1374" s="18">
        <v>0.10786</v>
      </c>
      <c r="AN1374" s="18">
        <v>0.1028</v>
      </c>
      <c r="AP1374" s="18">
        <v>2.2808257558226859E-2</v>
      </c>
      <c r="AQ1374" s="18">
        <v>2.1203865051245011E-2</v>
      </c>
      <c r="AR1374" s="18">
        <v>4.6269716195162777E-2</v>
      </c>
      <c r="AS1374" s="18">
        <v>2.2675793367944379E-2</v>
      </c>
      <c r="AT1374" s="18">
        <v>1.411802270108436E-2</v>
      </c>
      <c r="AU1374" s="18">
        <v>4.2883212202684137E-2</v>
      </c>
      <c r="AW1374" s="18">
        <v>6.7318416395420536E-2</v>
      </c>
      <c r="AX1374" s="18">
        <v>1.7865911136949051E-2</v>
      </c>
      <c r="AZ1374" s="18">
        <v>0.10720685012787221</v>
      </c>
      <c r="BA1374" s="18">
        <v>5.8380444390100143E-2</v>
      </c>
      <c r="BB1374" s="18">
        <v>2.357481007237703E-2</v>
      </c>
      <c r="BC1374" s="18">
        <v>2.9884716920141208E-2</v>
      </c>
      <c r="BD1374" s="18">
        <v>2.6409515910232759E-2</v>
      </c>
      <c r="BE1374" s="18">
        <v>1.6423749635088969E-2</v>
      </c>
      <c r="BF1374" s="18">
        <v>2.6563060902294981E-2</v>
      </c>
      <c r="BG1374" s="18">
        <v>2.4327278677088931E-2</v>
      </c>
    </row>
    <row r="1375" spans="2:59">
      <c r="B1375" s="17" t="s">
        <v>446</v>
      </c>
      <c r="C1375" s="18">
        <v>9.5707762524483639E-2</v>
      </c>
      <c r="D1375" s="18">
        <v>9.4613294783619684E-2</v>
      </c>
      <c r="E1375" s="18">
        <v>9.6762843882709171E-2</v>
      </c>
      <c r="G1375" s="18">
        <v>0.1143854671724272</v>
      </c>
      <c r="H1375" s="18">
        <v>0.1076971408022895</v>
      </c>
      <c r="I1375" s="18">
        <v>0.1064133415509932</v>
      </c>
      <c r="J1375" s="18">
        <v>9.4214173292432993E-2</v>
      </c>
      <c r="K1375" s="18">
        <v>7.8298449350471463E-2</v>
      </c>
      <c r="L1375" s="18">
        <v>7.3696366766697663E-2</v>
      </c>
      <c r="M1375" s="18">
        <v>0.1093630627198352</v>
      </c>
      <c r="N1375" s="18">
        <v>9.9814645712711911E-2</v>
      </c>
      <c r="O1375" s="18">
        <v>7.4190201731439809E-2</v>
      </c>
      <c r="Q1375" s="18">
        <v>0.13522864399624321</v>
      </c>
      <c r="R1375" s="18">
        <v>8.2694796215970243E-2</v>
      </c>
      <c r="S1375" s="18">
        <v>8.7526416240816071E-2</v>
      </c>
      <c r="T1375" s="18">
        <v>6.1859636939908487E-2</v>
      </c>
      <c r="V1375" s="18">
        <v>4.9886410342519977E-2</v>
      </c>
      <c r="W1375" s="18">
        <v>0.22902705247861321</v>
      </c>
      <c r="X1375" s="18">
        <v>0.13416057376246271</v>
      </c>
      <c r="Y1375" s="18">
        <v>6.7513290095823186E-2</v>
      </c>
      <c r="Z1375" s="18">
        <v>6.6330891797273472E-2</v>
      </c>
      <c r="AA1375" s="18">
        <v>6.23060966640238E-2</v>
      </c>
      <c r="AB1375" s="18">
        <v>5.6574007441454188E-2</v>
      </c>
      <c r="AD1375" s="18">
        <v>0.1026547673266448</v>
      </c>
      <c r="AE1375" s="18">
        <v>0.10907719978172339</v>
      </c>
      <c r="AF1375" s="18">
        <v>8.2843819109568423E-2</v>
      </c>
      <c r="AG1375" s="18">
        <v>9.6904452279632139E-2</v>
      </c>
      <c r="AH1375" s="18">
        <v>8.4032213188855981E-2</v>
      </c>
      <c r="AI1375" s="18">
        <v>8.730084936125819E-2</v>
      </c>
      <c r="AJ1375" s="18">
        <v>0</v>
      </c>
      <c r="AL1375" s="18">
        <v>0.13388</v>
      </c>
      <c r="AM1375" s="18">
        <v>0.16719000000000001</v>
      </c>
      <c r="AN1375" s="18">
        <v>9.5509999999999998E-2</v>
      </c>
      <c r="AP1375" s="18">
        <v>6.1781347864283617E-2</v>
      </c>
      <c r="AQ1375" s="18">
        <v>5.9599073028391548E-2</v>
      </c>
      <c r="AR1375" s="18">
        <v>9.2675841594608455E-2</v>
      </c>
      <c r="AS1375" s="18">
        <v>6.0379821968173861E-2</v>
      </c>
      <c r="AT1375" s="18">
        <v>5.5769560378746988E-2</v>
      </c>
      <c r="AU1375" s="18">
        <v>0.1345952428218565</v>
      </c>
      <c r="AW1375" s="18">
        <v>0.1057032230432986</v>
      </c>
      <c r="AX1375" s="18">
        <v>3.1426851341490883E-2</v>
      </c>
      <c r="AZ1375" s="18">
        <v>0.14560071313895459</v>
      </c>
      <c r="BA1375" s="18">
        <v>9.2552026049800104E-2</v>
      </c>
      <c r="BB1375" s="18">
        <v>7.9541379483257346E-2</v>
      </c>
      <c r="BC1375" s="18">
        <v>4.4706276744982093E-2</v>
      </c>
      <c r="BD1375" s="18">
        <v>5.7381640883750688E-2</v>
      </c>
      <c r="BE1375" s="18">
        <v>4.6926127289962212E-2</v>
      </c>
      <c r="BF1375" s="18">
        <v>3.4343454183176823E-2</v>
      </c>
      <c r="BG1375" s="18">
        <v>4.6154326316618227E-2</v>
      </c>
    </row>
    <row r="1376" spans="2:59">
      <c r="B1376" s="17" t="s">
        <v>447</v>
      </c>
      <c r="C1376" s="18">
        <v>5.3803653105657129E-2</v>
      </c>
      <c r="D1376" s="18">
        <v>6.7715761065262725E-2</v>
      </c>
      <c r="E1376" s="18">
        <v>4.3241063050445387E-2</v>
      </c>
      <c r="G1376" s="18">
        <v>4.2754103780930419E-2</v>
      </c>
      <c r="H1376" s="18">
        <v>4.6483915472348307E-2</v>
      </c>
      <c r="I1376" s="18">
        <v>3.9641280847806347E-2</v>
      </c>
      <c r="J1376" s="18">
        <v>6.8749142476938682E-2</v>
      </c>
      <c r="K1376" s="18">
        <v>4.7073081710856148E-2</v>
      </c>
      <c r="L1376" s="18">
        <v>5.9529877085178998E-2</v>
      </c>
      <c r="M1376" s="18">
        <v>5.9557688163131201E-2</v>
      </c>
      <c r="N1376" s="18">
        <v>5.459056906502107E-2</v>
      </c>
      <c r="O1376" s="18">
        <v>6.0844009085129019E-2</v>
      </c>
      <c r="Q1376" s="18">
        <v>5.6141322255293433E-2</v>
      </c>
      <c r="R1376" s="18">
        <v>5.7953187269315698E-2</v>
      </c>
      <c r="S1376" s="18">
        <v>5.8124296663013747E-2</v>
      </c>
      <c r="T1376" s="18">
        <v>4.4276391478955943E-2</v>
      </c>
      <c r="V1376" s="18">
        <v>1.8261222033618862E-2</v>
      </c>
      <c r="W1376" s="18">
        <v>5.2469712190198622E-2</v>
      </c>
      <c r="X1376" s="18">
        <v>0.1155117629880168</v>
      </c>
      <c r="Y1376" s="18">
        <v>5.4193243878394637E-2</v>
      </c>
      <c r="Z1376" s="18">
        <v>4.2337556474863702E-2</v>
      </c>
      <c r="AA1376" s="18">
        <v>4.9372993374135692E-2</v>
      </c>
      <c r="AB1376" s="18">
        <v>4.402997604378181E-2</v>
      </c>
      <c r="AD1376" s="18">
        <v>5.4990217804934211E-2</v>
      </c>
      <c r="AE1376" s="18">
        <v>4.7840304700073749E-2</v>
      </c>
      <c r="AF1376" s="18">
        <v>5.3935804022826862E-2</v>
      </c>
      <c r="AG1376" s="18">
        <v>5.175564351818978E-2</v>
      </c>
      <c r="AH1376" s="18">
        <v>6.0767953538561237E-2</v>
      </c>
      <c r="AI1376" s="18">
        <v>5.2172369450237961E-2</v>
      </c>
      <c r="AJ1376" s="18">
        <v>0</v>
      </c>
      <c r="AL1376" s="18">
        <v>4.6179999999999999E-2</v>
      </c>
      <c r="AM1376" s="18">
        <v>6.9980000000000001E-2</v>
      </c>
      <c r="AN1376" s="18">
        <v>7.2559999999999999E-2</v>
      </c>
      <c r="AP1376" s="18">
        <v>3.2741410240292902E-2</v>
      </c>
      <c r="AQ1376" s="18">
        <v>5.3253077819564509E-2</v>
      </c>
      <c r="AR1376" s="18">
        <v>5.3841836138397582E-2</v>
      </c>
      <c r="AS1376" s="18">
        <v>4.6488294829677201E-2</v>
      </c>
      <c r="AT1376" s="18">
        <v>4.9789855454305823E-2</v>
      </c>
      <c r="AU1376" s="18">
        <v>9.252612483961431E-2</v>
      </c>
      <c r="AW1376" s="18">
        <v>5.9521481142885448E-2</v>
      </c>
      <c r="AX1376" s="18">
        <v>1.5938856374239391E-2</v>
      </c>
      <c r="AZ1376" s="18">
        <v>5.8429869503708549E-2</v>
      </c>
      <c r="BA1376" s="18">
        <v>5.8930903264826771E-2</v>
      </c>
      <c r="BB1376" s="18">
        <v>6.0235467415192409E-2</v>
      </c>
      <c r="BC1376" s="18">
        <v>3.1039323584515669E-2</v>
      </c>
      <c r="BD1376" s="18">
        <v>7.4134011255864676E-2</v>
      </c>
      <c r="BE1376" s="18">
        <v>7.0431348571911273E-2</v>
      </c>
      <c r="BF1376" s="18">
        <v>5.4547567403586293E-3</v>
      </c>
      <c r="BG1376" s="18">
        <v>6.2054920041250461E-2</v>
      </c>
    </row>
    <row r="1377" spans="2:59">
      <c r="B1377" s="17" t="s">
        <v>448</v>
      </c>
      <c r="C1377" s="18">
        <v>7.8211885725606681E-2</v>
      </c>
      <c r="D1377" s="18">
        <v>8.1276734136758066E-2</v>
      </c>
      <c r="E1377" s="18">
        <v>7.5910368497833156E-2</v>
      </c>
      <c r="G1377" s="18">
        <v>8.3612625477886213E-2</v>
      </c>
      <c r="H1377" s="18">
        <v>7.4741688566834219E-2</v>
      </c>
      <c r="I1377" s="18">
        <v>8.4803224897997992E-2</v>
      </c>
      <c r="J1377" s="18">
        <v>6.7028241849950376E-2</v>
      </c>
      <c r="K1377" s="18">
        <v>8.1695514859174048E-2</v>
      </c>
      <c r="L1377" s="18">
        <v>7.9118517832796859E-2</v>
      </c>
      <c r="M1377" s="18">
        <v>9.222376079056413E-2</v>
      </c>
      <c r="N1377" s="18">
        <v>6.9226381370942447E-2</v>
      </c>
      <c r="O1377" s="18">
        <v>7.0140260188278403E-2</v>
      </c>
      <c r="Q1377" s="18">
        <v>9.296392979044156E-2</v>
      </c>
      <c r="R1377" s="18">
        <v>6.2275868811572509E-2</v>
      </c>
      <c r="S1377" s="18">
        <v>8.3655486208740901E-2</v>
      </c>
      <c r="T1377" s="18">
        <v>6.5115702714639956E-2</v>
      </c>
      <c r="V1377" s="18">
        <v>4.8005184133519542E-2</v>
      </c>
      <c r="W1377" s="18">
        <v>3.0822101355874949E-2</v>
      </c>
      <c r="X1377" s="18">
        <v>0.1502681388751182</v>
      </c>
      <c r="Y1377" s="18">
        <v>0.1122084486458711</v>
      </c>
      <c r="Z1377" s="18">
        <v>0.1028832318617786</v>
      </c>
      <c r="AA1377" s="18">
        <v>4.5144744702258953E-2</v>
      </c>
      <c r="AB1377" s="18">
        <v>5.9719783584050057E-2</v>
      </c>
      <c r="AD1377" s="18">
        <v>7.9706215527053231E-2</v>
      </c>
      <c r="AE1377" s="18">
        <v>9.2825414015386978E-2</v>
      </c>
      <c r="AF1377" s="18">
        <v>7.0504257864913308E-2</v>
      </c>
      <c r="AG1377" s="18">
        <v>6.3884765835845819E-2</v>
      </c>
      <c r="AH1377" s="18">
        <v>8.1830170767595981E-2</v>
      </c>
      <c r="AI1377" s="18">
        <v>5.6239122845800023E-2</v>
      </c>
      <c r="AJ1377" s="18">
        <v>0</v>
      </c>
      <c r="AL1377" s="18">
        <v>6.9669999999999996E-2</v>
      </c>
      <c r="AM1377" s="18">
        <v>7.0970000000000005E-2</v>
      </c>
      <c r="AN1377" s="18">
        <v>7.5340000000000004E-2</v>
      </c>
      <c r="AP1377" s="18">
        <v>5.1821772020469233E-2</v>
      </c>
      <c r="AQ1377" s="18">
        <v>7.8319044515311048E-2</v>
      </c>
      <c r="AR1377" s="18">
        <v>0.11828988214854171</v>
      </c>
      <c r="AS1377" s="18">
        <v>7.5653037747896196E-2</v>
      </c>
      <c r="AT1377" s="18">
        <v>8.2356614378102974E-2</v>
      </c>
      <c r="AU1377" s="18">
        <v>0</v>
      </c>
      <c r="AW1377" s="18">
        <v>8.2310188995160849E-2</v>
      </c>
      <c r="AX1377" s="18">
        <v>4.8709099343348307E-2</v>
      </c>
      <c r="AZ1377" s="18">
        <v>5.9764011834668007E-2</v>
      </c>
      <c r="BA1377" s="18">
        <v>0.124524508195881</v>
      </c>
      <c r="BB1377" s="18">
        <v>7.0623766912876945E-2</v>
      </c>
      <c r="BC1377" s="18">
        <v>7.6505922249837197E-2</v>
      </c>
      <c r="BD1377" s="18">
        <v>9.3257830716761553E-2</v>
      </c>
      <c r="BE1377" s="18">
        <v>6.7082911645816701E-2</v>
      </c>
      <c r="BF1377" s="18">
        <v>2.4997259266830579E-2</v>
      </c>
      <c r="BG1377" s="18">
        <v>5.3182280492255388E-2</v>
      </c>
    </row>
    <row r="1378" spans="2:59">
      <c r="B1378" s="17" t="s">
        <v>449</v>
      </c>
      <c r="C1378" s="18">
        <v>0.2207358151903224</v>
      </c>
      <c r="D1378" s="18">
        <v>0.22273778765279501</v>
      </c>
      <c r="E1378" s="18">
        <v>0.2189862242341224</v>
      </c>
      <c r="G1378" s="18">
        <v>0.24223156095167539</v>
      </c>
      <c r="H1378" s="18">
        <v>0.2408403685224435</v>
      </c>
      <c r="I1378" s="18">
        <v>0.22178831672547969</v>
      </c>
      <c r="J1378" s="18">
        <v>0.24239520109349769</v>
      </c>
      <c r="K1378" s="18">
        <v>0.21009272378020519</v>
      </c>
      <c r="L1378" s="18">
        <v>0.2141136555848136</v>
      </c>
      <c r="M1378" s="18">
        <v>0.17221350001883409</v>
      </c>
      <c r="N1378" s="18">
        <v>0.2388044795645346</v>
      </c>
      <c r="O1378" s="18">
        <v>0.23244799278648551</v>
      </c>
      <c r="Q1378" s="18">
        <v>0.19561913077511181</v>
      </c>
      <c r="R1378" s="18">
        <v>0.21117623205745861</v>
      </c>
      <c r="S1378" s="18">
        <v>0.25048511896025899</v>
      </c>
      <c r="T1378" s="18">
        <v>0.23527462414203301</v>
      </c>
      <c r="V1378" s="18">
        <v>0.1693789615022008</v>
      </c>
      <c r="W1378" s="18">
        <v>0.12164863575844199</v>
      </c>
      <c r="X1378" s="18">
        <v>0.24631795927584241</v>
      </c>
      <c r="Y1378" s="18">
        <v>0.24643314524391</v>
      </c>
      <c r="Z1378" s="18">
        <v>0.23897030005133121</v>
      </c>
      <c r="AA1378" s="18">
        <v>0.25493510753987347</v>
      </c>
      <c r="AB1378" s="18">
        <v>0.27108916549630357</v>
      </c>
      <c r="AD1378" s="18">
        <v>0.19366654861404561</v>
      </c>
      <c r="AE1378" s="18">
        <v>0.24598043156132449</v>
      </c>
      <c r="AF1378" s="18">
        <v>0.21708033299073201</v>
      </c>
      <c r="AG1378" s="18">
        <v>0.17177662080113251</v>
      </c>
      <c r="AH1378" s="18">
        <v>0.21986228861626331</v>
      </c>
      <c r="AI1378" s="18">
        <v>0.30065305087813449</v>
      </c>
      <c r="AJ1378" s="18">
        <v>0.23780733087109049</v>
      </c>
      <c r="AL1378" s="18">
        <v>0.13680999999999999</v>
      </c>
      <c r="AM1378" s="18">
        <v>0.20376</v>
      </c>
      <c r="AN1378" s="18">
        <v>0.18623000000000001</v>
      </c>
      <c r="AP1378" s="18">
        <v>0.2578699972368923</v>
      </c>
      <c r="AQ1378" s="18">
        <v>0.21194946126616909</v>
      </c>
      <c r="AR1378" s="18">
        <v>0.21381013916999719</v>
      </c>
      <c r="AS1378" s="18">
        <v>0.26484606629795521</v>
      </c>
      <c r="AT1378" s="18">
        <v>0.25418371582356819</v>
      </c>
      <c r="AU1378" s="18">
        <v>0.18547972987577449</v>
      </c>
      <c r="AW1378" s="18">
        <v>0.22697285438554121</v>
      </c>
      <c r="AX1378" s="18">
        <v>0.17963988798027741</v>
      </c>
      <c r="AZ1378" s="18">
        <v>0.17651752667973741</v>
      </c>
      <c r="BA1378" s="18">
        <v>0.21940748398771209</v>
      </c>
      <c r="BB1378" s="18">
        <v>0.240389435676925</v>
      </c>
      <c r="BC1378" s="18">
        <v>0.2623664843172353</v>
      </c>
      <c r="BD1378" s="18">
        <v>0.24196108357450319</v>
      </c>
      <c r="BE1378" s="18">
        <v>0.36578968230627851</v>
      </c>
      <c r="BF1378" s="18">
        <v>0.26741284613799399</v>
      </c>
      <c r="BG1378" s="18">
        <v>0.1698134216019338</v>
      </c>
    </row>
    <row r="1379" spans="2:59">
      <c r="B1379" s="17" t="s">
        <v>450</v>
      </c>
      <c r="C1379" s="18">
        <v>1.470243800974102E-2</v>
      </c>
      <c r="D1379" s="18">
        <v>1.614534127434706E-2</v>
      </c>
      <c r="E1379" s="18">
        <v>1.3504006129226941E-2</v>
      </c>
      <c r="G1379" s="18">
        <v>5.1582002397900766E-3</v>
      </c>
      <c r="H1379" s="18">
        <v>1.6153398067071039E-2</v>
      </c>
      <c r="I1379" s="18">
        <v>1.008308290926288E-2</v>
      </c>
      <c r="J1379" s="18">
        <v>8.0552141701559429E-3</v>
      </c>
      <c r="K1379" s="18">
        <v>1.4205331249941529E-2</v>
      </c>
      <c r="L1379" s="18">
        <v>1.516007039856831E-2</v>
      </c>
      <c r="M1379" s="18">
        <v>2.7025688799903028E-2</v>
      </c>
      <c r="N1379" s="18">
        <v>1.5012858873146641E-2</v>
      </c>
      <c r="O1379" s="18">
        <v>6.9396553098457752E-3</v>
      </c>
      <c r="Q1379" s="18">
        <v>1.141131176797788E-2</v>
      </c>
      <c r="R1379" s="18">
        <v>1.8008378969800291E-2</v>
      </c>
      <c r="S1379" s="18">
        <v>1.3517314346460221E-2</v>
      </c>
      <c r="T1379" s="18">
        <v>1.840941840443925E-2</v>
      </c>
      <c r="V1379" s="18">
        <v>4.1896797744852068E-3</v>
      </c>
      <c r="W1379" s="18">
        <v>4.9473905741625416E-3</v>
      </c>
      <c r="X1379" s="18">
        <v>7.068451217099106E-3</v>
      </c>
      <c r="Y1379" s="18">
        <v>2.5285080103099249E-2</v>
      </c>
      <c r="Z1379" s="18">
        <v>1.7326858925819331E-2</v>
      </c>
      <c r="AA1379" s="18">
        <v>2.3826576766440961E-2</v>
      </c>
      <c r="AB1379" s="18">
        <v>2.1205096121546339E-2</v>
      </c>
      <c r="AD1379" s="18">
        <v>1.9601289428812261E-2</v>
      </c>
      <c r="AE1379" s="18">
        <v>1.8590912918175329E-2</v>
      </c>
      <c r="AF1379" s="18">
        <v>1.090110366484631E-2</v>
      </c>
      <c r="AG1379" s="18">
        <v>1.258090970442558E-2</v>
      </c>
      <c r="AH1379" s="18">
        <v>1.0623315169182411E-2</v>
      </c>
      <c r="AI1379" s="18">
        <v>3.1330323856376338E-3</v>
      </c>
      <c r="AJ1379" s="18">
        <v>0</v>
      </c>
      <c r="AL1379" s="18">
        <v>1.238E-2</v>
      </c>
      <c r="AM1379" s="18">
        <v>3.4299999999999999E-3</v>
      </c>
      <c r="AN1379" s="18">
        <v>1.057E-2</v>
      </c>
      <c r="AP1379" s="18">
        <v>2.5420074992770599E-2</v>
      </c>
      <c r="AQ1379" s="18">
        <v>2.9185562676443288E-2</v>
      </c>
      <c r="AR1379" s="18">
        <v>1.7001359120993931E-2</v>
      </c>
      <c r="AS1379" s="18">
        <v>1.389982023651245E-2</v>
      </c>
      <c r="AT1379" s="18">
        <v>2.8747660230166859E-2</v>
      </c>
      <c r="AU1379" s="18">
        <v>0</v>
      </c>
      <c r="AW1379" s="18">
        <v>1.6399494620923841E-2</v>
      </c>
      <c r="AX1379" s="18">
        <v>3.9664978062746671E-3</v>
      </c>
      <c r="AZ1379" s="18">
        <v>5.2870623616193364E-3</v>
      </c>
      <c r="BA1379" s="18">
        <v>2.167026646770619E-2</v>
      </c>
      <c r="BB1379" s="18">
        <v>1.6419890150384239E-2</v>
      </c>
      <c r="BC1379" s="18">
        <v>2.8687099597733828E-2</v>
      </c>
      <c r="BD1379" s="18">
        <v>7.0973431292376101E-3</v>
      </c>
      <c r="BE1379" s="18">
        <v>1.527428038425533E-2</v>
      </c>
      <c r="BF1379" s="18">
        <v>1.574038717954588E-2</v>
      </c>
      <c r="BG1379" s="18">
        <v>9.8654031119568188E-3</v>
      </c>
    </row>
    <row r="1380" spans="2:59">
      <c r="B1380" s="17" t="s">
        <v>451</v>
      </c>
      <c r="C1380" s="18">
        <v>0.15530170707814919</v>
      </c>
      <c r="D1380" s="18">
        <v>0.14527257441850769</v>
      </c>
      <c r="E1380" s="18">
        <v>0.163351448962753</v>
      </c>
      <c r="G1380" s="18">
        <v>0.17896770827270531</v>
      </c>
      <c r="H1380" s="18">
        <v>0.14530410663972759</v>
      </c>
      <c r="I1380" s="18">
        <v>0.13141705024594361</v>
      </c>
      <c r="J1380" s="18">
        <v>0.1673450833459065</v>
      </c>
      <c r="K1380" s="18">
        <v>0.1855365323464081</v>
      </c>
      <c r="L1380" s="18">
        <v>0.16180788963145121</v>
      </c>
      <c r="M1380" s="18">
        <v>0.13442486386900401</v>
      </c>
      <c r="N1380" s="18">
        <v>0.14988516544408861</v>
      </c>
      <c r="O1380" s="18">
        <v>0.17409951197386991</v>
      </c>
      <c r="Q1380" s="18">
        <v>0.12938994253742539</v>
      </c>
      <c r="R1380" s="18">
        <v>0.17308949039010191</v>
      </c>
      <c r="S1380" s="18">
        <v>0.1617908260020321</v>
      </c>
      <c r="T1380" s="18">
        <v>0.172222864557146</v>
      </c>
      <c r="V1380" s="18">
        <v>0.11112596999205041</v>
      </c>
      <c r="W1380" s="18">
        <v>9.5410037677328391E-2</v>
      </c>
      <c r="X1380" s="18">
        <v>9.5529852052179828E-2</v>
      </c>
      <c r="Y1380" s="18">
        <v>0.15779171906763431</v>
      </c>
      <c r="Z1380" s="18">
        <v>0.15746812336433491</v>
      </c>
      <c r="AA1380" s="18">
        <v>0.21511921478401949</v>
      </c>
      <c r="AB1380" s="18">
        <v>0.25730504727008879</v>
      </c>
      <c r="AD1380" s="18">
        <v>0.15339220045517191</v>
      </c>
      <c r="AE1380" s="18">
        <v>0.1433440245293407</v>
      </c>
      <c r="AF1380" s="18">
        <v>0.15189098184391969</v>
      </c>
      <c r="AG1380" s="18">
        <v>0.14591036956079859</v>
      </c>
      <c r="AH1380" s="18">
        <v>0.17683958675237549</v>
      </c>
      <c r="AI1380" s="18">
        <v>0.16691424665392299</v>
      </c>
      <c r="AJ1380" s="18">
        <v>0</v>
      </c>
      <c r="AL1380" s="18">
        <v>9.5769999999999994E-2</v>
      </c>
      <c r="AM1380" s="18">
        <v>9.4380000000000006E-2</v>
      </c>
      <c r="AN1380" s="18">
        <v>0.13832</v>
      </c>
      <c r="AP1380" s="18">
        <v>0.23848122964555679</v>
      </c>
      <c r="AQ1380" s="18">
        <v>0.18236714486839969</v>
      </c>
      <c r="AR1380" s="18">
        <v>0.22505951661177109</v>
      </c>
      <c r="AS1380" s="18">
        <v>0.19721253650181181</v>
      </c>
      <c r="AT1380" s="18">
        <v>0.19091136982693499</v>
      </c>
      <c r="AU1380" s="18">
        <v>0.31767145142303299</v>
      </c>
      <c r="AW1380" s="18">
        <v>0.15163369080137429</v>
      </c>
      <c r="AX1380" s="18">
        <v>0.17744071385429819</v>
      </c>
      <c r="AZ1380" s="18">
        <v>9.9897025209543119E-2</v>
      </c>
      <c r="BA1380" s="18">
        <v>0.11565473775056211</v>
      </c>
      <c r="BB1380" s="18">
        <v>0.25729242559012588</v>
      </c>
      <c r="BC1380" s="18">
        <v>0.1918515553115149</v>
      </c>
      <c r="BD1380" s="18">
        <v>0.22005066912792759</v>
      </c>
      <c r="BE1380" s="18">
        <v>0.114943942876014</v>
      </c>
      <c r="BF1380" s="18">
        <v>0.25945739849507438</v>
      </c>
      <c r="BG1380" s="18">
        <v>0.22663251174406129</v>
      </c>
    </row>
    <row r="1381" spans="2:59">
      <c r="B1381" s="17" t="s">
        <v>452</v>
      </c>
      <c r="C1381" s="18">
        <v>3.4933011929740181E-3</v>
      </c>
      <c r="D1381" s="18">
        <v>3.9145615982307787E-3</v>
      </c>
      <c r="E1381" s="18">
        <v>3.1776449832016259E-3</v>
      </c>
      <c r="G1381" s="18">
        <v>4.3221404755675536E-3</v>
      </c>
      <c r="H1381" s="18">
        <v>0</v>
      </c>
      <c r="I1381" s="18">
        <v>0</v>
      </c>
      <c r="J1381" s="18">
        <v>6.4326138198688753E-3</v>
      </c>
      <c r="K1381" s="18">
        <v>2.246418941620879E-3</v>
      </c>
      <c r="L1381" s="18">
        <v>2.205871924716623E-3</v>
      </c>
      <c r="M1381" s="18">
        <v>4.743429646408376E-3</v>
      </c>
      <c r="N1381" s="18">
        <v>5.3523095711726981E-3</v>
      </c>
      <c r="O1381" s="18">
        <v>6.540034143626099E-3</v>
      </c>
      <c r="Q1381" s="18">
        <v>3.7659716921301452E-3</v>
      </c>
      <c r="R1381" s="18">
        <v>6.0713595199231932E-3</v>
      </c>
      <c r="S1381" s="18">
        <v>3.5479727547711799E-3</v>
      </c>
      <c r="T1381" s="18">
        <v>1.0428958785930779E-3</v>
      </c>
      <c r="V1381" s="18">
        <v>0</v>
      </c>
      <c r="W1381" s="18">
        <v>0</v>
      </c>
      <c r="X1381" s="18">
        <v>0</v>
      </c>
      <c r="Y1381" s="18">
        <v>1.596269440944321E-3</v>
      </c>
      <c r="Z1381" s="18">
        <v>3.1191413138506462E-3</v>
      </c>
      <c r="AA1381" s="18">
        <v>1.1148776031083101E-2</v>
      </c>
      <c r="AB1381" s="18">
        <v>8.7809166198140522E-3</v>
      </c>
      <c r="AD1381" s="18">
        <v>3.8284410381862811E-3</v>
      </c>
      <c r="AE1381" s="18">
        <v>4.8485424863598473E-3</v>
      </c>
      <c r="AF1381" s="18">
        <v>1.286318194085226E-3</v>
      </c>
      <c r="AG1381" s="18">
        <v>0</v>
      </c>
      <c r="AH1381" s="18">
        <v>3.8999345645339919E-3</v>
      </c>
      <c r="AI1381" s="18">
        <v>4.8752329619386262E-3</v>
      </c>
      <c r="AJ1381" s="18">
        <v>0</v>
      </c>
      <c r="AL1381" s="18">
        <v>0</v>
      </c>
      <c r="AM1381" s="18">
        <v>0</v>
      </c>
      <c r="AN1381" s="18">
        <v>0</v>
      </c>
      <c r="AP1381" s="18">
        <v>9.0623711438147184E-3</v>
      </c>
      <c r="AQ1381" s="18">
        <v>5.2277921414159096E-3</v>
      </c>
      <c r="AR1381" s="18">
        <v>1.6630744340823869E-2</v>
      </c>
      <c r="AS1381" s="18">
        <v>3.4923865867173879E-3</v>
      </c>
      <c r="AT1381" s="18">
        <v>1.397153679997826E-2</v>
      </c>
      <c r="AU1381" s="18">
        <v>0</v>
      </c>
      <c r="AW1381" s="18">
        <v>3.7292194181932081E-3</v>
      </c>
      <c r="AX1381" s="18">
        <v>2.132439409909617E-3</v>
      </c>
      <c r="AZ1381" s="18">
        <v>0</v>
      </c>
      <c r="BA1381" s="18">
        <v>3.900128201866011E-3</v>
      </c>
      <c r="BB1381" s="18">
        <v>5.1038085496754471E-3</v>
      </c>
      <c r="BC1381" s="18">
        <v>4.0298318670796392E-3</v>
      </c>
      <c r="BD1381" s="18">
        <v>2.1980748485884841E-2</v>
      </c>
      <c r="BE1381" s="18">
        <v>0</v>
      </c>
      <c r="BF1381" s="18">
        <v>1.190760501503209E-2</v>
      </c>
      <c r="BG1381" s="18">
        <v>0</v>
      </c>
    </row>
    <row r="1382" spans="2:59">
      <c r="B1382" s="17" t="s">
        <v>453</v>
      </c>
      <c r="C1382" s="18">
        <v>1.286273857851058E-2</v>
      </c>
      <c r="D1382" s="18">
        <v>1.2590529405375309E-2</v>
      </c>
      <c r="E1382" s="18">
        <v>1.3100615951906249E-2</v>
      </c>
      <c r="G1382" s="18">
        <v>8.948156607702205E-3</v>
      </c>
      <c r="H1382" s="18">
        <v>1.274438144344817E-2</v>
      </c>
      <c r="I1382" s="18">
        <v>1.5041001015347411E-2</v>
      </c>
      <c r="J1382" s="18">
        <v>5.9640593074926484E-3</v>
      </c>
      <c r="K1382" s="18">
        <v>6.9855237255195823E-3</v>
      </c>
      <c r="L1382" s="18">
        <v>2.0241662336876819E-2</v>
      </c>
      <c r="M1382" s="18">
        <v>1.8936269917414039E-2</v>
      </c>
      <c r="N1382" s="18">
        <v>1.7351867066852461E-2</v>
      </c>
      <c r="O1382" s="18">
        <v>0</v>
      </c>
      <c r="Q1382" s="18">
        <v>1.443367125852691E-2</v>
      </c>
      <c r="R1382" s="18">
        <v>1.405554412014565E-2</v>
      </c>
      <c r="S1382" s="18">
        <v>1.1687535493783459E-2</v>
      </c>
      <c r="T1382" s="18">
        <v>1.048680374992695E-2</v>
      </c>
      <c r="V1382" s="18">
        <v>6.9476420768316716E-3</v>
      </c>
      <c r="W1382" s="18">
        <v>1.156564376367881E-2</v>
      </c>
      <c r="X1382" s="18">
        <v>3.5090089698100861E-3</v>
      </c>
      <c r="Y1382" s="18">
        <v>6.6729281559058627E-3</v>
      </c>
      <c r="Z1382" s="18">
        <v>1.540907198196927E-2</v>
      </c>
      <c r="AA1382" s="18">
        <v>1.7533530055796151E-2</v>
      </c>
      <c r="AB1382" s="18">
        <v>2.839304448334358E-2</v>
      </c>
      <c r="AD1382" s="18">
        <v>1.971797541359371E-2</v>
      </c>
      <c r="AE1382" s="18">
        <v>1.224447823617282E-2</v>
      </c>
      <c r="AF1382" s="18">
        <v>8.2377243422326312E-3</v>
      </c>
      <c r="AG1382" s="18">
        <v>1.9564510873099589E-2</v>
      </c>
      <c r="AH1382" s="18">
        <v>3.4178327866621109E-3</v>
      </c>
      <c r="AI1382" s="18">
        <v>1.1648137161363059E-2</v>
      </c>
      <c r="AJ1382" s="18">
        <v>0</v>
      </c>
      <c r="AL1382" s="18">
        <v>1.3469999999999999E-2</v>
      </c>
      <c r="AM1382" s="18">
        <v>9.0799999999999995E-3</v>
      </c>
      <c r="AN1382" s="18">
        <v>0</v>
      </c>
      <c r="AP1382" s="18">
        <v>2.3567050903406429E-2</v>
      </c>
      <c r="AQ1382" s="18">
        <v>2.487305298724346E-3</v>
      </c>
      <c r="AR1382" s="18">
        <v>7.3932316593912934E-3</v>
      </c>
      <c r="AS1382" s="18">
        <v>2.570972740384652E-2</v>
      </c>
      <c r="AT1382" s="18">
        <v>1.3935194059627421E-2</v>
      </c>
      <c r="AU1382" s="18">
        <v>4.2069015607449738E-2</v>
      </c>
      <c r="AW1382" s="18">
        <v>1.291178546265399E-2</v>
      </c>
      <c r="AX1382" s="18">
        <v>1.1883840870549131E-2</v>
      </c>
      <c r="AZ1382" s="18">
        <v>1.0040177962492279E-2</v>
      </c>
      <c r="BA1382" s="18">
        <v>6.466026349268547E-3</v>
      </c>
      <c r="BB1382" s="18">
        <v>1.404475849339226E-2</v>
      </c>
      <c r="BC1382" s="18">
        <v>3.1255221775171788E-2</v>
      </c>
      <c r="BD1382" s="18">
        <v>7.6248099853482403E-3</v>
      </c>
      <c r="BE1382" s="18">
        <v>8.602584439465228E-3</v>
      </c>
      <c r="BF1382" s="18">
        <v>1.9854585360886131E-2</v>
      </c>
      <c r="BG1382" s="18">
        <v>9.423696036366622E-3</v>
      </c>
    </row>
    <row r="1383" spans="2:59">
      <c r="B1383" s="17" t="s">
        <v>454</v>
      </c>
      <c r="C1383" s="18">
        <v>9.5966483766833973E-3</v>
      </c>
      <c r="D1383" s="18">
        <v>6.5914045516584727E-3</v>
      </c>
      <c r="E1383" s="18">
        <v>1.1925926077149649E-2</v>
      </c>
      <c r="G1383" s="18">
        <v>9.0006873274194547E-3</v>
      </c>
      <c r="H1383" s="18">
        <v>1.135163942512128E-2</v>
      </c>
      <c r="I1383" s="18">
        <v>7.5467078912398499E-3</v>
      </c>
      <c r="J1383" s="18">
        <v>1.047607842001865E-2</v>
      </c>
      <c r="K1383" s="18">
        <v>1.8159284291680251E-2</v>
      </c>
      <c r="L1383" s="18">
        <v>7.0293198301892481E-3</v>
      </c>
      <c r="M1383" s="18">
        <v>9.0261756993086396E-3</v>
      </c>
      <c r="N1383" s="18">
        <v>8.6669156374248428E-3</v>
      </c>
      <c r="O1383" s="18">
        <v>4.3832581688238396E-3</v>
      </c>
      <c r="Q1383" s="18">
        <v>4.3194031510145918E-3</v>
      </c>
      <c r="R1383" s="18">
        <v>9.6684385540474448E-3</v>
      </c>
      <c r="S1383" s="18">
        <v>1.209344985205515E-2</v>
      </c>
      <c r="T1383" s="18">
        <v>1.3734876171954831E-2</v>
      </c>
      <c r="V1383" s="18">
        <v>4.1374942639473E-3</v>
      </c>
      <c r="W1383" s="18">
        <v>6.9309175342940092E-3</v>
      </c>
      <c r="X1383" s="18">
        <v>9.0921371344379262E-3</v>
      </c>
      <c r="Y1383" s="18">
        <v>1.2009107556541341E-2</v>
      </c>
      <c r="Z1383" s="18">
        <v>8.6109462278389955E-3</v>
      </c>
      <c r="AA1383" s="18">
        <v>2.0243530009115801E-2</v>
      </c>
      <c r="AB1383" s="18">
        <v>6.6103723802332041E-3</v>
      </c>
      <c r="AD1383" s="18">
        <v>9.4219920876271492E-3</v>
      </c>
      <c r="AE1383" s="18">
        <v>9.7864447016269684E-3</v>
      </c>
      <c r="AF1383" s="18">
        <v>6.8219308555619376E-3</v>
      </c>
      <c r="AG1383" s="18">
        <v>7.9768149940210812E-3</v>
      </c>
      <c r="AH1383" s="18">
        <v>1.6029977526269799E-2</v>
      </c>
      <c r="AI1383" s="18">
        <v>5.4203284861008656E-3</v>
      </c>
      <c r="AJ1383" s="18">
        <v>0</v>
      </c>
      <c r="AL1383" s="18">
        <v>1.7099999999999999E-3</v>
      </c>
      <c r="AM1383" s="18">
        <v>6.5500000000000003E-3</v>
      </c>
      <c r="AN1383" s="18">
        <v>5.5399999999999998E-3</v>
      </c>
      <c r="AP1383" s="18">
        <v>1.7603229715898061E-2</v>
      </c>
      <c r="AQ1383" s="18">
        <v>8.9090326324784679E-3</v>
      </c>
      <c r="AR1383" s="18">
        <v>7.2640142960631376E-3</v>
      </c>
      <c r="AS1383" s="18">
        <v>1.035426534044109E-2</v>
      </c>
      <c r="AT1383" s="18">
        <v>1.4179859199806509E-2</v>
      </c>
      <c r="AU1383" s="18">
        <v>0</v>
      </c>
      <c r="AW1383" s="18">
        <v>9.0184324631609018E-3</v>
      </c>
      <c r="AX1383" s="18">
        <v>1.279491626406605E-2</v>
      </c>
      <c r="AZ1383" s="18">
        <v>7.1270809991983066E-3</v>
      </c>
      <c r="BA1383" s="18">
        <v>8.5692251276556185E-3</v>
      </c>
      <c r="BB1383" s="18">
        <v>8.6702713823899064E-3</v>
      </c>
      <c r="BC1383" s="18">
        <v>1.1075759931858281E-2</v>
      </c>
      <c r="BD1383" s="18">
        <v>1.4890587660554641E-2</v>
      </c>
      <c r="BE1383" s="18">
        <v>2.2092148521352419E-2</v>
      </c>
      <c r="BF1383" s="18">
        <v>1.0240137225385051E-2</v>
      </c>
      <c r="BG1383" s="18">
        <v>2.1479137495574702E-2</v>
      </c>
    </row>
    <row r="1384" spans="2:59">
      <c r="B1384" s="17" t="s">
        <v>455</v>
      </c>
      <c r="C1384" s="18">
        <v>2.3260833114459011E-4</v>
      </c>
      <c r="D1384" s="18">
        <v>5.3619854564424256E-4</v>
      </c>
      <c r="E1384" s="18">
        <v>0</v>
      </c>
      <c r="G1384" s="18">
        <v>0</v>
      </c>
      <c r="H1384" s="18">
        <v>0</v>
      </c>
      <c r="I1384" s="18">
        <v>2.350045476212051E-3</v>
      </c>
      <c r="J1384" s="18">
        <v>0</v>
      </c>
      <c r="K1384" s="18">
        <v>0</v>
      </c>
      <c r="L1384" s="18">
        <v>0</v>
      </c>
      <c r="M1384" s="18">
        <v>0</v>
      </c>
      <c r="N1384" s="18">
        <v>0</v>
      </c>
      <c r="O1384" s="18">
        <v>0</v>
      </c>
      <c r="Q1384" s="18">
        <v>0</v>
      </c>
      <c r="R1384" s="18">
        <v>1.1747497377291251E-3</v>
      </c>
      <c r="S1384" s="18">
        <v>0</v>
      </c>
      <c r="T1384" s="18">
        <v>0</v>
      </c>
      <c r="V1384" s="18">
        <v>0</v>
      </c>
      <c r="W1384" s="18">
        <v>1.593657076332443E-3</v>
      </c>
      <c r="X1384" s="18">
        <v>0</v>
      </c>
      <c r="Y1384" s="18">
        <v>0</v>
      </c>
      <c r="Z1384" s="18">
        <v>0</v>
      </c>
      <c r="AA1384" s="18">
        <v>0</v>
      </c>
      <c r="AB1384" s="18">
        <v>0</v>
      </c>
      <c r="AD1384" s="18">
        <v>0</v>
      </c>
      <c r="AE1384" s="18">
        <v>0</v>
      </c>
      <c r="AF1384" s="18">
        <v>1.222764687431061E-3</v>
      </c>
      <c r="AG1384" s="18">
        <v>0</v>
      </c>
      <c r="AH1384" s="18">
        <v>0</v>
      </c>
      <c r="AI1384" s="18">
        <v>0</v>
      </c>
      <c r="AJ1384" s="18">
        <v>0</v>
      </c>
      <c r="AL1384" s="18">
        <v>1.65E-3</v>
      </c>
      <c r="AM1384" s="18">
        <v>0</v>
      </c>
      <c r="AN1384" s="18">
        <v>0</v>
      </c>
      <c r="AP1384" s="18">
        <v>0</v>
      </c>
      <c r="AQ1384" s="18">
        <v>0</v>
      </c>
      <c r="AR1384" s="18">
        <v>0</v>
      </c>
      <c r="AS1384" s="18">
        <v>0</v>
      </c>
      <c r="AT1384" s="18">
        <v>0</v>
      </c>
      <c r="AU1384" s="18">
        <v>0</v>
      </c>
      <c r="AW1384" s="18">
        <v>2.6828024193161268E-4</v>
      </c>
      <c r="AX1384" s="18">
        <v>0</v>
      </c>
      <c r="AZ1384" s="18">
        <v>6.768675512253921E-4</v>
      </c>
      <c r="BA1384" s="18">
        <v>0</v>
      </c>
      <c r="BB1384" s="18">
        <v>0</v>
      </c>
      <c r="BC1384" s="18">
        <v>0</v>
      </c>
      <c r="BD1384" s="18">
        <v>0</v>
      </c>
      <c r="BE1384" s="18">
        <v>0</v>
      </c>
      <c r="BF1384" s="18">
        <v>0</v>
      </c>
      <c r="BG1384" s="18">
        <v>0</v>
      </c>
    </row>
    <row r="1385" spans="2:59">
      <c r="B1385" s="17" t="s">
        <v>456</v>
      </c>
      <c r="C1385" s="18">
        <v>2.4082240893650059E-4</v>
      </c>
      <c r="D1385" s="18">
        <v>5.5513327830905557E-4</v>
      </c>
      <c r="E1385" s="18">
        <v>0</v>
      </c>
      <c r="G1385" s="18">
        <v>0</v>
      </c>
      <c r="H1385" s="18">
        <v>0</v>
      </c>
      <c r="I1385" s="18">
        <v>2.433032427974042E-3</v>
      </c>
      <c r="J1385" s="18">
        <v>0</v>
      </c>
      <c r="K1385" s="18">
        <v>0</v>
      </c>
      <c r="L1385" s="18">
        <v>0</v>
      </c>
      <c r="M1385" s="18">
        <v>0</v>
      </c>
      <c r="N1385" s="18">
        <v>0</v>
      </c>
      <c r="O1385" s="18">
        <v>0</v>
      </c>
      <c r="Q1385" s="18">
        <v>7.2202475442352326E-4</v>
      </c>
      <c r="R1385" s="18">
        <v>0</v>
      </c>
      <c r="S1385" s="18">
        <v>0</v>
      </c>
      <c r="T1385" s="18">
        <v>0</v>
      </c>
      <c r="V1385" s="18">
        <v>0</v>
      </c>
      <c r="W1385" s="18">
        <v>1.649933750234059E-3</v>
      </c>
      <c r="X1385" s="18">
        <v>0</v>
      </c>
      <c r="Y1385" s="18">
        <v>0</v>
      </c>
      <c r="Z1385" s="18">
        <v>0</v>
      </c>
      <c r="AA1385" s="18">
        <v>0</v>
      </c>
      <c r="AB1385" s="18">
        <v>0</v>
      </c>
      <c r="AD1385" s="18">
        <v>0</v>
      </c>
      <c r="AE1385" s="18">
        <v>1.2044649473525379E-3</v>
      </c>
      <c r="AF1385" s="18">
        <v>0</v>
      </c>
      <c r="AG1385" s="18">
        <v>0</v>
      </c>
      <c r="AH1385" s="18">
        <v>0</v>
      </c>
      <c r="AI1385" s="18">
        <v>0</v>
      </c>
      <c r="AJ1385" s="18">
        <v>0</v>
      </c>
      <c r="AL1385" s="18">
        <v>0</v>
      </c>
      <c r="AM1385" s="18">
        <v>1.47E-3</v>
      </c>
      <c r="AN1385" s="18">
        <v>0</v>
      </c>
      <c r="AP1385" s="18">
        <v>0</v>
      </c>
      <c r="AQ1385" s="18">
        <v>0</v>
      </c>
      <c r="AR1385" s="18">
        <v>0</v>
      </c>
      <c r="AS1385" s="18">
        <v>0</v>
      </c>
      <c r="AT1385" s="18">
        <v>0</v>
      </c>
      <c r="AU1385" s="18">
        <v>0</v>
      </c>
      <c r="AW1385" s="18">
        <v>0</v>
      </c>
      <c r="AX1385" s="18">
        <v>1.9756231561016721E-3</v>
      </c>
      <c r="AZ1385" s="18">
        <v>7.0076971626491236E-4</v>
      </c>
      <c r="BA1385" s="18">
        <v>0</v>
      </c>
      <c r="BB1385" s="18">
        <v>0</v>
      </c>
      <c r="BC1385" s="18">
        <v>0</v>
      </c>
      <c r="BD1385" s="18">
        <v>0</v>
      </c>
      <c r="BE1385" s="18">
        <v>0</v>
      </c>
      <c r="BF1385" s="18">
        <v>0</v>
      </c>
      <c r="BG1385" s="18">
        <v>0</v>
      </c>
    </row>
    <row r="1386" spans="2:59">
      <c r="B1386" s="17" t="s">
        <v>457</v>
      </c>
      <c r="C1386" s="18">
        <v>1.278603933485635E-3</v>
      </c>
      <c r="D1386" s="18">
        <v>2.947381833730809E-3</v>
      </c>
      <c r="E1386" s="18">
        <v>0</v>
      </c>
      <c r="G1386" s="18">
        <v>0</v>
      </c>
      <c r="H1386" s="18">
        <v>3.835669988983222E-3</v>
      </c>
      <c r="I1386" s="18">
        <v>0</v>
      </c>
      <c r="J1386" s="18">
        <v>2.9302559711687401E-3</v>
      </c>
      <c r="K1386" s="18">
        <v>0</v>
      </c>
      <c r="L1386" s="18">
        <v>0</v>
      </c>
      <c r="M1386" s="18">
        <v>1.6205500360650239E-3</v>
      </c>
      <c r="N1386" s="18">
        <v>0</v>
      </c>
      <c r="O1386" s="18">
        <v>2.5033574336010092E-3</v>
      </c>
      <c r="Q1386" s="18">
        <v>7.8213492221908547E-4</v>
      </c>
      <c r="R1386" s="18">
        <v>3.841440970679939E-3</v>
      </c>
      <c r="S1386" s="18">
        <v>1.1541729238817181E-3</v>
      </c>
      <c r="T1386" s="18">
        <v>0</v>
      </c>
      <c r="V1386" s="18">
        <v>0</v>
      </c>
      <c r="W1386" s="18">
        <v>0</v>
      </c>
      <c r="X1386" s="18">
        <v>1.799611595756251E-3</v>
      </c>
      <c r="Y1386" s="18">
        <v>0</v>
      </c>
      <c r="Z1386" s="18">
        <v>1.8217852320964851E-3</v>
      </c>
      <c r="AA1386" s="18">
        <v>0</v>
      </c>
      <c r="AB1386" s="18">
        <v>5.2586874834055098E-3</v>
      </c>
      <c r="AD1386" s="18">
        <v>3.0638727389410828E-3</v>
      </c>
      <c r="AE1386" s="18">
        <v>0</v>
      </c>
      <c r="AF1386" s="18">
        <v>1.3407788590476899E-3</v>
      </c>
      <c r="AG1386" s="18">
        <v>0</v>
      </c>
      <c r="AH1386" s="18">
        <v>0</v>
      </c>
      <c r="AI1386" s="18">
        <v>0</v>
      </c>
      <c r="AJ1386" s="18">
        <v>0</v>
      </c>
      <c r="AL1386" s="18">
        <v>0</v>
      </c>
      <c r="AM1386" s="18">
        <v>1.5900000000000001E-3</v>
      </c>
      <c r="AN1386" s="18">
        <v>0</v>
      </c>
      <c r="AP1386" s="18">
        <v>4.8043737008172964E-3</v>
      </c>
      <c r="AQ1386" s="18">
        <v>0</v>
      </c>
      <c r="AR1386" s="18">
        <v>0</v>
      </c>
      <c r="AS1386" s="18">
        <v>1.206977503706744E-3</v>
      </c>
      <c r="AT1386" s="18">
        <v>7.0218259520923787E-3</v>
      </c>
      <c r="AU1386" s="18">
        <v>0</v>
      </c>
      <c r="AW1386" s="18">
        <v>8.9377012664096085E-4</v>
      </c>
      <c r="AX1386" s="18">
        <v>4.1319664295703723E-3</v>
      </c>
      <c r="AZ1386" s="18">
        <v>7.5911035482704081E-4</v>
      </c>
      <c r="BA1386" s="18">
        <v>0</v>
      </c>
      <c r="BB1386" s="18">
        <v>0</v>
      </c>
      <c r="BC1386" s="18">
        <v>4.0800000501924156E-3</v>
      </c>
      <c r="BD1386" s="18">
        <v>7.7134836351921594E-3</v>
      </c>
      <c r="BE1386" s="18">
        <v>7.9353775899803792E-3</v>
      </c>
      <c r="BF1386" s="18">
        <v>0</v>
      </c>
      <c r="BG1386" s="18">
        <v>0</v>
      </c>
    </row>
    <row r="1387" spans="2:59">
      <c r="B1387" s="17" t="s">
        <v>458</v>
      </c>
      <c r="C1387" s="18">
        <v>4.4478037053152404E-3</v>
      </c>
      <c r="D1387" s="18">
        <v>2.4023655030761238E-3</v>
      </c>
      <c r="E1387" s="18">
        <v>6.0284905618732216E-3</v>
      </c>
      <c r="G1387" s="18">
        <v>0</v>
      </c>
      <c r="H1387" s="18">
        <v>6.8639905992851297E-3</v>
      </c>
      <c r="I1387" s="18">
        <v>2.4248387358861011E-3</v>
      </c>
      <c r="J1387" s="18">
        <v>5.3677275959103793E-3</v>
      </c>
      <c r="K1387" s="18">
        <v>4.3110035656673262E-3</v>
      </c>
      <c r="L1387" s="18">
        <v>2.205871924716623E-3</v>
      </c>
      <c r="M1387" s="18">
        <v>7.6708787924356803E-3</v>
      </c>
      <c r="N1387" s="18">
        <v>1.585243966646566E-3</v>
      </c>
      <c r="O1387" s="18">
        <v>6.3594870432346967E-3</v>
      </c>
      <c r="Q1387" s="18">
        <v>2.0038262449648299E-3</v>
      </c>
      <c r="R1387" s="18">
        <v>7.1809256433368173E-3</v>
      </c>
      <c r="S1387" s="18">
        <v>2.0422985926292908E-3</v>
      </c>
      <c r="T1387" s="18">
        <v>8.1089995670405503E-3</v>
      </c>
      <c r="V1387" s="18">
        <v>0</v>
      </c>
      <c r="W1387" s="18">
        <v>4.9270287939552461E-3</v>
      </c>
      <c r="X1387" s="18">
        <v>0</v>
      </c>
      <c r="Y1387" s="18">
        <v>4.8881735653694509E-3</v>
      </c>
      <c r="Z1387" s="18">
        <v>9.5764788093562966E-3</v>
      </c>
      <c r="AA1387" s="18">
        <v>1.473789947866116E-3</v>
      </c>
      <c r="AB1387" s="18">
        <v>1.0364438464490181E-2</v>
      </c>
      <c r="AD1387" s="18">
        <v>6.6183820710321618E-3</v>
      </c>
      <c r="AE1387" s="18">
        <v>1.124786241250968E-3</v>
      </c>
      <c r="AF1387" s="18">
        <v>3.481549613202906E-3</v>
      </c>
      <c r="AG1387" s="18">
        <v>0</v>
      </c>
      <c r="AH1387" s="18">
        <v>4.2288038658109886E-3</v>
      </c>
      <c r="AI1387" s="18">
        <v>8.4412507208601068E-3</v>
      </c>
      <c r="AJ1387" s="18">
        <v>0</v>
      </c>
      <c r="AL1387" s="18">
        <v>3.31E-3</v>
      </c>
      <c r="AM1387" s="18">
        <v>1.4400000000000001E-3</v>
      </c>
      <c r="AN1387" s="18">
        <v>0</v>
      </c>
      <c r="AP1387" s="18">
        <v>1.1675986707400421E-2</v>
      </c>
      <c r="AQ1387" s="18">
        <v>4.612671588716066E-3</v>
      </c>
      <c r="AR1387" s="18">
        <v>0</v>
      </c>
      <c r="AS1387" s="18">
        <v>6.1316268901755473E-3</v>
      </c>
      <c r="AT1387" s="18">
        <v>7.0766457058088006E-3</v>
      </c>
      <c r="AU1387" s="18">
        <v>0</v>
      </c>
      <c r="AW1387" s="18">
        <v>3.5456169597103842E-3</v>
      </c>
      <c r="AX1387" s="18">
        <v>1.126878269516241E-2</v>
      </c>
      <c r="AZ1387" s="18">
        <v>1.359574055454319E-3</v>
      </c>
      <c r="BA1387" s="18">
        <v>3.9455772808612627E-3</v>
      </c>
      <c r="BB1387" s="18">
        <v>7.5021534251701752E-3</v>
      </c>
      <c r="BC1387" s="18">
        <v>7.3944465835978348E-3</v>
      </c>
      <c r="BD1387" s="18">
        <v>0</v>
      </c>
      <c r="BE1387" s="18">
        <v>6.7061085602981019E-3</v>
      </c>
      <c r="BF1387" s="18">
        <v>9.5931270714010846E-3</v>
      </c>
      <c r="BG1387" s="18">
        <v>1.0670858772056461E-2</v>
      </c>
    </row>
    <row r="1388" spans="2:59">
      <c r="B1388" s="17" t="s">
        <v>459</v>
      </c>
      <c r="C1388" s="18">
        <v>2.1823936557399261E-4</v>
      </c>
      <c r="D1388" s="18">
        <v>0</v>
      </c>
      <c r="E1388" s="18">
        <v>3.8631697001995899E-4</v>
      </c>
      <c r="G1388" s="18">
        <v>0</v>
      </c>
      <c r="H1388" s="18">
        <v>0</v>
      </c>
      <c r="I1388" s="18">
        <v>0</v>
      </c>
      <c r="J1388" s="18">
        <v>2.5072585399229272E-3</v>
      </c>
      <c r="K1388" s="18">
        <v>0</v>
      </c>
      <c r="L1388" s="18">
        <v>0</v>
      </c>
      <c r="M1388" s="18">
        <v>0</v>
      </c>
      <c r="N1388" s="18">
        <v>0</v>
      </c>
      <c r="O1388" s="18">
        <v>0</v>
      </c>
      <c r="Q1388" s="18">
        <v>0</v>
      </c>
      <c r="R1388" s="18">
        <v>1.102181663952758E-3</v>
      </c>
      <c r="S1388" s="18">
        <v>0</v>
      </c>
      <c r="T1388" s="18">
        <v>0</v>
      </c>
      <c r="V1388" s="18">
        <v>0</v>
      </c>
      <c r="W1388" s="18">
        <v>0</v>
      </c>
      <c r="X1388" s="18">
        <v>0</v>
      </c>
      <c r="Y1388" s="18">
        <v>0</v>
      </c>
      <c r="Z1388" s="18">
        <v>1.558801219423008E-3</v>
      </c>
      <c r="AA1388" s="18">
        <v>0</v>
      </c>
      <c r="AB1388" s="18">
        <v>0</v>
      </c>
      <c r="AD1388" s="18">
        <v>0</v>
      </c>
      <c r="AE1388" s="18">
        <v>0</v>
      </c>
      <c r="AF1388" s="18">
        <v>1.1472305756123501E-3</v>
      </c>
      <c r="AG1388" s="18">
        <v>0</v>
      </c>
      <c r="AH1388" s="18">
        <v>0</v>
      </c>
      <c r="AI1388" s="18">
        <v>0</v>
      </c>
      <c r="AJ1388" s="18">
        <v>0</v>
      </c>
      <c r="AL1388" s="18">
        <v>0</v>
      </c>
      <c r="AM1388" s="18">
        <v>0</v>
      </c>
      <c r="AN1388" s="18">
        <v>0</v>
      </c>
      <c r="AP1388" s="18">
        <v>0</v>
      </c>
      <c r="AQ1388" s="18">
        <v>0</v>
      </c>
      <c r="AR1388" s="18">
        <v>0</v>
      </c>
      <c r="AS1388" s="18">
        <v>1.024537286670025E-3</v>
      </c>
      <c r="AT1388" s="18">
        <v>0</v>
      </c>
      <c r="AU1388" s="18">
        <v>0</v>
      </c>
      <c r="AW1388" s="18">
        <v>2.5170770757474721E-4</v>
      </c>
      <c r="AX1388" s="18">
        <v>0</v>
      </c>
      <c r="AZ1388" s="18">
        <v>0</v>
      </c>
      <c r="BA1388" s="18">
        <v>0</v>
      </c>
      <c r="BB1388" s="18">
        <v>0</v>
      </c>
      <c r="BC1388" s="18">
        <v>1.719520462162792E-3</v>
      </c>
      <c r="BD1388" s="18">
        <v>0</v>
      </c>
      <c r="BE1388" s="18">
        <v>0</v>
      </c>
      <c r="BF1388" s="18">
        <v>0</v>
      </c>
      <c r="BG1388" s="18">
        <v>0</v>
      </c>
    </row>
    <row r="1389" spans="2:59">
      <c r="B1389" s="17" t="s">
        <v>460</v>
      </c>
      <c r="C1389" s="18">
        <v>4.4273102149418688E-4</v>
      </c>
      <c r="D1389" s="18">
        <v>0</v>
      </c>
      <c r="E1389" s="18">
        <v>7.8370144775502244E-4</v>
      </c>
      <c r="G1389" s="18">
        <v>0</v>
      </c>
      <c r="H1389" s="18">
        <v>1.608946946606098E-3</v>
      </c>
      <c r="I1389" s="18">
        <v>0</v>
      </c>
      <c r="J1389" s="18">
        <v>0</v>
      </c>
      <c r="K1389" s="18">
        <v>2.0697790991347359E-3</v>
      </c>
      <c r="L1389" s="18">
        <v>0</v>
      </c>
      <c r="M1389" s="18">
        <v>0</v>
      </c>
      <c r="N1389" s="18">
        <v>0</v>
      </c>
      <c r="O1389" s="18">
        <v>0</v>
      </c>
      <c r="Q1389" s="18">
        <v>0</v>
      </c>
      <c r="R1389" s="18">
        <v>1.1386339421055049E-3</v>
      </c>
      <c r="S1389" s="18">
        <v>9.7538004173618913E-4</v>
      </c>
      <c r="T1389" s="18">
        <v>0</v>
      </c>
      <c r="V1389" s="18">
        <v>0</v>
      </c>
      <c r="W1389" s="18">
        <v>0</v>
      </c>
      <c r="X1389" s="18">
        <v>0</v>
      </c>
      <c r="Y1389" s="18">
        <v>0</v>
      </c>
      <c r="Z1389" s="18">
        <v>3.162260183291949E-3</v>
      </c>
      <c r="AA1389" s="18">
        <v>0</v>
      </c>
      <c r="AB1389" s="18">
        <v>0</v>
      </c>
      <c r="AD1389" s="18">
        <v>6.7488156402242241E-4</v>
      </c>
      <c r="AE1389" s="18">
        <v>1.0866876956566269E-3</v>
      </c>
      <c r="AF1389" s="18">
        <v>0</v>
      </c>
      <c r="AG1389" s="18">
        <v>0</v>
      </c>
      <c r="AH1389" s="18">
        <v>0</v>
      </c>
      <c r="AI1389" s="18">
        <v>0</v>
      </c>
      <c r="AJ1389" s="18">
        <v>0</v>
      </c>
      <c r="AL1389" s="18">
        <v>0</v>
      </c>
      <c r="AM1389" s="18">
        <v>0</v>
      </c>
      <c r="AN1389" s="18">
        <v>0</v>
      </c>
      <c r="AP1389" s="18">
        <v>0</v>
      </c>
      <c r="AQ1389" s="18">
        <v>0</v>
      </c>
      <c r="AR1389" s="18">
        <v>0</v>
      </c>
      <c r="AS1389" s="18">
        <v>1.02000466618187E-3</v>
      </c>
      <c r="AT1389" s="18">
        <v>6.5201967017319553E-3</v>
      </c>
      <c r="AU1389" s="18">
        <v>0</v>
      </c>
      <c r="AW1389" s="18">
        <v>2.5059413608523318E-4</v>
      </c>
      <c r="AX1389" s="18">
        <v>1.849572016402244E-3</v>
      </c>
      <c r="AZ1389" s="18">
        <v>0</v>
      </c>
      <c r="BA1389" s="18">
        <v>0</v>
      </c>
      <c r="BB1389" s="18">
        <v>0</v>
      </c>
      <c r="BC1389" s="18">
        <v>3.4883030780960569E-3</v>
      </c>
      <c r="BD1389" s="18">
        <v>0</v>
      </c>
      <c r="BE1389" s="18">
        <v>0</v>
      </c>
      <c r="BF1389" s="18">
        <v>0</v>
      </c>
      <c r="BG1389" s="18">
        <v>0</v>
      </c>
    </row>
    <row r="1390" spans="2:59">
      <c r="B1390" s="17" t="s">
        <v>461</v>
      </c>
      <c r="C1390" s="18">
        <v>2.224768318128792E-4</v>
      </c>
      <c r="D1390" s="18">
        <v>0</v>
      </c>
      <c r="E1390" s="18">
        <v>3.9381793169872422E-4</v>
      </c>
      <c r="G1390" s="18">
        <v>0</v>
      </c>
      <c r="H1390" s="18">
        <v>0</v>
      </c>
      <c r="I1390" s="18">
        <v>2.2476867857276059E-3</v>
      </c>
      <c r="J1390" s="18">
        <v>0</v>
      </c>
      <c r="K1390" s="18">
        <v>0</v>
      </c>
      <c r="L1390" s="18">
        <v>0</v>
      </c>
      <c r="M1390" s="18">
        <v>0</v>
      </c>
      <c r="N1390" s="18">
        <v>0</v>
      </c>
      <c r="O1390" s="18">
        <v>0</v>
      </c>
      <c r="Q1390" s="18">
        <v>6.6702173009561207E-4</v>
      </c>
      <c r="R1390" s="18">
        <v>0</v>
      </c>
      <c r="S1390" s="18">
        <v>0</v>
      </c>
      <c r="T1390" s="18">
        <v>0</v>
      </c>
      <c r="V1390" s="18">
        <v>0</v>
      </c>
      <c r="W1390" s="18">
        <v>0</v>
      </c>
      <c r="X1390" s="18">
        <v>0</v>
      </c>
      <c r="Y1390" s="18">
        <v>0</v>
      </c>
      <c r="Z1390" s="18">
        <v>0</v>
      </c>
      <c r="AA1390" s="18">
        <v>1.588343077535634E-3</v>
      </c>
      <c r="AB1390" s="18">
        <v>0</v>
      </c>
      <c r="AD1390" s="18">
        <v>0</v>
      </c>
      <c r="AE1390" s="18">
        <v>0</v>
      </c>
      <c r="AF1390" s="18">
        <v>0</v>
      </c>
      <c r="AG1390" s="18">
        <v>0</v>
      </c>
      <c r="AH1390" s="18">
        <v>0</v>
      </c>
      <c r="AI1390" s="18">
        <v>2.6481033498505051E-3</v>
      </c>
      <c r="AJ1390" s="18">
        <v>0</v>
      </c>
      <c r="AL1390" s="18">
        <v>0</v>
      </c>
      <c r="AM1390" s="18">
        <v>0</v>
      </c>
      <c r="AN1390" s="18">
        <v>0</v>
      </c>
      <c r="AP1390" s="18">
        <v>2.0641234208031698E-3</v>
      </c>
      <c r="AQ1390" s="18">
        <v>0</v>
      </c>
      <c r="AR1390" s="18">
        <v>0</v>
      </c>
      <c r="AS1390" s="18">
        <v>0</v>
      </c>
      <c r="AT1390" s="18">
        <v>0</v>
      </c>
      <c r="AU1390" s="18">
        <v>0</v>
      </c>
      <c r="AW1390" s="18">
        <v>2.5659501518815708E-4</v>
      </c>
      <c r="AX1390" s="18">
        <v>0</v>
      </c>
      <c r="AZ1390" s="18">
        <v>0</v>
      </c>
      <c r="BA1390" s="18">
        <v>0</v>
      </c>
      <c r="BB1390" s="18">
        <v>0</v>
      </c>
      <c r="BC1390" s="18">
        <v>0</v>
      </c>
      <c r="BD1390" s="18">
        <v>0</v>
      </c>
      <c r="BE1390" s="18">
        <v>6.8666971013952652E-3</v>
      </c>
      <c r="BF1390" s="18">
        <v>0</v>
      </c>
      <c r="BG1390" s="18">
        <v>0</v>
      </c>
    </row>
    <row r="1391" spans="2:59">
      <c r="B1391" s="17" t="s">
        <v>462</v>
      </c>
      <c r="C1391" s="18">
        <v>7.4558637333523861E-4</v>
      </c>
      <c r="D1391" s="18">
        <v>0</v>
      </c>
      <c r="E1391" s="18">
        <v>1.3198016218452749E-3</v>
      </c>
      <c r="G1391" s="18">
        <v>4.7053445027850412E-3</v>
      </c>
      <c r="H1391" s="18">
        <v>0</v>
      </c>
      <c r="I1391" s="18">
        <v>0</v>
      </c>
      <c r="J1391" s="18">
        <v>2.7212339123427092E-3</v>
      </c>
      <c r="K1391" s="18">
        <v>0</v>
      </c>
      <c r="L1391" s="18">
        <v>0</v>
      </c>
      <c r="M1391" s="18">
        <v>0</v>
      </c>
      <c r="N1391" s="18">
        <v>1.809484862026093E-3</v>
      </c>
      <c r="O1391" s="18">
        <v>0</v>
      </c>
      <c r="Q1391" s="18">
        <v>0</v>
      </c>
      <c r="R1391" s="18">
        <v>1.1962444533553209E-3</v>
      </c>
      <c r="S1391" s="18">
        <v>1.290886692134108E-3</v>
      </c>
      <c r="T1391" s="18">
        <v>9.4260408671305426E-4</v>
      </c>
      <c r="V1391" s="18">
        <v>0</v>
      </c>
      <c r="W1391" s="18">
        <v>0</v>
      </c>
      <c r="X1391" s="18">
        <v>3.5093991643076771E-3</v>
      </c>
      <c r="Y1391" s="18">
        <v>0</v>
      </c>
      <c r="Z1391" s="18">
        <v>0</v>
      </c>
      <c r="AA1391" s="18">
        <v>0</v>
      </c>
      <c r="AB1391" s="18">
        <v>1.6331954563718509E-3</v>
      </c>
      <c r="AD1391" s="18">
        <v>6.6203764785512022E-4</v>
      </c>
      <c r="AE1391" s="18">
        <v>0</v>
      </c>
      <c r="AF1391" s="18">
        <v>2.7567465729474621E-3</v>
      </c>
      <c r="AG1391" s="18">
        <v>0</v>
      </c>
      <c r="AH1391" s="18">
        <v>0</v>
      </c>
      <c r="AI1391" s="18">
        <v>0</v>
      </c>
      <c r="AJ1391" s="18">
        <v>0</v>
      </c>
      <c r="AL1391" s="18">
        <v>2.0400000000000001E-3</v>
      </c>
      <c r="AM1391" s="18">
        <v>0</v>
      </c>
      <c r="AN1391" s="18">
        <v>0</v>
      </c>
      <c r="AP1391" s="18">
        <v>0</v>
      </c>
      <c r="AQ1391" s="18">
        <v>0</v>
      </c>
      <c r="AR1391" s="18">
        <v>7.2962935797921454E-3</v>
      </c>
      <c r="AS1391" s="18">
        <v>0</v>
      </c>
      <c r="AT1391" s="18">
        <v>0</v>
      </c>
      <c r="AU1391" s="18">
        <v>0</v>
      </c>
      <c r="AW1391" s="18">
        <v>6.0484298012260576E-4</v>
      </c>
      <c r="AX1391" s="18">
        <v>1.8143721395787169E-3</v>
      </c>
      <c r="AZ1391" s="18">
        <v>8.3675856890688184E-4</v>
      </c>
      <c r="BA1391" s="18">
        <v>9.8630994312947783E-4</v>
      </c>
      <c r="BB1391" s="18">
        <v>0</v>
      </c>
      <c r="BC1391" s="18">
        <v>0</v>
      </c>
      <c r="BD1391" s="18">
        <v>7.5248355125682384E-3</v>
      </c>
      <c r="BE1391" s="18">
        <v>0</v>
      </c>
      <c r="BF1391" s="18">
        <v>0</v>
      </c>
      <c r="BG1391" s="18">
        <v>0</v>
      </c>
    </row>
    <row r="1392" spans="2:59">
      <c r="B1392" s="17" t="s">
        <v>463</v>
      </c>
      <c r="C1392" s="18">
        <v>4.8898157981251331E-4</v>
      </c>
      <c r="D1392" s="18">
        <v>6.6286044720412999E-4</v>
      </c>
      <c r="E1392" s="18">
        <v>3.5655481829001938E-4</v>
      </c>
      <c r="G1392" s="18">
        <v>4.2853656380499594E-3</v>
      </c>
      <c r="H1392" s="18">
        <v>0</v>
      </c>
      <c r="I1392" s="18">
        <v>0</v>
      </c>
      <c r="J1392" s="18">
        <v>0</v>
      </c>
      <c r="K1392" s="18">
        <v>0</v>
      </c>
      <c r="L1392" s="18">
        <v>0</v>
      </c>
      <c r="M1392" s="18">
        <v>0</v>
      </c>
      <c r="N1392" s="18">
        <v>1.809484862026093E-3</v>
      </c>
      <c r="O1392" s="18">
        <v>0</v>
      </c>
      <c r="Q1392" s="18">
        <v>0</v>
      </c>
      <c r="R1392" s="18">
        <v>0</v>
      </c>
      <c r="S1392" s="18">
        <v>1.290886692134108E-3</v>
      </c>
      <c r="T1392" s="18">
        <v>8.5847128963558535E-4</v>
      </c>
      <c r="V1392" s="18">
        <v>0</v>
      </c>
      <c r="W1392" s="18">
        <v>0</v>
      </c>
      <c r="X1392" s="18">
        <v>1.9836910587213998E-3</v>
      </c>
      <c r="Y1392" s="18">
        <v>1.4515572578271531E-3</v>
      </c>
      <c r="Z1392" s="18">
        <v>0</v>
      </c>
      <c r="AA1392" s="18">
        <v>0</v>
      </c>
      <c r="AB1392" s="18">
        <v>0</v>
      </c>
      <c r="AD1392" s="18">
        <v>0</v>
      </c>
      <c r="AE1392" s="18">
        <v>0</v>
      </c>
      <c r="AF1392" s="18">
        <v>2.5704556911477598E-3</v>
      </c>
      <c r="AG1392" s="18">
        <v>0</v>
      </c>
      <c r="AH1392" s="18">
        <v>0</v>
      </c>
      <c r="AI1392" s="18">
        <v>0</v>
      </c>
      <c r="AJ1392" s="18">
        <v>0</v>
      </c>
      <c r="AL1392" s="18">
        <v>0</v>
      </c>
      <c r="AM1392" s="18">
        <v>0</v>
      </c>
      <c r="AN1392" s="18">
        <v>6.2899999999999996E-3</v>
      </c>
      <c r="AP1392" s="18">
        <v>0</v>
      </c>
      <c r="AQ1392" s="18">
        <v>0</v>
      </c>
      <c r="AR1392" s="18">
        <v>0</v>
      </c>
      <c r="AS1392" s="18">
        <v>0</v>
      </c>
      <c r="AT1392" s="18">
        <v>0</v>
      </c>
      <c r="AU1392" s="18">
        <v>0</v>
      </c>
      <c r="AW1392" s="18">
        <v>0</v>
      </c>
      <c r="AX1392" s="18">
        <v>1.6524290659235971E-3</v>
      </c>
      <c r="AZ1392" s="18">
        <v>0</v>
      </c>
      <c r="BA1392" s="18">
        <v>2.180653956294847E-3</v>
      </c>
      <c r="BB1392" s="18">
        <v>0</v>
      </c>
      <c r="BC1392" s="18">
        <v>0</v>
      </c>
      <c r="BD1392" s="18">
        <v>0</v>
      </c>
      <c r="BE1392" s="18">
        <v>0</v>
      </c>
      <c r="BF1392" s="18">
        <v>0</v>
      </c>
      <c r="BG1392" s="18">
        <v>0</v>
      </c>
    </row>
    <row r="1393" spans="2:59">
      <c r="B1393" s="17" t="s">
        <v>464</v>
      </c>
      <c r="C1393" s="18">
        <v>2.3158378534453831E-4</v>
      </c>
      <c r="D1393" s="18">
        <v>5.3383680750171577E-4</v>
      </c>
      <c r="E1393" s="18">
        <v>0</v>
      </c>
      <c r="G1393" s="18">
        <v>0</v>
      </c>
      <c r="H1393" s="18">
        <v>1.714914182081748E-3</v>
      </c>
      <c r="I1393" s="18">
        <v>0</v>
      </c>
      <c r="J1393" s="18">
        <v>0</v>
      </c>
      <c r="K1393" s="18">
        <v>0</v>
      </c>
      <c r="L1393" s="18">
        <v>0</v>
      </c>
      <c r="M1393" s="18">
        <v>0</v>
      </c>
      <c r="N1393" s="18">
        <v>0</v>
      </c>
      <c r="O1393" s="18">
        <v>0</v>
      </c>
      <c r="Q1393" s="18">
        <v>6.9432585813037641E-4</v>
      </c>
      <c r="R1393" s="18">
        <v>0</v>
      </c>
      <c r="S1393" s="18">
        <v>0</v>
      </c>
      <c r="T1393" s="18">
        <v>0</v>
      </c>
      <c r="V1393" s="18">
        <v>0</v>
      </c>
      <c r="W1393" s="18">
        <v>0</v>
      </c>
      <c r="X1393" s="18">
        <v>0</v>
      </c>
      <c r="Y1393" s="18">
        <v>1.668886132747061E-3</v>
      </c>
      <c r="Z1393" s="18">
        <v>0</v>
      </c>
      <c r="AA1393" s="18">
        <v>0</v>
      </c>
      <c r="AB1393" s="18">
        <v>0</v>
      </c>
      <c r="AD1393" s="18">
        <v>0</v>
      </c>
      <c r="AE1393" s="18">
        <v>1.1582582910557109E-3</v>
      </c>
      <c r="AF1393" s="18">
        <v>0</v>
      </c>
      <c r="AG1393" s="18">
        <v>0</v>
      </c>
      <c r="AH1393" s="18">
        <v>0</v>
      </c>
      <c r="AI1393" s="18">
        <v>0</v>
      </c>
      <c r="AJ1393" s="18">
        <v>0</v>
      </c>
      <c r="AL1393" s="18">
        <v>0</v>
      </c>
      <c r="AM1393" s="18">
        <v>0</v>
      </c>
      <c r="AN1393" s="18">
        <v>0</v>
      </c>
      <c r="AP1393" s="18">
        <v>0</v>
      </c>
      <c r="AQ1393" s="18">
        <v>0</v>
      </c>
      <c r="AR1393" s="18">
        <v>0</v>
      </c>
      <c r="AS1393" s="18">
        <v>0</v>
      </c>
      <c r="AT1393" s="18">
        <v>0</v>
      </c>
      <c r="AU1393" s="18">
        <v>0</v>
      </c>
      <c r="AW1393" s="18">
        <v>2.6709857576447512E-4</v>
      </c>
      <c r="AX1393" s="18">
        <v>0</v>
      </c>
      <c r="AZ1393" s="18">
        <v>0</v>
      </c>
      <c r="BA1393" s="18">
        <v>1.032767119609974E-3</v>
      </c>
      <c r="BB1393" s="18">
        <v>0</v>
      </c>
      <c r="BC1393" s="18">
        <v>0</v>
      </c>
      <c r="BD1393" s="18">
        <v>0</v>
      </c>
      <c r="BE1393" s="18">
        <v>0</v>
      </c>
      <c r="BF1393" s="18">
        <v>0</v>
      </c>
      <c r="BG1393" s="18">
        <v>0</v>
      </c>
    </row>
    <row r="1394" spans="2:59">
      <c r="B1394" s="17" t="s">
        <v>465</v>
      </c>
      <c r="C1394" s="18">
        <v>2.8486383386061229E-4</v>
      </c>
      <c r="D1394" s="18">
        <v>6.5665564372136605E-4</v>
      </c>
      <c r="E1394" s="18">
        <v>0</v>
      </c>
      <c r="G1394" s="18">
        <v>0</v>
      </c>
      <c r="H1394" s="18">
        <v>0</v>
      </c>
      <c r="I1394" s="18">
        <v>0</v>
      </c>
      <c r="J1394" s="18">
        <v>0</v>
      </c>
      <c r="K1394" s="18">
        <v>0</v>
      </c>
      <c r="L1394" s="18">
        <v>0</v>
      </c>
      <c r="M1394" s="18">
        <v>1.756805944713991E-3</v>
      </c>
      <c r="N1394" s="18">
        <v>0</v>
      </c>
      <c r="O1394" s="18">
        <v>0</v>
      </c>
      <c r="Q1394" s="18">
        <v>0</v>
      </c>
      <c r="R1394" s="18">
        <v>0</v>
      </c>
      <c r="S1394" s="18">
        <v>0</v>
      </c>
      <c r="T1394" s="18">
        <v>1.21408047937516E-3</v>
      </c>
      <c r="V1394" s="18">
        <v>0</v>
      </c>
      <c r="W1394" s="18">
        <v>0</v>
      </c>
      <c r="X1394" s="18">
        <v>0</v>
      </c>
      <c r="Y1394" s="18">
        <v>0</v>
      </c>
      <c r="Z1394" s="18">
        <v>0</v>
      </c>
      <c r="AA1394" s="18">
        <v>2.0337465922443598E-3</v>
      </c>
      <c r="AB1394" s="18">
        <v>0</v>
      </c>
      <c r="AD1394" s="18">
        <v>8.527089964941232E-4</v>
      </c>
      <c r="AE1394" s="18">
        <v>0</v>
      </c>
      <c r="AF1394" s="18">
        <v>0</v>
      </c>
      <c r="AG1394" s="18">
        <v>0</v>
      </c>
      <c r="AH1394" s="18">
        <v>0</v>
      </c>
      <c r="AI1394" s="18">
        <v>0</v>
      </c>
      <c r="AJ1394" s="18">
        <v>0</v>
      </c>
      <c r="AL1394" s="18">
        <v>0</v>
      </c>
      <c r="AM1394" s="18">
        <v>0</v>
      </c>
      <c r="AN1394" s="18">
        <v>0</v>
      </c>
      <c r="AP1394" s="18">
        <v>2.642945363884105E-3</v>
      </c>
      <c r="AQ1394" s="18">
        <v>0</v>
      </c>
      <c r="AR1394" s="18">
        <v>0</v>
      </c>
      <c r="AS1394" s="18">
        <v>0</v>
      </c>
      <c r="AT1394" s="18">
        <v>0</v>
      </c>
      <c r="AU1394" s="18">
        <v>0</v>
      </c>
      <c r="AW1394" s="18">
        <v>0</v>
      </c>
      <c r="AX1394" s="18">
        <v>2.3369236650203858E-3</v>
      </c>
      <c r="AZ1394" s="18">
        <v>0</v>
      </c>
      <c r="BA1394" s="18">
        <v>0</v>
      </c>
      <c r="BB1394" s="18">
        <v>1.76280698094952E-3</v>
      </c>
      <c r="BC1394" s="18">
        <v>0</v>
      </c>
      <c r="BD1394" s="18">
        <v>0</v>
      </c>
      <c r="BE1394" s="18">
        <v>0</v>
      </c>
      <c r="BF1394" s="18">
        <v>0</v>
      </c>
      <c r="BG1394" s="18">
        <v>0</v>
      </c>
    </row>
    <row r="1395" spans="2:59">
      <c r="B1395" s="17" t="s">
        <v>466</v>
      </c>
      <c r="C1395" s="18">
        <v>2.4636294453390809E-4</v>
      </c>
      <c r="D1395" s="18">
        <v>5.6790507850555574E-4</v>
      </c>
      <c r="E1395" s="18">
        <v>0</v>
      </c>
      <c r="G1395" s="18">
        <v>0</v>
      </c>
      <c r="H1395" s="18">
        <v>0</v>
      </c>
      <c r="I1395" s="18">
        <v>0</v>
      </c>
      <c r="J1395" s="18">
        <v>0</v>
      </c>
      <c r="K1395" s="18">
        <v>0</v>
      </c>
      <c r="L1395" s="18">
        <v>0</v>
      </c>
      <c r="M1395" s="18">
        <v>0</v>
      </c>
      <c r="N1395" s="18">
        <v>0</v>
      </c>
      <c r="O1395" s="18">
        <v>2.5400651281303711E-3</v>
      </c>
      <c r="Q1395" s="18">
        <v>7.3863618137402678E-4</v>
      </c>
      <c r="R1395" s="18">
        <v>0</v>
      </c>
      <c r="S1395" s="18">
        <v>0</v>
      </c>
      <c r="T1395" s="18">
        <v>0</v>
      </c>
      <c r="V1395" s="18">
        <v>0</v>
      </c>
      <c r="W1395" s="18">
        <v>0</v>
      </c>
      <c r="X1395" s="18">
        <v>1.699525490147433E-3</v>
      </c>
      <c r="Y1395" s="18">
        <v>0</v>
      </c>
      <c r="Z1395" s="18">
        <v>0</v>
      </c>
      <c r="AA1395" s="18">
        <v>0</v>
      </c>
      <c r="AB1395" s="18">
        <v>0</v>
      </c>
      <c r="AD1395" s="18">
        <v>0</v>
      </c>
      <c r="AE1395" s="18">
        <v>0</v>
      </c>
      <c r="AF1395" s="18">
        <v>1.2950693011951741E-3</v>
      </c>
      <c r="AG1395" s="18">
        <v>0</v>
      </c>
      <c r="AH1395" s="18">
        <v>0</v>
      </c>
      <c r="AI1395" s="18">
        <v>0</v>
      </c>
      <c r="AJ1395" s="18">
        <v>0</v>
      </c>
      <c r="AL1395" s="18">
        <v>1.75E-3</v>
      </c>
      <c r="AM1395" s="18">
        <v>0</v>
      </c>
      <c r="AN1395" s="18">
        <v>0</v>
      </c>
      <c r="AP1395" s="18">
        <v>0</v>
      </c>
      <c r="AQ1395" s="18">
        <v>0</v>
      </c>
      <c r="AR1395" s="18">
        <v>0</v>
      </c>
      <c r="AS1395" s="18">
        <v>0</v>
      </c>
      <c r="AT1395" s="18">
        <v>0</v>
      </c>
      <c r="AU1395" s="18">
        <v>0</v>
      </c>
      <c r="AW1395" s="18">
        <v>2.841442094413073E-4</v>
      </c>
      <c r="AX1395" s="18">
        <v>0</v>
      </c>
      <c r="AZ1395" s="18">
        <v>7.1689213433928124E-4</v>
      </c>
      <c r="BA1395" s="18">
        <v>0</v>
      </c>
      <c r="BB1395" s="18">
        <v>0</v>
      </c>
      <c r="BC1395" s="18">
        <v>0</v>
      </c>
      <c r="BD1395" s="18">
        <v>0</v>
      </c>
      <c r="BE1395" s="18">
        <v>0</v>
      </c>
      <c r="BF1395" s="18">
        <v>0</v>
      </c>
      <c r="BG1395" s="18">
        <v>0</v>
      </c>
    </row>
    <row r="1396" spans="2:59">
      <c r="B1396" s="17" t="s">
        <v>467</v>
      </c>
      <c r="C1396" s="18">
        <v>2.4675123731860679E-4</v>
      </c>
      <c r="D1396" s="18">
        <v>5.6880015404053386E-4</v>
      </c>
      <c r="E1396" s="18">
        <v>0</v>
      </c>
      <c r="G1396" s="18">
        <v>0</v>
      </c>
      <c r="H1396" s="18">
        <v>0</v>
      </c>
      <c r="I1396" s="18">
        <v>0</v>
      </c>
      <c r="J1396" s="18">
        <v>0</v>
      </c>
      <c r="K1396" s="18">
        <v>0</v>
      </c>
      <c r="L1396" s="18">
        <v>2.3511533773889052E-3</v>
      </c>
      <c r="M1396" s="18">
        <v>0</v>
      </c>
      <c r="N1396" s="18">
        <v>0</v>
      </c>
      <c r="O1396" s="18">
        <v>0</v>
      </c>
      <c r="Q1396" s="18">
        <v>0</v>
      </c>
      <c r="R1396" s="18">
        <v>0</v>
      </c>
      <c r="S1396" s="18">
        <v>0</v>
      </c>
      <c r="T1396" s="18">
        <v>1.0516458211988211E-3</v>
      </c>
      <c r="V1396" s="18">
        <v>0</v>
      </c>
      <c r="W1396" s="18">
        <v>0</v>
      </c>
      <c r="X1396" s="18">
        <v>0</v>
      </c>
      <c r="Y1396" s="18">
        <v>1.778188907252499E-3</v>
      </c>
      <c r="Z1396" s="18">
        <v>0</v>
      </c>
      <c r="AA1396" s="18">
        <v>0</v>
      </c>
      <c r="AB1396" s="18">
        <v>0</v>
      </c>
      <c r="AD1396" s="18">
        <v>0</v>
      </c>
      <c r="AE1396" s="18">
        <v>0</v>
      </c>
      <c r="AF1396" s="18">
        <v>1.2971104606978351E-3</v>
      </c>
      <c r="AG1396" s="18">
        <v>0</v>
      </c>
      <c r="AH1396" s="18">
        <v>0</v>
      </c>
      <c r="AI1396" s="18">
        <v>0</v>
      </c>
      <c r="AJ1396" s="18">
        <v>0</v>
      </c>
      <c r="AL1396" s="18">
        <v>0</v>
      </c>
      <c r="AM1396" s="18">
        <v>0</v>
      </c>
      <c r="AN1396" s="18">
        <v>0</v>
      </c>
      <c r="AP1396" s="18">
        <v>0</v>
      </c>
      <c r="AQ1396" s="18">
        <v>0</v>
      </c>
      <c r="AR1396" s="18">
        <v>0</v>
      </c>
      <c r="AS1396" s="18">
        <v>0</v>
      </c>
      <c r="AT1396" s="18">
        <v>0</v>
      </c>
      <c r="AU1396" s="18">
        <v>0</v>
      </c>
      <c r="AW1396" s="18">
        <v>0</v>
      </c>
      <c r="AX1396" s="18">
        <v>0</v>
      </c>
      <c r="AZ1396" s="18">
        <v>0</v>
      </c>
      <c r="BA1396" s="18">
        <v>0</v>
      </c>
      <c r="BB1396" s="18">
        <v>0</v>
      </c>
      <c r="BC1396" s="18">
        <v>0</v>
      </c>
      <c r="BD1396" s="18">
        <v>0</v>
      </c>
      <c r="BE1396" s="18">
        <v>7.6159211377410749E-3</v>
      </c>
      <c r="BF1396" s="18">
        <v>0</v>
      </c>
      <c r="BG1396" s="18">
        <v>0</v>
      </c>
    </row>
    <row r="1397" spans="2:59">
      <c r="B1397" s="17" t="s">
        <v>468</v>
      </c>
      <c r="C1397" s="18">
        <v>2.199068279035089E-4</v>
      </c>
      <c r="D1397" s="18">
        <v>5.0691959621087124E-4</v>
      </c>
      <c r="E1397" s="18">
        <v>0</v>
      </c>
      <c r="G1397" s="18">
        <v>4.6785468518519011E-3</v>
      </c>
      <c r="H1397" s="18">
        <v>0</v>
      </c>
      <c r="I1397" s="18">
        <v>0</v>
      </c>
      <c r="J1397" s="18">
        <v>0</v>
      </c>
      <c r="K1397" s="18">
        <v>0</v>
      </c>
      <c r="L1397" s="18">
        <v>0</v>
      </c>
      <c r="M1397" s="18">
        <v>0</v>
      </c>
      <c r="N1397" s="18">
        <v>0</v>
      </c>
      <c r="O1397" s="18">
        <v>0</v>
      </c>
      <c r="Q1397" s="18">
        <v>0</v>
      </c>
      <c r="R1397" s="18">
        <v>0</v>
      </c>
      <c r="S1397" s="18">
        <v>9.8719989024943582E-4</v>
      </c>
      <c r="T1397" s="18">
        <v>0</v>
      </c>
      <c r="V1397" s="18">
        <v>0</v>
      </c>
      <c r="W1397" s="18">
        <v>1.5066359433377431E-3</v>
      </c>
      <c r="X1397" s="18">
        <v>0</v>
      </c>
      <c r="Y1397" s="18">
        <v>0</v>
      </c>
      <c r="Z1397" s="18">
        <v>0</v>
      </c>
      <c r="AA1397" s="18">
        <v>0</v>
      </c>
      <c r="AB1397" s="18">
        <v>0</v>
      </c>
      <c r="AD1397" s="18">
        <v>0</v>
      </c>
      <c r="AE1397" s="18">
        <v>1.099856392363817E-3</v>
      </c>
      <c r="AF1397" s="18">
        <v>0</v>
      </c>
      <c r="AG1397" s="18">
        <v>0</v>
      </c>
      <c r="AH1397" s="18">
        <v>0</v>
      </c>
      <c r="AI1397" s="18">
        <v>0</v>
      </c>
      <c r="AJ1397" s="18">
        <v>0</v>
      </c>
      <c r="AL1397" s="18">
        <v>0</v>
      </c>
      <c r="AM1397" s="18">
        <v>0</v>
      </c>
      <c r="AN1397" s="18">
        <v>0</v>
      </c>
      <c r="AP1397" s="18">
        <v>0</v>
      </c>
      <c r="AQ1397" s="18">
        <v>0</v>
      </c>
      <c r="AR1397" s="18">
        <v>0</v>
      </c>
      <c r="AS1397" s="18">
        <v>0</v>
      </c>
      <c r="AT1397" s="18">
        <v>0</v>
      </c>
      <c r="AU1397" s="18">
        <v>0</v>
      </c>
      <c r="AW1397" s="18">
        <v>2.5363088545480509E-4</v>
      </c>
      <c r="AX1397" s="18">
        <v>0</v>
      </c>
      <c r="AZ1397" s="18">
        <v>6.3990741590535529E-4</v>
      </c>
      <c r="BA1397" s="18">
        <v>0</v>
      </c>
      <c r="BB1397" s="18">
        <v>0</v>
      </c>
      <c r="BC1397" s="18">
        <v>0</v>
      </c>
      <c r="BD1397" s="18">
        <v>0</v>
      </c>
      <c r="BE1397" s="18">
        <v>0</v>
      </c>
      <c r="BF1397" s="18">
        <v>0</v>
      </c>
      <c r="BG1397" s="18">
        <v>0</v>
      </c>
    </row>
    <row r="1398" spans="2:59">
      <c r="B1398" s="17" t="s">
        <v>469</v>
      </c>
      <c r="C1398" s="18">
        <v>3.0722821518349911E-4</v>
      </c>
      <c r="D1398" s="18">
        <v>7.0820903684601323E-4</v>
      </c>
      <c r="E1398" s="18">
        <v>0</v>
      </c>
      <c r="G1398" s="18">
        <v>0</v>
      </c>
      <c r="H1398" s="18">
        <v>0</v>
      </c>
      <c r="I1398" s="18">
        <v>0</v>
      </c>
      <c r="J1398" s="18">
        <v>0</v>
      </c>
      <c r="K1398" s="18">
        <v>0</v>
      </c>
      <c r="L1398" s="18">
        <v>0</v>
      </c>
      <c r="M1398" s="18">
        <v>0</v>
      </c>
      <c r="N1398" s="18">
        <v>1.933278017610094E-3</v>
      </c>
      <c r="O1398" s="18">
        <v>0</v>
      </c>
      <c r="Q1398" s="18">
        <v>0</v>
      </c>
      <c r="R1398" s="18">
        <v>0</v>
      </c>
      <c r="S1398" s="18">
        <v>1.3792007424333411E-3</v>
      </c>
      <c r="T1398" s="18">
        <v>0</v>
      </c>
      <c r="V1398" s="18">
        <v>0</v>
      </c>
      <c r="W1398" s="18">
        <v>0</v>
      </c>
      <c r="X1398" s="18">
        <v>0</v>
      </c>
      <c r="Y1398" s="18">
        <v>0</v>
      </c>
      <c r="Z1398" s="18">
        <v>0</v>
      </c>
      <c r="AA1398" s="18">
        <v>2.1934140505055939E-3</v>
      </c>
      <c r="AB1398" s="18">
        <v>0</v>
      </c>
      <c r="AD1398" s="18">
        <v>0</v>
      </c>
      <c r="AE1398" s="18">
        <v>0</v>
      </c>
      <c r="AF1398" s="18">
        <v>0</v>
      </c>
      <c r="AG1398" s="18">
        <v>0</v>
      </c>
      <c r="AH1398" s="18">
        <v>2.028636680871455E-3</v>
      </c>
      <c r="AI1398" s="18">
        <v>0</v>
      </c>
      <c r="AJ1398" s="18">
        <v>0</v>
      </c>
      <c r="AL1398" s="18">
        <v>0</v>
      </c>
      <c r="AM1398" s="18">
        <v>0</v>
      </c>
      <c r="AN1398" s="18">
        <v>0</v>
      </c>
      <c r="AP1398" s="18">
        <v>0</v>
      </c>
      <c r="AQ1398" s="18">
        <v>0</v>
      </c>
      <c r="AR1398" s="18">
        <v>0</v>
      </c>
      <c r="AS1398" s="18">
        <v>1.442300572789454E-3</v>
      </c>
      <c r="AT1398" s="18">
        <v>0</v>
      </c>
      <c r="AU1398" s="18">
        <v>0</v>
      </c>
      <c r="AW1398" s="18">
        <v>3.543435417470588E-4</v>
      </c>
      <c r="AX1398" s="18">
        <v>0</v>
      </c>
      <c r="AZ1398" s="18">
        <v>0</v>
      </c>
      <c r="BA1398" s="18">
        <v>0</v>
      </c>
      <c r="BB1398" s="18">
        <v>0</v>
      </c>
      <c r="BC1398" s="18">
        <v>2.4206687055395989E-3</v>
      </c>
      <c r="BD1398" s="18">
        <v>0</v>
      </c>
      <c r="BE1398" s="18">
        <v>0</v>
      </c>
      <c r="BF1398" s="18">
        <v>0</v>
      </c>
      <c r="BG1398" s="18">
        <v>0</v>
      </c>
    </row>
    <row r="1399" spans="2:59">
      <c r="B1399" s="17" t="s">
        <v>470</v>
      </c>
      <c r="C1399" s="18">
        <v>2.366898412812676E-4</v>
      </c>
      <c r="D1399" s="18">
        <v>5.4560706419794116E-4</v>
      </c>
      <c r="E1399" s="18">
        <v>0</v>
      </c>
      <c r="G1399" s="18">
        <v>0</v>
      </c>
      <c r="H1399" s="18">
        <v>0</v>
      </c>
      <c r="I1399" s="18">
        <v>0</v>
      </c>
      <c r="J1399" s="18">
        <v>0</v>
      </c>
      <c r="K1399" s="18">
        <v>0</v>
      </c>
      <c r="L1399" s="18">
        <v>0</v>
      </c>
      <c r="M1399" s="18">
        <v>1.459708361644137E-3</v>
      </c>
      <c r="N1399" s="18">
        <v>0</v>
      </c>
      <c r="O1399" s="18">
        <v>0</v>
      </c>
      <c r="Q1399" s="18">
        <v>0</v>
      </c>
      <c r="R1399" s="18">
        <v>1.195362726692192E-3</v>
      </c>
      <c r="S1399" s="18">
        <v>0</v>
      </c>
      <c r="T1399" s="18">
        <v>0</v>
      </c>
      <c r="V1399" s="18">
        <v>0</v>
      </c>
      <c r="W1399" s="18">
        <v>0</v>
      </c>
      <c r="X1399" s="18">
        <v>0</v>
      </c>
      <c r="Y1399" s="18">
        <v>1.7056824306103181E-3</v>
      </c>
      <c r="Z1399" s="18">
        <v>0</v>
      </c>
      <c r="AA1399" s="18">
        <v>0</v>
      </c>
      <c r="AB1399" s="18">
        <v>0</v>
      </c>
      <c r="AD1399" s="18">
        <v>0</v>
      </c>
      <c r="AE1399" s="18">
        <v>0</v>
      </c>
      <c r="AF1399" s="18">
        <v>0</v>
      </c>
      <c r="AG1399" s="18">
        <v>0</v>
      </c>
      <c r="AH1399" s="18">
        <v>1.562869783056992E-3</v>
      </c>
      <c r="AI1399" s="18">
        <v>0</v>
      </c>
      <c r="AJ1399" s="18">
        <v>0</v>
      </c>
      <c r="AL1399" s="18">
        <v>0</v>
      </c>
      <c r="AM1399" s="18">
        <v>0</v>
      </c>
      <c r="AN1399" s="18">
        <v>0</v>
      </c>
      <c r="AP1399" s="18">
        <v>0</v>
      </c>
      <c r="AQ1399" s="18">
        <v>0</v>
      </c>
      <c r="AR1399" s="18">
        <v>0</v>
      </c>
      <c r="AS1399" s="18">
        <v>1.1111541088422541E-3</v>
      </c>
      <c r="AT1399" s="18">
        <v>0</v>
      </c>
      <c r="AU1399" s="18">
        <v>0</v>
      </c>
      <c r="AW1399" s="18">
        <v>2.7298767662032789E-4</v>
      </c>
      <c r="AX1399" s="18">
        <v>0</v>
      </c>
      <c r="AZ1399" s="18">
        <v>0</v>
      </c>
      <c r="BA1399" s="18">
        <v>1.055538000025881E-3</v>
      </c>
      <c r="BB1399" s="18">
        <v>0</v>
      </c>
      <c r="BC1399" s="18">
        <v>0</v>
      </c>
      <c r="BD1399" s="18">
        <v>0</v>
      </c>
      <c r="BE1399" s="18">
        <v>0</v>
      </c>
      <c r="BF1399" s="18">
        <v>0</v>
      </c>
      <c r="BG1399" s="18">
        <v>0</v>
      </c>
    </row>
    <row r="1401" spans="2:59" ht="101.45">
      <c r="B1401" s="14" t="s">
        <v>471</v>
      </c>
    </row>
    <row r="1402" spans="2:59" ht="43.5">
      <c r="B1402" s="15" t="s">
        <v>268</v>
      </c>
    </row>
    <row r="1403" spans="2:59">
      <c r="B1403" s="11" t="s">
        <v>105</v>
      </c>
      <c r="C1403" s="16">
        <v>2038</v>
      </c>
      <c r="D1403" s="16">
        <v>836</v>
      </c>
      <c r="E1403" s="16">
        <v>1194</v>
      </c>
      <c r="G1403" s="16">
        <v>110</v>
      </c>
      <c r="H1403" s="16">
        <v>287</v>
      </c>
      <c r="I1403" s="16">
        <v>205</v>
      </c>
      <c r="J1403" s="16">
        <v>180</v>
      </c>
      <c r="K1403" s="16">
        <v>219</v>
      </c>
      <c r="L1403" s="16">
        <v>199</v>
      </c>
      <c r="M1403" s="16">
        <v>330</v>
      </c>
      <c r="N1403" s="16">
        <v>300</v>
      </c>
      <c r="O1403" s="16">
        <v>208</v>
      </c>
      <c r="Q1403" s="16">
        <v>674</v>
      </c>
      <c r="R1403" s="16">
        <v>399</v>
      </c>
      <c r="S1403" s="16">
        <v>453</v>
      </c>
      <c r="T1403" s="16">
        <v>493</v>
      </c>
      <c r="V1403" s="16">
        <v>249</v>
      </c>
      <c r="W1403" s="16">
        <v>327</v>
      </c>
      <c r="X1403" s="16">
        <v>273</v>
      </c>
      <c r="Y1403" s="16">
        <v>325</v>
      </c>
      <c r="Z1403" s="16">
        <v>287</v>
      </c>
      <c r="AA1403" s="16">
        <v>289</v>
      </c>
      <c r="AB1403" s="16">
        <v>288</v>
      </c>
      <c r="AD1403" s="16">
        <v>670</v>
      </c>
      <c r="AE1403" s="16">
        <v>427</v>
      </c>
      <c r="AF1403" s="16">
        <v>388</v>
      </c>
      <c r="AG1403" s="16">
        <v>71</v>
      </c>
      <c r="AH1403" s="16">
        <v>306</v>
      </c>
      <c r="AI1403" s="16">
        <v>174</v>
      </c>
      <c r="AJ1403" s="16">
        <v>2</v>
      </c>
      <c r="AL1403" s="16">
        <v>287</v>
      </c>
      <c r="AM1403" s="16">
        <v>321</v>
      </c>
      <c r="AN1403" s="16">
        <v>88</v>
      </c>
      <c r="AP1403" s="16">
        <v>215</v>
      </c>
      <c r="AQ1403" s="16">
        <v>211</v>
      </c>
      <c r="AR1403" s="16">
        <v>62</v>
      </c>
      <c r="AS1403" s="16">
        <v>477</v>
      </c>
      <c r="AT1403" s="16">
        <v>69</v>
      </c>
      <c r="AU1403" s="16">
        <v>9</v>
      </c>
      <c r="AW1403" s="16">
        <v>1764</v>
      </c>
      <c r="AX1403" s="16">
        <v>254</v>
      </c>
      <c r="AZ1403" s="16">
        <v>658</v>
      </c>
      <c r="BA1403" s="16">
        <v>509</v>
      </c>
      <c r="BB1403" s="16">
        <v>320</v>
      </c>
      <c r="BC1403" s="16">
        <v>256</v>
      </c>
      <c r="BD1403" s="16">
        <v>63</v>
      </c>
      <c r="BE1403" s="16">
        <v>73</v>
      </c>
      <c r="BF1403" s="16">
        <v>108</v>
      </c>
      <c r="BG1403" s="16">
        <v>38</v>
      </c>
    </row>
    <row r="1404" spans="2:59">
      <c r="B1404" s="12" t="s">
        <v>106</v>
      </c>
      <c r="C1404" s="16">
        <v>2032</v>
      </c>
      <c r="D1404" s="16">
        <v>873</v>
      </c>
      <c r="E1404" s="16">
        <v>1157</v>
      </c>
      <c r="G1404" s="16">
        <v>101</v>
      </c>
      <c r="H1404" s="16">
        <v>278</v>
      </c>
      <c r="I1404" s="16">
        <v>206</v>
      </c>
      <c r="J1404" s="16">
        <v>175</v>
      </c>
      <c r="K1404" s="16">
        <v>221</v>
      </c>
      <c r="L1404" s="16">
        <v>205</v>
      </c>
      <c r="M1404" s="16">
        <v>332</v>
      </c>
      <c r="N1404" s="16">
        <v>324</v>
      </c>
      <c r="O1404" s="16">
        <v>189</v>
      </c>
      <c r="Q1404" s="16">
        <v>677</v>
      </c>
      <c r="R1404" s="16">
        <v>394</v>
      </c>
      <c r="S1404" s="16">
        <v>458</v>
      </c>
      <c r="T1404" s="16">
        <v>485</v>
      </c>
      <c r="V1404" s="16">
        <v>290</v>
      </c>
      <c r="W1404" s="16">
        <v>310</v>
      </c>
      <c r="X1404" s="16">
        <v>279</v>
      </c>
      <c r="Y1404" s="16">
        <v>298</v>
      </c>
      <c r="Z1404" s="16">
        <v>275</v>
      </c>
      <c r="AA1404" s="16">
        <v>289</v>
      </c>
      <c r="AB1404" s="16">
        <v>292</v>
      </c>
      <c r="AD1404" s="16">
        <v>670</v>
      </c>
      <c r="AE1404" s="16">
        <v>428</v>
      </c>
      <c r="AF1404" s="16">
        <v>386</v>
      </c>
      <c r="AG1404" s="16">
        <v>69</v>
      </c>
      <c r="AH1404" s="16">
        <v>304</v>
      </c>
      <c r="AI1404" s="16">
        <v>172</v>
      </c>
      <c r="AJ1404" s="16">
        <v>2</v>
      </c>
      <c r="AL1404" s="16">
        <v>295</v>
      </c>
      <c r="AM1404" s="16">
        <v>331</v>
      </c>
      <c r="AN1404" s="16">
        <v>91</v>
      </c>
      <c r="AP1404" s="16">
        <v>214</v>
      </c>
      <c r="AQ1404" s="16">
        <v>204</v>
      </c>
      <c r="AR1404" s="16">
        <v>63</v>
      </c>
      <c r="AS1404" s="16">
        <v>459</v>
      </c>
      <c r="AT1404" s="16">
        <v>68</v>
      </c>
      <c r="AU1404" s="16">
        <v>9</v>
      </c>
      <c r="AW1404" s="16">
        <v>1759</v>
      </c>
      <c r="AX1404" s="16">
        <v>252</v>
      </c>
      <c r="AZ1404" s="16">
        <v>684</v>
      </c>
      <c r="BA1404" s="16">
        <v>492</v>
      </c>
      <c r="BB1404" s="16">
        <v>321</v>
      </c>
      <c r="BC1404" s="16">
        <v>246</v>
      </c>
      <c r="BD1404" s="16">
        <v>63</v>
      </c>
      <c r="BE1404" s="16">
        <v>72</v>
      </c>
      <c r="BF1404" s="16">
        <v>104</v>
      </c>
      <c r="BG1404" s="16">
        <v>37</v>
      </c>
    </row>
    <row r="1405" spans="2:59">
      <c r="B1405" s="17" t="s">
        <v>93</v>
      </c>
      <c r="C1405" s="18">
        <v>0.43132657142637643</v>
      </c>
      <c r="D1405" s="18">
        <v>0.47144226184586202</v>
      </c>
      <c r="E1405" s="18">
        <v>0.40164636282458388</v>
      </c>
      <c r="G1405" s="18">
        <v>0.34826623072428609</v>
      </c>
      <c r="H1405" s="18">
        <v>0.45693883717428108</v>
      </c>
      <c r="I1405" s="18">
        <v>0.43045989800375362</v>
      </c>
      <c r="J1405" s="18">
        <v>0.40570990764201093</v>
      </c>
      <c r="K1405" s="18">
        <v>0.3510208959901911</v>
      </c>
      <c r="L1405" s="18">
        <v>0.33731836285003231</v>
      </c>
      <c r="M1405" s="18">
        <v>0.5149350607062676</v>
      </c>
      <c r="N1405" s="18">
        <v>0.49811261545158791</v>
      </c>
      <c r="O1405" s="18">
        <v>0.39721166844976019</v>
      </c>
      <c r="Q1405" s="18">
        <v>0.49778442604997319</v>
      </c>
      <c r="R1405" s="18">
        <v>0.44724341999917377</v>
      </c>
      <c r="S1405" s="18">
        <v>0.40889809238679631</v>
      </c>
      <c r="T1405" s="18">
        <v>0.35328041905273988</v>
      </c>
      <c r="V1405" s="18">
        <v>0.42666531508823158</v>
      </c>
      <c r="W1405" s="18">
        <v>0.488628748225922</v>
      </c>
      <c r="X1405" s="18">
        <v>0.49240355179654421</v>
      </c>
      <c r="Y1405" s="18">
        <v>0.45127952498606638</v>
      </c>
      <c r="Z1405" s="18">
        <v>0.42252706821843761</v>
      </c>
      <c r="AA1405" s="18">
        <v>0.35930709305528902</v>
      </c>
      <c r="AB1405" s="18">
        <v>0.37585727414702158</v>
      </c>
      <c r="AD1405" s="18">
        <v>0.485253303173799</v>
      </c>
      <c r="AE1405" s="18">
        <v>0.45642622511346148</v>
      </c>
      <c r="AF1405" s="18">
        <v>0.3823780376994993</v>
      </c>
      <c r="AG1405" s="18">
        <v>0.35783156981685099</v>
      </c>
      <c r="AH1405" s="18">
        <v>0.40961256148097641</v>
      </c>
      <c r="AI1405" s="18">
        <v>0.34202827855374068</v>
      </c>
      <c r="AJ1405" s="18">
        <v>0</v>
      </c>
      <c r="AL1405" s="18">
        <v>0.51563000000000003</v>
      </c>
      <c r="AM1405" s="18">
        <v>0.47733999999999999</v>
      </c>
      <c r="AN1405" s="18">
        <v>0.45862999999999998</v>
      </c>
      <c r="AP1405" s="18">
        <v>0.39158956100600972</v>
      </c>
      <c r="AQ1405" s="18">
        <v>0.32044885107922078</v>
      </c>
      <c r="AR1405" s="18">
        <v>0.46479354640551918</v>
      </c>
      <c r="AS1405" s="18">
        <v>0.4039023180949034</v>
      </c>
      <c r="AT1405" s="18">
        <v>0.51309318865900366</v>
      </c>
      <c r="AU1405" s="18">
        <v>0.2076837906519769</v>
      </c>
      <c r="AW1405" s="18">
        <v>0.46291547259093718</v>
      </c>
      <c r="AX1405" s="18">
        <v>0.22202419239306159</v>
      </c>
      <c r="AZ1405" s="18">
        <v>0.44731923567806042</v>
      </c>
      <c r="BA1405" s="18">
        <v>0.51146142002064698</v>
      </c>
      <c r="BB1405" s="18">
        <v>0.35390668386780949</v>
      </c>
      <c r="BC1405" s="18">
        <v>0.42651746778381761</v>
      </c>
      <c r="BD1405" s="18">
        <v>0.45958408332192241</v>
      </c>
      <c r="BE1405" s="18">
        <v>0.48242273974191219</v>
      </c>
      <c r="BF1405" s="18">
        <v>0.2479681829211822</v>
      </c>
      <c r="BG1405" s="18">
        <v>0.20572785007983341</v>
      </c>
    </row>
    <row r="1406" spans="2:59">
      <c r="B1406" s="17" t="s">
        <v>94</v>
      </c>
      <c r="C1406" s="18">
        <v>0.46882986934125759</v>
      </c>
      <c r="D1406" s="18">
        <v>0.43859999648365372</v>
      </c>
      <c r="E1406" s="18">
        <v>0.49109242828239918</v>
      </c>
      <c r="G1406" s="18">
        <v>0.53860008438477169</v>
      </c>
      <c r="H1406" s="18">
        <v>0.45213600554410482</v>
      </c>
      <c r="I1406" s="18">
        <v>0.47920465150009361</v>
      </c>
      <c r="J1406" s="18">
        <v>0.4699099401611333</v>
      </c>
      <c r="K1406" s="18">
        <v>0.54119023262828891</v>
      </c>
      <c r="L1406" s="18">
        <v>0.52920045467443932</v>
      </c>
      <c r="M1406" s="18">
        <v>0.40296964421550158</v>
      </c>
      <c r="N1406" s="18">
        <v>0.42733242754173889</v>
      </c>
      <c r="O1406" s="18">
        <v>0.48051359084389061</v>
      </c>
      <c r="Q1406" s="18">
        <v>0.42331064821567649</v>
      </c>
      <c r="R1406" s="18">
        <v>0.45851286772986488</v>
      </c>
      <c r="S1406" s="18">
        <v>0.50190962065153633</v>
      </c>
      <c r="T1406" s="18">
        <v>0.50670436878335279</v>
      </c>
      <c r="V1406" s="18">
        <v>0.41979148709502551</v>
      </c>
      <c r="W1406" s="18">
        <v>0.43797640962663981</v>
      </c>
      <c r="X1406" s="18">
        <v>0.39670040774037651</v>
      </c>
      <c r="Y1406" s="18">
        <v>0.45636406562781168</v>
      </c>
      <c r="Z1406" s="18">
        <v>0.48994056021486893</v>
      </c>
      <c r="AA1406" s="18">
        <v>0.55431397016749728</v>
      </c>
      <c r="AB1406" s="18">
        <v>0.52751006892358421</v>
      </c>
      <c r="AD1406" s="18">
        <v>0.42409778947037619</v>
      </c>
      <c r="AE1406" s="18">
        <v>0.45916239311315149</v>
      </c>
      <c r="AF1406" s="18">
        <v>0.5287896474933923</v>
      </c>
      <c r="AG1406" s="18">
        <v>0.48650538988109449</v>
      </c>
      <c r="AH1406" s="18">
        <v>0.45113575147789409</v>
      </c>
      <c r="AI1406" s="18">
        <v>0.55700167629444552</v>
      </c>
      <c r="AJ1406" s="18">
        <v>0.4403287288668894</v>
      </c>
      <c r="AL1406" s="18">
        <v>0.43391999999999997</v>
      </c>
      <c r="AM1406" s="18">
        <v>0.41359000000000001</v>
      </c>
      <c r="AN1406" s="18">
        <v>0.40945999999999999</v>
      </c>
      <c r="AP1406" s="18">
        <v>0.53874198759993142</v>
      </c>
      <c r="AQ1406" s="18">
        <v>0.53386697233251057</v>
      </c>
      <c r="AR1406" s="18">
        <v>0.45958245176067619</v>
      </c>
      <c r="AS1406" s="18">
        <v>0.50976488189565994</v>
      </c>
      <c r="AT1406" s="18">
        <v>0.41434633472771198</v>
      </c>
      <c r="AU1406" s="18">
        <v>0.79231620934802327</v>
      </c>
      <c r="AW1406" s="18">
        <v>0.44388301348861309</v>
      </c>
      <c r="AX1406" s="18">
        <v>0.65264202297524943</v>
      </c>
      <c r="AZ1406" s="18">
        <v>0.43075618948486888</v>
      </c>
      <c r="BA1406" s="18">
        <v>0.39878911359220037</v>
      </c>
      <c r="BB1406" s="18">
        <v>0.56866170594575483</v>
      </c>
      <c r="BC1406" s="18">
        <v>0.50691293209243404</v>
      </c>
      <c r="BD1406" s="18">
        <v>0.47321253136860958</v>
      </c>
      <c r="BE1406" s="18">
        <v>0.44044537888336138</v>
      </c>
      <c r="BF1406" s="18">
        <v>0.59672801176836698</v>
      </c>
      <c r="BG1406" s="18">
        <v>0.69694233885340939</v>
      </c>
    </row>
    <row r="1407" spans="2:59">
      <c r="B1407" s="17" t="s">
        <v>119</v>
      </c>
      <c r="C1407" s="18">
        <v>9.9843559232366069E-2</v>
      </c>
      <c r="D1407" s="18">
        <v>8.9957741670484329E-2</v>
      </c>
      <c r="E1407" s="18">
        <v>0.10726120889301689</v>
      </c>
      <c r="G1407" s="18">
        <v>0.11313368489094219</v>
      </c>
      <c r="H1407" s="18">
        <v>9.0925157281614141E-2</v>
      </c>
      <c r="I1407" s="18">
        <v>9.0335450496152936E-2</v>
      </c>
      <c r="J1407" s="18">
        <v>0.1243801521968559</v>
      </c>
      <c r="K1407" s="18">
        <v>0.10778887138151989</v>
      </c>
      <c r="L1407" s="18">
        <v>0.1334811824755282</v>
      </c>
      <c r="M1407" s="18">
        <v>8.2095295078230796E-2</v>
      </c>
      <c r="N1407" s="18">
        <v>7.4554957006673264E-2</v>
      </c>
      <c r="O1407" s="18">
        <v>0.12227474070634919</v>
      </c>
      <c r="Q1407" s="18">
        <v>7.8904925734350345E-2</v>
      </c>
      <c r="R1407" s="18">
        <v>9.4243712270961288E-2</v>
      </c>
      <c r="S1407" s="18">
        <v>8.9192286961667394E-2</v>
      </c>
      <c r="T1407" s="18">
        <v>0.14001521216390739</v>
      </c>
      <c r="V1407" s="18">
        <v>0.15354319781674311</v>
      </c>
      <c r="W1407" s="18">
        <v>7.3394842147438161E-2</v>
      </c>
      <c r="X1407" s="18">
        <v>0.1108960404630794</v>
      </c>
      <c r="Y1407" s="18">
        <v>9.2356409386121968E-2</v>
      </c>
      <c r="Z1407" s="18">
        <v>8.7532371566693634E-2</v>
      </c>
      <c r="AA1407" s="18">
        <v>8.6378936777213824E-2</v>
      </c>
      <c r="AB1407" s="18">
        <v>9.663265692939435E-2</v>
      </c>
      <c r="AD1407" s="18">
        <v>9.0648907355824732E-2</v>
      </c>
      <c r="AE1407" s="18">
        <v>8.4411381773386973E-2</v>
      </c>
      <c r="AF1407" s="18">
        <v>8.8832314807108376E-2</v>
      </c>
      <c r="AG1407" s="18">
        <v>0.15566304030205441</v>
      </c>
      <c r="AH1407" s="18">
        <v>0.13925168704112939</v>
      </c>
      <c r="AI1407" s="18">
        <v>0.10097004515181381</v>
      </c>
      <c r="AJ1407" s="18">
        <v>0.55967127113311055</v>
      </c>
      <c r="AL1407" s="18">
        <v>5.0450000000000002E-2</v>
      </c>
      <c r="AM1407" s="18">
        <v>0.10907</v>
      </c>
      <c r="AN1407" s="18">
        <v>0.13191</v>
      </c>
      <c r="AP1407" s="18">
        <v>6.9668451394058931E-2</v>
      </c>
      <c r="AQ1407" s="18">
        <v>0.14568417658826849</v>
      </c>
      <c r="AR1407" s="18">
        <v>7.5624001833804758E-2</v>
      </c>
      <c r="AS1407" s="18">
        <v>8.6332800009436536E-2</v>
      </c>
      <c r="AT1407" s="18">
        <v>7.2560476613284561E-2</v>
      </c>
      <c r="AU1407" s="18">
        <v>0</v>
      </c>
      <c r="AW1407" s="18">
        <v>9.3201513920449577E-2</v>
      </c>
      <c r="AX1407" s="18">
        <v>0.12533378463168879</v>
      </c>
      <c r="AZ1407" s="18">
        <v>0.12192457483707091</v>
      </c>
      <c r="BA1407" s="18">
        <v>8.9749466387152629E-2</v>
      </c>
      <c r="BB1407" s="18">
        <v>7.7431610186435573E-2</v>
      </c>
      <c r="BC1407" s="18">
        <v>6.6569600123748421E-2</v>
      </c>
      <c r="BD1407" s="18">
        <v>6.7203385309468108E-2</v>
      </c>
      <c r="BE1407" s="18">
        <v>7.713188137472643E-2</v>
      </c>
      <c r="BF1407" s="18">
        <v>0.15530380531045079</v>
      </c>
      <c r="BG1407" s="18">
        <v>9.7329811066757185E-2</v>
      </c>
    </row>
    <row r="1409" spans="2:59" ht="101.45">
      <c r="B1409" s="14" t="s">
        <v>472</v>
      </c>
    </row>
    <row r="1410" spans="2:59" ht="43.5">
      <c r="B1410" s="15" t="s">
        <v>281</v>
      </c>
    </row>
    <row r="1411" spans="2:59">
      <c r="B1411" s="11" t="s">
        <v>105</v>
      </c>
      <c r="C1411" s="16">
        <v>1983</v>
      </c>
      <c r="D1411" s="16">
        <v>837</v>
      </c>
      <c r="E1411" s="16">
        <v>1139</v>
      </c>
      <c r="G1411" s="16">
        <v>95</v>
      </c>
      <c r="H1411" s="16">
        <v>269</v>
      </c>
      <c r="I1411" s="16">
        <v>190</v>
      </c>
      <c r="J1411" s="16">
        <v>179</v>
      </c>
      <c r="K1411" s="16">
        <v>216</v>
      </c>
      <c r="L1411" s="16">
        <v>209</v>
      </c>
      <c r="M1411" s="16">
        <v>321</v>
      </c>
      <c r="N1411" s="16">
        <v>288</v>
      </c>
      <c r="O1411" s="16">
        <v>216</v>
      </c>
      <c r="Q1411" s="16">
        <v>661</v>
      </c>
      <c r="R1411" s="16">
        <v>400</v>
      </c>
      <c r="S1411" s="16">
        <v>434</v>
      </c>
      <c r="T1411" s="16">
        <v>462</v>
      </c>
      <c r="V1411" s="16">
        <v>250</v>
      </c>
      <c r="W1411" s="16">
        <v>290</v>
      </c>
      <c r="X1411" s="16">
        <v>299</v>
      </c>
      <c r="Y1411" s="16">
        <v>282</v>
      </c>
      <c r="Z1411" s="16">
        <v>299</v>
      </c>
      <c r="AA1411" s="16">
        <v>274</v>
      </c>
      <c r="AB1411" s="16">
        <v>289</v>
      </c>
      <c r="AD1411" s="16">
        <v>669</v>
      </c>
      <c r="AE1411" s="16">
        <v>373</v>
      </c>
      <c r="AF1411" s="16">
        <v>379</v>
      </c>
      <c r="AG1411" s="16">
        <v>89</v>
      </c>
      <c r="AH1411" s="16">
        <v>303</v>
      </c>
      <c r="AI1411" s="16">
        <v>167</v>
      </c>
      <c r="AJ1411" s="16">
        <v>3</v>
      </c>
      <c r="AL1411" s="16">
        <v>260</v>
      </c>
      <c r="AM1411" s="16">
        <v>319</v>
      </c>
      <c r="AN1411" s="16">
        <v>92</v>
      </c>
      <c r="AP1411" s="16">
        <v>221</v>
      </c>
      <c r="AQ1411" s="16">
        <v>207</v>
      </c>
      <c r="AR1411" s="16">
        <v>66</v>
      </c>
      <c r="AS1411" s="16">
        <v>412</v>
      </c>
      <c r="AT1411" s="16">
        <v>71</v>
      </c>
      <c r="AU1411" s="16">
        <v>12</v>
      </c>
      <c r="AW1411" s="16">
        <v>1721</v>
      </c>
      <c r="AX1411" s="16">
        <v>238</v>
      </c>
      <c r="AZ1411" s="16">
        <v>668</v>
      </c>
      <c r="BA1411" s="16">
        <v>421</v>
      </c>
      <c r="BB1411" s="16">
        <v>327</v>
      </c>
      <c r="BC1411" s="16">
        <v>271</v>
      </c>
      <c r="BD1411" s="16">
        <v>66</v>
      </c>
      <c r="BE1411" s="16">
        <v>60</v>
      </c>
      <c r="BF1411" s="16">
        <v>99</v>
      </c>
      <c r="BG1411" s="16">
        <v>57</v>
      </c>
    </row>
    <row r="1412" spans="2:59">
      <c r="B1412" s="12" t="s">
        <v>106</v>
      </c>
      <c r="C1412" s="16">
        <v>1989</v>
      </c>
      <c r="D1412" s="16">
        <v>871</v>
      </c>
      <c r="E1412" s="16">
        <v>1115</v>
      </c>
      <c r="G1412" s="16">
        <v>88</v>
      </c>
      <c r="H1412" s="16">
        <v>265</v>
      </c>
      <c r="I1412" s="16">
        <v>192</v>
      </c>
      <c r="J1412" s="16">
        <v>175</v>
      </c>
      <c r="K1412" s="16">
        <v>217</v>
      </c>
      <c r="L1412" s="16">
        <v>217</v>
      </c>
      <c r="M1412" s="16">
        <v>320</v>
      </c>
      <c r="N1412" s="16">
        <v>315</v>
      </c>
      <c r="O1412" s="16">
        <v>201</v>
      </c>
      <c r="Q1412" s="16">
        <v>664</v>
      </c>
      <c r="R1412" s="16">
        <v>403</v>
      </c>
      <c r="S1412" s="16">
        <v>438</v>
      </c>
      <c r="T1412" s="16">
        <v>458</v>
      </c>
      <c r="V1412" s="16">
        <v>294</v>
      </c>
      <c r="W1412" s="16">
        <v>277</v>
      </c>
      <c r="X1412" s="16">
        <v>304</v>
      </c>
      <c r="Y1412" s="16">
        <v>260</v>
      </c>
      <c r="Z1412" s="16">
        <v>288</v>
      </c>
      <c r="AA1412" s="16">
        <v>274</v>
      </c>
      <c r="AB1412" s="16">
        <v>292</v>
      </c>
      <c r="AD1412" s="16">
        <v>673</v>
      </c>
      <c r="AE1412" s="16">
        <v>376</v>
      </c>
      <c r="AF1412" s="16">
        <v>379</v>
      </c>
      <c r="AG1412" s="16">
        <v>88</v>
      </c>
      <c r="AH1412" s="16">
        <v>305</v>
      </c>
      <c r="AI1412" s="16">
        <v>165</v>
      </c>
      <c r="AJ1412" s="16">
        <v>3</v>
      </c>
      <c r="AL1412" s="16">
        <v>272</v>
      </c>
      <c r="AM1412" s="16">
        <v>329</v>
      </c>
      <c r="AN1412" s="16">
        <v>93</v>
      </c>
      <c r="AP1412" s="16">
        <v>220</v>
      </c>
      <c r="AQ1412" s="16">
        <v>202</v>
      </c>
      <c r="AR1412" s="16">
        <v>67</v>
      </c>
      <c r="AS1412" s="16">
        <v>397</v>
      </c>
      <c r="AT1412" s="16">
        <v>71</v>
      </c>
      <c r="AU1412" s="16">
        <v>12</v>
      </c>
      <c r="AW1412" s="16">
        <v>1727</v>
      </c>
      <c r="AX1412" s="16">
        <v>238</v>
      </c>
      <c r="AZ1412" s="16">
        <v>698</v>
      </c>
      <c r="BA1412" s="16">
        <v>409</v>
      </c>
      <c r="BB1412" s="16">
        <v>328</v>
      </c>
      <c r="BC1412" s="16">
        <v>264</v>
      </c>
      <c r="BD1412" s="16">
        <v>63</v>
      </c>
      <c r="BE1412" s="16">
        <v>59</v>
      </c>
      <c r="BF1412" s="16">
        <v>95</v>
      </c>
      <c r="BG1412" s="16">
        <v>58</v>
      </c>
    </row>
    <row r="1413" spans="2:59">
      <c r="B1413" s="17" t="s">
        <v>93</v>
      </c>
      <c r="C1413" s="18">
        <v>0.48448398235307821</v>
      </c>
      <c r="D1413" s="18">
        <v>0.52464352233283096</v>
      </c>
      <c r="E1413" s="18">
        <v>0.45311584363285612</v>
      </c>
      <c r="G1413" s="18">
        <v>0.39586043036181512</v>
      </c>
      <c r="H1413" s="18">
        <v>0.53624427828615995</v>
      </c>
      <c r="I1413" s="18">
        <v>0.42864323834000828</v>
      </c>
      <c r="J1413" s="18">
        <v>0.51165522939829944</v>
      </c>
      <c r="K1413" s="18">
        <v>0.47715877523508438</v>
      </c>
      <c r="L1413" s="18">
        <v>0.48803813035211402</v>
      </c>
      <c r="M1413" s="18">
        <v>0.57591459159377367</v>
      </c>
      <c r="N1413" s="18">
        <v>0.43986164073546258</v>
      </c>
      <c r="O1413" s="18">
        <v>0.41335230690301777</v>
      </c>
      <c r="Q1413" s="18">
        <v>0.58394971809429586</v>
      </c>
      <c r="R1413" s="18">
        <v>0.45014718051558278</v>
      </c>
      <c r="S1413" s="18">
        <v>0.45051801113018808</v>
      </c>
      <c r="T1413" s="18">
        <v>0.4080100018180951</v>
      </c>
      <c r="V1413" s="18">
        <v>0.49383085125499349</v>
      </c>
      <c r="W1413" s="18">
        <v>0.53502713496681364</v>
      </c>
      <c r="X1413" s="18">
        <v>0.50793998965077292</v>
      </c>
      <c r="Y1413" s="18">
        <v>0.49400238931270313</v>
      </c>
      <c r="Z1413" s="18">
        <v>0.50623741398546196</v>
      </c>
      <c r="AA1413" s="18">
        <v>0.43734860676984122</v>
      </c>
      <c r="AB1413" s="18">
        <v>0.4169919269288756</v>
      </c>
      <c r="AD1413" s="18">
        <v>0.54386691533867748</v>
      </c>
      <c r="AE1413" s="18">
        <v>0.46990262514118453</v>
      </c>
      <c r="AF1413" s="18">
        <v>0.49273697409668082</v>
      </c>
      <c r="AG1413" s="18">
        <v>0.45870831988785821</v>
      </c>
      <c r="AH1413" s="18">
        <v>0.40495338868540198</v>
      </c>
      <c r="AI1413" s="18">
        <v>0.42049801722098989</v>
      </c>
      <c r="AJ1413" s="18">
        <v>0.31058724853752467</v>
      </c>
      <c r="AL1413" s="18">
        <v>0.56762999999999997</v>
      </c>
      <c r="AM1413" s="18">
        <v>0.50063999999999997</v>
      </c>
      <c r="AN1413" s="18">
        <v>0.52392000000000005</v>
      </c>
      <c r="AP1413" s="18">
        <v>0.47168358163567531</v>
      </c>
      <c r="AQ1413" s="18">
        <v>0.47050401182373591</v>
      </c>
      <c r="AR1413" s="18">
        <v>0.47378171161731247</v>
      </c>
      <c r="AS1413" s="18">
        <v>0.44281327708427543</v>
      </c>
      <c r="AT1413" s="18">
        <v>0.37953077955506448</v>
      </c>
      <c r="AU1413" s="18">
        <v>0.66163782252571202</v>
      </c>
      <c r="AW1413" s="18">
        <v>0.52680714400633255</v>
      </c>
      <c r="AX1413" s="18">
        <v>0.2134332998317236</v>
      </c>
      <c r="AZ1413" s="18">
        <v>0.48709891289766061</v>
      </c>
      <c r="BA1413" s="18">
        <v>0.54149126758857646</v>
      </c>
      <c r="BB1413" s="18">
        <v>0.4596237865727964</v>
      </c>
      <c r="BC1413" s="18">
        <v>0.49317521019041688</v>
      </c>
      <c r="BD1413" s="18">
        <v>0.39008677665088659</v>
      </c>
      <c r="BE1413" s="18">
        <v>0.60779556372414478</v>
      </c>
      <c r="BF1413" s="18">
        <v>0.40759617024532141</v>
      </c>
      <c r="BG1413" s="18">
        <v>0.32087450049617983</v>
      </c>
    </row>
    <row r="1414" spans="2:59">
      <c r="B1414" s="17" t="s">
        <v>94</v>
      </c>
      <c r="C1414" s="18">
        <v>0.416792967559242</v>
      </c>
      <c r="D1414" s="18">
        <v>0.39635450818641371</v>
      </c>
      <c r="E1414" s="18">
        <v>0.43250091362147319</v>
      </c>
      <c r="G1414" s="18">
        <v>0.46339181579617261</v>
      </c>
      <c r="H1414" s="18">
        <v>0.36400444576011581</v>
      </c>
      <c r="I1414" s="18">
        <v>0.47737198300342909</v>
      </c>
      <c r="J1414" s="18">
        <v>0.40577131941874828</v>
      </c>
      <c r="K1414" s="18">
        <v>0.37573331880981953</v>
      </c>
      <c r="L1414" s="18">
        <v>0.42685497756383389</v>
      </c>
      <c r="M1414" s="18">
        <v>0.35529952317673458</v>
      </c>
      <c r="N1414" s="18">
        <v>0.46596646519619012</v>
      </c>
      <c r="O1414" s="18">
        <v>0.47184829469743922</v>
      </c>
      <c r="Q1414" s="18">
        <v>0.34647868359573258</v>
      </c>
      <c r="R1414" s="18">
        <v>0.45902398151977991</v>
      </c>
      <c r="S1414" s="18">
        <v>0.45966195603637833</v>
      </c>
      <c r="T1414" s="18">
        <v>0.44124741691247282</v>
      </c>
      <c r="V1414" s="18">
        <v>0.40181764935559777</v>
      </c>
      <c r="W1414" s="18">
        <v>0.3578710295667954</v>
      </c>
      <c r="X1414" s="18">
        <v>0.38224738982123729</v>
      </c>
      <c r="Y1414" s="18">
        <v>0.40628756872959171</v>
      </c>
      <c r="Z1414" s="18">
        <v>0.41852822564693309</v>
      </c>
      <c r="AA1414" s="18">
        <v>0.47501165096342651</v>
      </c>
      <c r="AB1414" s="18">
        <v>0.47670841070024228</v>
      </c>
      <c r="AD1414" s="18">
        <v>0.36990412440952097</v>
      </c>
      <c r="AE1414" s="18">
        <v>0.42156811130985078</v>
      </c>
      <c r="AF1414" s="18">
        <v>0.41285729564305412</v>
      </c>
      <c r="AG1414" s="18">
        <v>0.45169084308349772</v>
      </c>
      <c r="AH1414" s="18">
        <v>0.47515582707951681</v>
      </c>
      <c r="AI1414" s="18">
        <v>0.48681359069156821</v>
      </c>
      <c r="AJ1414" s="18">
        <v>0</v>
      </c>
      <c r="AL1414" s="18">
        <v>0.36481000000000002</v>
      </c>
      <c r="AM1414" s="18">
        <v>0.39832000000000001</v>
      </c>
      <c r="AN1414" s="18">
        <v>0.41128999999999999</v>
      </c>
      <c r="AP1414" s="18">
        <v>0.43881290341172269</v>
      </c>
      <c r="AQ1414" s="18">
        <v>0.3995018605863303</v>
      </c>
      <c r="AR1414" s="18">
        <v>0.45334078511508108</v>
      </c>
      <c r="AS1414" s="18">
        <v>0.47885386221733139</v>
      </c>
      <c r="AT1414" s="18">
        <v>0.56667215865947862</v>
      </c>
      <c r="AU1414" s="18">
        <v>0.24089160291351011</v>
      </c>
      <c r="AW1414" s="18">
        <v>0.37952877014738551</v>
      </c>
      <c r="AX1414" s="18">
        <v>0.6694787948012807</v>
      </c>
      <c r="AZ1414" s="18">
        <v>0.39689043208730951</v>
      </c>
      <c r="BA1414" s="18">
        <v>0.36644666097680451</v>
      </c>
      <c r="BB1414" s="18">
        <v>0.45419773766905941</v>
      </c>
      <c r="BC1414" s="18">
        <v>0.43470321965805492</v>
      </c>
      <c r="BD1414" s="18">
        <v>0.45084493257599773</v>
      </c>
      <c r="BE1414" s="18">
        <v>0.3403705566047604</v>
      </c>
      <c r="BF1414" s="18">
        <v>0.50323544241975915</v>
      </c>
      <c r="BG1414" s="18">
        <v>0.59215539858557897</v>
      </c>
    </row>
    <row r="1415" spans="2:59">
      <c r="B1415" s="17" t="s">
        <v>119</v>
      </c>
      <c r="C1415" s="18">
        <v>9.8723050087679745E-2</v>
      </c>
      <c r="D1415" s="18">
        <v>7.900196948075533E-2</v>
      </c>
      <c r="E1415" s="18">
        <v>0.11438324274567049</v>
      </c>
      <c r="G1415" s="18">
        <v>0.14074775384201199</v>
      </c>
      <c r="H1415" s="18">
        <v>9.9751275953724489E-2</v>
      </c>
      <c r="I1415" s="18">
        <v>9.3984778656562462E-2</v>
      </c>
      <c r="J1415" s="18">
        <v>8.2573451182952187E-2</v>
      </c>
      <c r="K1415" s="18">
        <v>0.1471079059550959</v>
      </c>
      <c r="L1415" s="18">
        <v>8.5106892084052116E-2</v>
      </c>
      <c r="M1415" s="18">
        <v>6.8785885229491694E-2</v>
      </c>
      <c r="N1415" s="18">
        <v>9.4171894068346931E-2</v>
      </c>
      <c r="O1415" s="18">
        <v>0.1147993983995429</v>
      </c>
      <c r="Q1415" s="18">
        <v>6.9571598309971533E-2</v>
      </c>
      <c r="R1415" s="18">
        <v>9.0828837964637379E-2</v>
      </c>
      <c r="S1415" s="18">
        <v>8.9820032833433511E-2</v>
      </c>
      <c r="T1415" s="18">
        <v>0.15074258126943221</v>
      </c>
      <c r="V1415" s="18">
        <v>0.1043514993894087</v>
      </c>
      <c r="W1415" s="18">
        <v>0.107101835466391</v>
      </c>
      <c r="X1415" s="18">
        <v>0.10981262052798969</v>
      </c>
      <c r="Y1415" s="18">
        <v>9.9710041957705164E-2</v>
      </c>
      <c r="Z1415" s="18">
        <v>7.5234360367604947E-2</v>
      </c>
      <c r="AA1415" s="18">
        <v>8.7639742266732504E-2</v>
      </c>
      <c r="AB1415" s="18">
        <v>0.1062996623708819</v>
      </c>
      <c r="AD1415" s="18">
        <v>8.6228960251801379E-2</v>
      </c>
      <c r="AE1415" s="18">
        <v>0.10852926354896469</v>
      </c>
      <c r="AF1415" s="18">
        <v>9.4405730260265275E-2</v>
      </c>
      <c r="AG1415" s="18">
        <v>8.9600837028644062E-2</v>
      </c>
      <c r="AH1415" s="18">
        <v>0.11989078423508109</v>
      </c>
      <c r="AI1415" s="18">
        <v>9.2688392087442131E-2</v>
      </c>
      <c r="AJ1415" s="18">
        <v>0.68941275146247538</v>
      </c>
      <c r="AL1415" s="18">
        <v>6.7559999999999995E-2</v>
      </c>
      <c r="AM1415" s="18">
        <v>0.10105</v>
      </c>
      <c r="AN1415" s="18">
        <v>6.479E-2</v>
      </c>
      <c r="AP1415" s="18">
        <v>8.9503514952602115E-2</v>
      </c>
      <c r="AQ1415" s="18">
        <v>0.12999412758993401</v>
      </c>
      <c r="AR1415" s="18">
        <v>7.2877503267606655E-2</v>
      </c>
      <c r="AS1415" s="18">
        <v>7.8332860698393195E-2</v>
      </c>
      <c r="AT1415" s="18">
        <v>5.3797061785457102E-2</v>
      </c>
      <c r="AU1415" s="18">
        <v>9.7470574560777914E-2</v>
      </c>
      <c r="AW1415" s="18">
        <v>9.36640858462819E-2</v>
      </c>
      <c r="AX1415" s="18">
        <v>0.1170879053669957</v>
      </c>
      <c r="AZ1415" s="18">
        <v>0.1160106550150299</v>
      </c>
      <c r="BA1415" s="18">
        <v>9.2062071434618961E-2</v>
      </c>
      <c r="BB1415" s="18">
        <v>8.6178475758144135E-2</v>
      </c>
      <c r="BC1415" s="18">
        <v>7.2121570151528272E-2</v>
      </c>
      <c r="BD1415" s="18">
        <v>0.15906829077311599</v>
      </c>
      <c r="BE1415" s="18">
        <v>5.1833879671094957E-2</v>
      </c>
      <c r="BF1415" s="18">
        <v>8.916838733491933E-2</v>
      </c>
      <c r="BG1415" s="18">
        <v>8.6970100918241353E-2</v>
      </c>
    </row>
    <row r="1417" spans="2:59" ht="72.599999999999994">
      <c r="B1417" s="14" t="s">
        <v>473</v>
      </c>
    </row>
    <row r="1418" spans="2:59">
      <c r="B1418" s="15" t="s">
        <v>20</v>
      </c>
    </row>
    <row r="1419" spans="2:59">
      <c r="B1419" s="11" t="s">
        <v>105</v>
      </c>
      <c r="C1419" s="16">
        <v>4021</v>
      </c>
      <c r="D1419" s="16">
        <v>1673</v>
      </c>
      <c r="E1419" s="16">
        <v>2333</v>
      </c>
      <c r="G1419" s="16">
        <v>205</v>
      </c>
      <c r="H1419" s="16">
        <v>556</v>
      </c>
      <c r="I1419" s="16">
        <v>395</v>
      </c>
      <c r="J1419" s="16">
        <v>359</v>
      </c>
      <c r="K1419" s="16">
        <v>435</v>
      </c>
      <c r="L1419" s="16">
        <v>408</v>
      </c>
      <c r="M1419" s="16">
        <v>651</v>
      </c>
      <c r="N1419" s="16">
        <v>588</v>
      </c>
      <c r="O1419" s="16">
        <v>424</v>
      </c>
      <c r="Q1419" s="16">
        <v>1335</v>
      </c>
      <c r="R1419" s="16">
        <v>799</v>
      </c>
      <c r="S1419" s="16">
        <v>887</v>
      </c>
      <c r="T1419" s="16">
        <v>955</v>
      </c>
      <c r="V1419" s="16">
        <v>499</v>
      </c>
      <c r="W1419" s="16">
        <v>617</v>
      </c>
      <c r="X1419" s="16">
        <v>572</v>
      </c>
      <c r="Y1419" s="16">
        <v>607</v>
      </c>
      <c r="Z1419" s="16">
        <v>586</v>
      </c>
      <c r="AA1419" s="16">
        <v>563</v>
      </c>
      <c r="AB1419" s="16">
        <v>577</v>
      </c>
      <c r="AD1419" s="16">
        <v>1339</v>
      </c>
      <c r="AE1419" s="16">
        <v>800</v>
      </c>
      <c r="AF1419" s="16">
        <v>767</v>
      </c>
      <c r="AG1419" s="16">
        <v>160</v>
      </c>
      <c r="AH1419" s="16">
        <v>609</v>
      </c>
      <c r="AI1419" s="16">
        <v>341</v>
      </c>
      <c r="AJ1419" s="16">
        <v>5</v>
      </c>
      <c r="AL1419" s="16">
        <v>547</v>
      </c>
      <c r="AM1419" s="16">
        <v>640</v>
      </c>
      <c r="AN1419" s="16">
        <v>180</v>
      </c>
      <c r="AP1419" s="16">
        <v>436</v>
      </c>
      <c r="AQ1419" s="16">
        <v>418</v>
      </c>
      <c r="AR1419" s="16">
        <v>128</v>
      </c>
      <c r="AS1419" s="16">
        <v>889</v>
      </c>
      <c r="AT1419" s="16">
        <v>140</v>
      </c>
      <c r="AU1419" s="16">
        <v>21</v>
      </c>
      <c r="AW1419" s="16">
        <v>3485</v>
      </c>
      <c r="AX1419" s="16">
        <v>492</v>
      </c>
      <c r="AZ1419" s="16">
        <v>1326</v>
      </c>
      <c r="BA1419" s="16">
        <v>930</v>
      </c>
      <c r="BB1419" s="16">
        <v>647</v>
      </c>
      <c r="BC1419" s="16">
        <v>527</v>
      </c>
      <c r="BD1419" s="16">
        <v>129</v>
      </c>
      <c r="BE1419" s="16">
        <v>133</v>
      </c>
      <c r="BF1419" s="16">
        <v>207</v>
      </c>
      <c r="BG1419" s="16">
        <v>95</v>
      </c>
    </row>
    <row r="1420" spans="2:59">
      <c r="B1420" s="12" t="s">
        <v>106</v>
      </c>
      <c r="C1420" s="16">
        <v>4021</v>
      </c>
      <c r="D1420" s="16">
        <v>1744</v>
      </c>
      <c r="E1420" s="16">
        <v>2272</v>
      </c>
      <c r="G1420" s="16">
        <v>189</v>
      </c>
      <c r="H1420" s="16">
        <v>543</v>
      </c>
      <c r="I1420" s="16">
        <v>398</v>
      </c>
      <c r="J1420" s="16">
        <v>350</v>
      </c>
      <c r="K1420" s="16">
        <v>438</v>
      </c>
      <c r="L1420" s="16">
        <v>422</v>
      </c>
      <c r="M1420" s="16">
        <v>652</v>
      </c>
      <c r="N1420" s="16">
        <v>639</v>
      </c>
      <c r="O1420" s="16">
        <v>390</v>
      </c>
      <c r="Q1420" s="16">
        <v>1341</v>
      </c>
      <c r="R1420" s="16">
        <v>796</v>
      </c>
      <c r="S1420" s="16">
        <v>896</v>
      </c>
      <c r="T1420" s="16">
        <v>943</v>
      </c>
      <c r="V1420" s="16">
        <v>584</v>
      </c>
      <c r="W1420" s="16">
        <v>587</v>
      </c>
      <c r="X1420" s="16">
        <v>583</v>
      </c>
      <c r="Y1420" s="16">
        <v>558</v>
      </c>
      <c r="Z1420" s="16">
        <v>563</v>
      </c>
      <c r="AA1420" s="16">
        <v>563</v>
      </c>
      <c r="AB1420" s="16">
        <v>583</v>
      </c>
      <c r="AD1420" s="16">
        <v>1343</v>
      </c>
      <c r="AE1420" s="16">
        <v>804</v>
      </c>
      <c r="AF1420" s="16">
        <v>765</v>
      </c>
      <c r="AG1420" s="16">
        <v>157</v>
      </c>
      <c r="AH1420" s="16">
        <v>609</v>
      </c>
      <c r="AI1420" s="16">
        <v>338</v>
      </c>
      <c r="AJ1420" s="16">
        <v>5</v>
      </c>
      <c r="AL1420" s="16">
        <v>567</v>
      </c>
      <c r="AM1420" s="16">
        <v>660</v>
      </c>
      <c r="AN1420" s="16">
        <v>184</v>
      </c>
      <c r="AP1420" s="16">
        <v>433</v>
      </c>
      <c r="AQ1420" s="16">
        <v>406</v>
      </c>
      <c r="AR1420" s="16">
        <v>131</v>
      </c>
      <c r="AS1420" s="16">
        <v>857</v>
      </c>
      <c r="AT1420" s="16">
        <v>139</v>
      </c>
      <c r="AU1420" s="16">
        <v>21</v>
      </c>
      <c r="AW1420" s="16">
        <v>3486</v>
      </c>
      <c r="AX1420" s="16">
        <v>490</v>
      </c>
      <c r="AZ1420" s="16">
        <v>1382</v>
      </c>
      <c r="BA1420" s="16">
        <v>902</v>
      </c>
      <c r="BB1420" s="16">
        <v>650</v>
      </c>
      <c r="BC1420" s="16">
        <v>510</v>
      </c>
      <c r="BD1420" s="16">
        <v>127</v>
      </c>
      <c r="BE1420" s="16">
        <v>130</v>
      </c>
      <c r="BF1420" s="16">
        <v>199</v>
      </c>
      <c r="BG1420" s="16">
        <v>95</v>
      </c>
    </row>
    <row r="1421" spans="2:59">
      <c r="B1421" s="17" t="s">
        <v>474</v>
      </c>
      <c r="C1421" s="18">
        <v>9.4658209952892911E-2</v>
      </c>
      <c r="D1421" s="18">
        <v>0.1187112332947068</v>
      </c>
      <c r="E1421" s="18">
        <v>7.6399927491257041E-2</v>
      </c>
      <c r="G1421" s="18">
        <v>8.2544672439153255E-2</v>
      </c>
      <c r="H1421" s="18">
        <v>8.9223846884334407E-2</v>
      </c>
      <c r="I1421" s="18">
        <v>9.1749642709830256E-2</v>
      </c>
      <c r="J1421" s="18">
        <v>4.8082830292312979E-2</v>
      </c>
      <c r="K1421" s="18">
        <v>7.2458086738608554E-2</v>
      </c>
      <c r="L1421" s="18">
        <v>8.4758978455509809E-2</v>
      </c>
      <c r="M1421" s="18">
        <v>0.18702345062684569</v>
      </c>
      <c r="N1421" s="18">
        <v>7.4912622802730713E-2</v>
      </c>
      <c r="O1421" s="18">
        <v>6.6442141515853495E-2</v>
      </c>
      <c r="Q1421" s="18">
        <v>0.1540239766026035</v>
      </c>
      <c r="R1421" s="18">
        <v>6.8954585502418217E-2</v>
      </c>
      <c r="S1421" s="18">
        <v>6.3156240615007089E-2</v>
      </c>
      <c r="T1421" s="18">
        <v>6.6330636569750884E-2</v>
      </c>
      <c r="V1421" s="18">
        <v>0.1237857602883889</v>
      </c>
      <c r="W1421" s="18">
        <v>0.1572124702271096</v>
      </c>
      <c r="X1421" s="18">
        <v>9.7395190710022922E-2</v>
      </c>
      <c r="Y1421" s="18">
        <v>7.8674815116499902E-2</v>
      </c>
      <c r="Z1421" s="18">
        <v>5.6065872494064022E-2</v>
      </c>
      <c r="AA1421" s="18">
        <v>6.7348889003710832E-2</v>
      </c>
      <c r="AB1421" s="18">
        <v>7.8726966922579619E-2</v>
      </c>
      <c r="AD1421" s="18">
        <v>0.16979499273192769</v>
      </c>
      <c r="AE1421" s="18">
        <v>7.4731836445653649E-2</v>
      </c>
      <c r="AF1421" s="18">
        <v>4.8199007823482812E-2</v>
      </c>
      <c r="AG1421" s="18">
        <v>5.1917390340702071E-2</v>
      </c>
      <c r="AH1421" s="18">
        <v>5.7648257252485707E-2</v>
      </c>
      <c r="AI1421" s="18">
        <v>3.6490997474968249E-2</v>
      </c>
      <c r="AJ1421" s="18">
        <v>0</v>
      </c>
      <c r="AL1421" s="18">
        <v>0.19131000000000001</v>
      </c>
      <c r="AM1421" s="18">
        <v>5.8689999999999999E-2</v>
      </c>
      <c r="AN1421" s="18">
        <v>0.10154000000000001</v>
      </c>
      <c r="AP1421" s="18">
        <v>7.8359994686106826E-2</v>
      </c>
      <c r="AQ1421" s="18">
        <v>5.8368619425971657E-2</v>
      </c>
      <c r="AR1421" s="18">
        <v>0.123163376422308</v>
      </c>
      <c r="AS1421" s="18">
        <v>5.4511362821524759E-2</v>
      </c>
      <c r="AT1421" s="18">
        <v>7.0886667885761659E-2</v>
      </c>
      <c r="AU1421" s="18">
        <v>0.3260342400213882</v>
      </c>
      <c r="AW1421" s="18">
        <v>0.1035654433682052</v>
      </c>
      <c r="AX1421" s="18">
        <v>3.7956190932904747E-2</v>
      </c>
      <c r="AZ1421" s="18">
        <v>9.2923906177298246E-2</v>
      </c>
      <c r="BA1421" s="18">
        <v>0.1442640405759601</v>
      </c>
      <c r="BB1421" s="18">
        <v>7.6140059998269269E-2</v>
      </c>
      <c r="BC1421" s="18">
        <v>8.1070425091300274E-2</v>
      </c>
      <c r="BD1421" s="18">
        <v>5.4777769319719623E-2</v>
      </c>
      <c r="BE1421" s="18">
        <v>0.1038224977251018</v>
      </c>
      <c r="BF1421" s="18">
        <v>2.0274264073737169E-2</v>
      </c>
      <c r="BG1421" s="18">
        <v>3.714668157179956E-2</v>
      </c>
    </row>
    <row r="1422" spans="2:59">
      <c r="B1422" s="17" t="s">
        <v>475</v>
      </c>
      <c r="C1422" s="18">
        <v>0.42217232194774951</v>
      </c>
      <c r="D1422" s="18">
        <v>0.45245982906142679</v>
      </c>
      <c r="E1422" s="18">
        <v>0.398637157772322</v>
      </c>
      <c r="G1422" s="18">
        <v>0.51523151415905744</v>
      </c>
      <c r="H1422" s="18">
        <v>0.39899973664291188</v>
      </c>
      <c r="I1422" s="18">
        <v>0.39676656484456041</v>
      </c>
      <c r="J1422" s="18">
        <v>0.40205811632213362</v>
      </c>
      <c r="K1422" s="18">
        <v>0.42276677637317739</v>
      </c>
      <c r="L1422" s="18">
        <v>0.4046429071386749</v>
      </c>
      <c r="M1422" s="18">
        <v>0.43511067487506649</v>
      </c>
      <c r="N1422" s="18">
        <v>0.4490438400463817</v>
      </c>
      <c r="O1422" s="18">
        <v>0.40595777227103091</v>
      </c>
      <c r="Q1422" s="18">
        <v>0.47487851984510659</v>
      </c>
      <c r="R1422" s="18">
        <v>0.41223880135099572</v>
      </c>
      <c r="S1422" s="18">
        <v>0.39908153908136212</v>
      </c>
      <c r="T1422" s="18">
        <v>0.37236391039334238</v>
      </c>
      <c r="V1422" s="18">
        <v>0.3945368584192257</v>
      </c>
      <c r="W1422" s="18">
        <v>0.4464787912966155</v>
      </c>
      <c r="X1422" s="18">
        <v>0.45394599789967288</v>
      </c>
      <c r="Y1422" s="18">
        <v>0.41542651439120309</v>
      </c>
      <c r="Z1422" s="18">
        <v>0.45088169803852662</v>
      </c>
      <c r="AA1422" s="18">
        <v>0.39058156950394313</v>
      </c>
      <c r="AB1422" s="18">
        <v>0.40287196178240758</v>
      </c>
      <c r="AD1422" s="18">
        <v>0.43100391043508463</v>
      </c>
      <c r="AE1422" s="18">
        <v>0.47757774328604169</v>
      </c>
      <c r="AF1422" s="18">
        <v>0.38809232833589252</v>
      </c>
      <c r="AG1422" s="18">
        <v>0.36002987646018159</v>
      </c>
      <c r="AH1422" s="18">
        <v>0.41833327445930202</v>
      </c>
      <c r="AI1422" s="18">
        <v>0.36825770158253202</v>
      </c>
      <c r="AJ1422" s="18">
        <v>0.41642438835741491</v>
      </c>
      <c r="AL1422" s="18">
        <v>0.45615</v>
      </c>
      <c r="AM1422" s="18">
        <v>0.45811000000000002</v>
      </c>
      <c r="AN1422" s="18">
        <v>0.39665</v>
      </c>
      <c r="AP1422" s="18">
        <v>0.44670537365319618</v>
      </c>
      <c r="AQ1422" s="18">
        <v>0.35369806053717079</v>
      </c>
      <c r="AR1422" s="18">
        <v>0.54608042230342191</v>
      </c>
      <c r="AS1422" s="18">
        <v>0.4127057213508275</v>
      </c>
      <c r="AT1422" s="18">
        <v>0.38453385937491469</v>
      </c>
      <c r="AU1422" s="18">
        <v>0.43803844161638</v>
      </c>
      <c r="AW1422" s="18">
        <v>0.43272426473151082</v>
      </c>
      <c r="AX1422" s="18">
        <v>0.35912810535049422</v>
      </c>
      <c r="AZ1422" s="18">
        <v>0.41836011457637329</v>
      </c>
      <c r="BA1422" s="18">
        <v>0.45653016073609232</v>
      </c>
      <c r="BB1422" s="18">
        <v>0.38806178784112538</v>
      </c>
      <c r="BC1422" s="18">
        <v>0.45554916922228877</v>
      </c>
      <c r="BD1422" s="18">
        <v>0.62585463462812874</v>
      </c>
      <c r="BE1422" s="18">
        <v>0.37395970367288572</v>
      </c>
      <c r="BF1422" s="18">
        <v>0.29551819963016851</v>
      </c>
      <c r="BG1422" s="18">
        <v>0.30060303933354249</v>
      </c>
    </row>
    <row r="1423" spans="2:59">
      <c r="B1423" s="17" t="s">
        <v>476</v>
      </c>
      <c r="C1423" s="18">
        <v>0.32787341609285742</v>
      </c>
      <c r="D1423" s="18">
        <v>0.29156528314394109</v>
      </c>
      <c r="E1423" s="18">
        <v>0.35584271377136778</v>
      </c>
      <c r="G1423" s="18">
        <v>0.26934016680066047</v>
      </c>
      <c r="H1423" s="18">
        <v>0.34430913283451331</v>
      </c>
      <c r="I1423" s="18">
        <v>0.34751489713039468</v>
      </c>
      <c r="J1423" s="18">
        <v>0.34829554749992658</v>
      </c>
      <c r="K1423" s="18">
        <v>0.37039795656659152</v>
      </c>
      <c r="L1423" s="18">
        <v>0.34436038113160661</v>
      </c>
      <c r="M1423" s="18">
        <v>0.28175465032797647</v>
      </c>
      <c r="N1423" s="18">
        <v>0.29670247127242477</v>
      </c>
      <c r="O1423" s="18">
        <v>0.35755945590107052</v>
      </c>
      <c r="Q1423" s="18">
        <v>0.26109403370190021</v>
      </c>
      <c r="R1423" s="18">
        <v>0.33913388247210591</v>
      </c>
      <c r="S1423" s="18">
        <v>0.37887820429241831</v>
      </c>
      <c r="T1423" s="18">
        <v>0.36384692497334448</v>
      </c>
      <c r="V1423" s="18">
        <v>0.29187226862729071</v>
      </c>
      <c r="W1423" s="18">
        <v>0.24501204442925731</v>
      </c>
      <c r="X1423" s="18">
        <v>0.3229859337189897</v>
      </c>
      <c r="Y1423" s="18">
        <v>0.35186841644384848</v>
      </c>
      <c r="Z1423" s="18">
        <v>0.35111486491039468</v>
      </c>
      <c r="AA1423" s="18">
        <v>0.35654721672473721</v>
      </c>
      <c r="AB1423" s="18">
        <v>0.3791087949960486</v>
      </c>
      <c r="AD1423" s="18">
        <v>0.27939400902430789</v>
      </c>
      <c r="AE1423" s="18">
        <v>0.29608213919245058</v>
      </c>
      <c r="AF1423" s="18">
        <v>0.3639689564676985</v>
      </c>
      <c r="AG1423" s="18">
        <v>0.38423045879677648</v>
      </c>
      <c r="AH1423" s="18">
        <v>0.37089796807493691</v>
      </c>
      <c r="AI1423" s="18">
        <v>0.41566942680763519</v>
      </c>
      <c r="AJ1423" s="18">
        <v>0</v>
      </c>
      <c r="AL1423" s="18">
        <v>0.23597000000000001</v>
      </c>
      <c r="AM1423" s="18">
        <v>0.34122000000000002</v>
      </c>
      <c r="AN1423" s="18">
        <v>0.32618999999999998</v>
      </c>
      <c r="AP1423" s="18">
        <v>0.34916455628730297</v>
      </c>
      <c r="AQ1423" s="18">
        <v>0.38252451849067509</v>
      </c>
      <c r="AR1423" s="18">
        <v>0.26196112736081162</v>
      </c>
      <c r="AS1423" s="18">
        <v>0.36800381983179742</v>
      </c>
      <c r="AT1423" s="18">
        <v>0.41050989865839049</v>
      </c>
      <c r="AU1423" s="18">
        <v>0.14382595749012669</v>
      </c>
      <c r="AW1423" s="18">
        <v>0.32388297800924198</v>
      </c>
      <c r="AX1423" s="18">
        <v>0.35456614557743682</v>
      </c>
      <c r="AZ1423" s="18">
        <v>0.31417792292741331</v>
      </c>
      <c r="BA1423" s="18">
        <v>0.28075069150064508</v>
      </c>
      <c r="BB1423" s="18">
        <v>0.36386809280993782</v>
      </c>
      <c r="BC1423" s="18">
        <v>0.34139188369280532</v>
      </c>
      <c r="BD1423" s="18">
        <v>0.25926272961686953</v>
      </c>
      <c r="BE1423" s="18">
        <v>0.39331043082898209</v>
      </c>
      <c r="BF1423" s="18">
        <v>0.42844896193598758</v>
      </c>
      <c r="BG1423" s="18">
        <v>0.46240185719873889</v>
      </c>
    </row>
    <row r="1424" spans="2:59">
      <c r="B1424" s="17" t="s">
        <v>477</v>
      </c>
      <c r="C1424" s="18">
        <v>8.909566403404022E-2</v>
      </c>
      <c r="D1424" s="18">
        <v>8.7393723531414613E-2</v>
      </c>
      <c r="E1424" s="18">
        <v>9.0354417306512058E-2</v>
      </c>
      <c r="G1424" s="18">
        <v>5.8602274201142841E-2</v>
      </c>
      <c r="H1424" s="18">
        <v>8.3294509596214414E-2</v>
      </c>
      <c r="I1424" s="18">
        <v>9.0361069920177839E-2</v>
      </c>
      <c r="J1424" s="18">
        <v>0.1105379925525712</v>
      </c>
      <c r="K1424" s="18">
        <v>8.3906886466690242E-2</v>
      </c>
      <c r="L1424" s="18">
        <v>9.1101367762679922E-2</v>
      </c>
      <c r="M1424" s="18">
        <v>6.9470985719668699E-2</v>
      </c>
      <c r="N1424" s="18">
        <v>0.10309127139643549</v>
      </c>
      <c r="O1424" s="18">
        <v>0.1049500378068645</v>
      </c>
      <c r="Q1424" s="18">
        <v>6.595902098621205E-2</v>
      </c>
      <c r="R1424" s="18">
        <v>0.1107085141370637</v>
      </c>
      <c r="S1424" s="18">
        <v>9.428227019256552E-2</v>
      </c>
      <c r="T1424" s="18">
        <v>0.1030231685371716</v>
      </c>
      <c r="V1424" s="18">
        <v>6.6762483685902638E-2</v>
      </c>
      <c r="W1424" s="18">
        <v>8.8688277669795604E-2</v>
      </c>
      <c r="X1424" s="18">
        <v>6.5409995567712861E-2</v>
      </c>
      <c r="Y1424" s="18">
        <v>8.0012961098408678E-2</v>
      </c>
      <c r="Z1424" s="18">
        <v>0.1021486497939189</v>
      </c>
      <c r="AA1424" s="18">
        <v>0.13140732975575051</v>
      </c>
      <c r="AB1424" s="18">
        <v>9.0766487414050342E-2</v>
      </c>
      <c r="AD1424" s="18">
        <v>6.8496611763016524E-2</v>
      </c>
      <c r="AE1424" s="18">
        <v>8.1391836316930283E-2</v>
      </c>
      <c r="AF1424" s="18">
        <v>0.12275771453667229</v>
      </c>
      <c r="AG1424" s="18">
        <v>0.10380811566156491</v>
      </c>
      <c r="AH1424" s="18">
        <v>8.9273437900559374E-2</v>
      </c>
      <c r="AI1424" s="18">
        <v>0.10450837642616009</v>
      </c>
      <c r="AJ1424" s="18">
        <v>0.18709804329547289</v>
      </c>
      <c r="AL1424" s="18">
        <v>5.2319999999999998E-2</v>
      </c>
      <c r="AM1424" s="18">
        <v>7.8570000000000001E-2</v>
      </c>
      <c r="AN1424" s="18">
        <v>0.12274</v>
      </c>
      <c r="AP1424" s="18">
        <v>9.9555961786793476E-2</v>
      </c>
      <c r="AQ1424" s="18">
        <v>0.1151094771964082</v>
      </c>
      <c r="AR1424" s="18">
        <v>6.0700790215591813E-2</v>
      </c>
      <c r="AS1424" s="18">
        <v>0.1095540883789121</v>
      </c>
      <c r="AT1424" s="18">
        <v>0.110149938510036</v>
      </c>
      <c r="AU1424" s="18">
        <v>4.6031114773976943E-2</v>
      </c>
      <c r="AW1424" s="18">
        <v>8.1401082886398954E-2</v>
      </c>
      <c r="AX1424" s="18">
        <v>0.14601386349114701</v>
      </c>
      <c r="AZ1424" s="18">
        <v>7.810207190997058E-2</v>
      </c>
      <c r="BA1424" s="18">
        <v>6.8214550327970566E-2</v>
      </c>
      <c r="BB1424" s="18">
        <v>0.1271141592621976</v>
      </c>
      <c r="BC1424" s="18">
        <v>8.2841115843157592E-2</v>
      </c>
      <c r="BD1424" s="18">
        <v>5.3129774402948318E-2</v>
      </c>
      <c r="BE1424" s="18">
        <v>8.9235131425956599E-2</v>
      </c>
      <c r="BF1424" s="18">
        <v>0.14346294414997429</v>
      </c>
      <c r="BG1424" s="18">
        <v>0.1487599931641716</v>
      </c>
    </row>
    <row r="1425" spans="2:59">
      <c r="B1425" s="17" t="s">
        <v>119</v>
      </c>
      <c r="C1425" s="18">
        <v>6.6200387972459959E-2</v>
      </c>
      <c r="D1425" s="18">
        <v>4.9869930968510792E-2</v>
      </c>
      <c r="E1425" s="18">
        <v>7.8765783658541089E-2</v>
      </c>
      <c r="G1425" s="18">
        <v>7.4281372399985945E-2</v>
      </c>
      <c r="H1425" s="18">
        <v>8.4172774042026166E-2</v>
      </c>
      <c r="I1425" s="18">
        <v>7.3607825395036797E-2</v>
      </c>
      <c r="J1425" s="18">
        <v>9.1025513333055766E-2</v>
      </c>
      <c r="K1425" s="18">
        <v>5.0470293854932319E-2</v>
      </c>
      <c r="L1425" s="18">
        <v>7.5136365511528691E-2</v>
      </c>
      <c r="M1425" s="18">
        <v>2.664023845044242E-2</v>
      </c>
      <c r="N1425" s="18">
        <v>7.6249794482027261E-2</v>
      </c>
      <c r="O1425" s="18">
        <v>6.5090592505180692E-2</v>
      </c>
      <c r="Q1425" s="18">
        <v>4.4044448864177722E-2</v>
      </c>
      <c r="R1425" s="18">
        <v>6.8964216537416426E-2</v>
      </c>
      <c r="S1425" s="18">
        <v>6.4601745818647124E-2</v>
      </c>
      <c r="T1425" s="18">
        <v>9.4435359526390525E-2</v>
      </c>
      <c r="V1425" s="18">
        <v>0.1230426289791922</v>
      </c>
      <c r="W1425" s="18">
        <v>6.2608416377222101E-2</v>
      </c>
      <c r="X1425" s="18">
        <v>6.0262882103601582E-2</v>
      </c>
      <c r="Y1425" s="18">
        <v>7.4017292950039684E-2</v>
      </c>
      <c r="Z1425" s="18">
        <v>3.9788914763095928E-2</v>
      </c>
      <c r="AA1425" s="18">
        <v>5.411499501185825E-2</v>
      </c>
      <c r="AB1425" s="18">
        <v>4.852578888491374E-2</v>
      </c>
      <c r="AD1425" s="18">
        <v>5.1310476045663293E-2</v>
      </c>
      <c r="AE1425" s="18">
        <v>7.0216444758923691E-2</v>
      </c>
      <c r="AF1425" s="18">
        <v>7.6981992836253885E-2</v>
      </c>
      <c r="AG1425" s="18">
        <v>0.10001415874077479</v>
      </c>
      <c r="AH1425" s="18">
        <v>6.3847062312716044E-2</v>
      </c>
      <c r="AI1425" s="18">
        <v>7.5073497708704473E-2</v>
      </c>
      <c r="AJ1425" s="18">
        <v>0.39647756834711217</v>
      </c>
      <c r="AL1425" s="18">
        <v>6.4250000000000002E-2</v>
      </c>
      <c r="AM1425" s="18">
        <v>6.3409999999999994E-2</v>
      </c>
      <c r="AN1425" s="18">
        <v>5.2880000000000003E-2</v>
      </c>
      <c r="AP1425" s="18">
        <v>2.621411358660055E-2</v>
      </c>
      <c r="AQ1425" s="18">
        <v>9.0299324349774251E-2</v>
      </c>
      <c r="AR1425" s="18">
        <v>8.0942836978668449E-3</v>
      </c>
      <c r="AS1425" s="18">
        <v>5.5225007616938222E-2</v>
      </c>
      <c r="AT1425" s="18">
        <v>2.391963557089731E-2</v>
      </c>
      <c r="AU1425" s="18">
        <v>4.6070246098127862E-2</v>
      </c>
      <c r="AW1425" s="18">
        <v>5.8426231004643142E-2</v>
      </c>
      <c r="AX1425" s="18">
        <v>0.1023356946480172</v>
      </c>
      <c r="AZ1425" s="18">
        <v>9.6435984408944436E-2</v>
      </c>
      <c r="BA1425" s="18">
        <v>5.0240556859331952E-2</v>
      </c>
      <c r="BB1425" s="18">
        <v>4.4815900088469869E-2</v>
      </c>
      <c r="BC1425" s="18">
        <v>3.9147406150448122E-2</v>
      </c>
      <c r="BD1425" s="18">
        <v>6.9750920323337724E-3</v>
      </c>
      <c r="BE1425" s="18">
        <v>3.9672236347073897E-2</v>
      </c>
      <c r="BF1425" s="18">
        <v>0.1122956302101325</v>
      </c>
      <c r="BG1425" s="18">
        <v>5.1088428731747258E-2</v>
      </c>
    </row>
    <row r="1427" spans="2:59" ht="29.1">
      <c r="B1427" s="14" t="s">
        <v>478</v>
      </c>
    </row>
    <row r="1428" spans="2:59">
      <c r="B1428" s="15" t="s">
        <v>20</v>
      </c>
    </row>
    <row r="1429" spans="2:59">
      <c r="B1429" s="11" t="s">
        <v>105</v>
      </c>
      <c r="C1429" s="16">
        <v>4021</v>
      </c>
      <c r="D1429" s="16">
        <v>1673</v>
      </c>
      <c r="E1429" s="16">
        <v>2333</v>
      </c>
      <c r="G1429" s="16">
        <v>205</v>
      </c>
      <c r="H1429" s="16">
        <v>556</v>
      </c>
      <c r="I1429" s="16">
        <v>395</v>
      </c>
      <c r="J1429" s="16">
        <v>359</v>
      </c>
      <c r="K1429" s="16">
        <v>435</v>
      </c>
      <c r="L1429" s="16">
        <v>408</v>
      </c>
      <c r="M1429" s="16">
        <v>651</v>
      </c>
      <c r="N1429" s="16">
        <v>588</v>
      </c>
      <c r="O1429" s="16">
        <v>424</v>
      </c>
      <c r="Q1429" s="16">
        <v>1335</v>
      </c>
      <c r="R1429" s="16">
        <v>799</v>
      </c>
      <c r="S1429" s="16">
        <v>887</v>
      </c>
      <c r="T1429" s="16">
        <v>955</v>
      </c>
      <c r="V1429" s="16">
        <v>499</v>
      </c>
      <c r="W1429" s="16">
        <v>617</v>
      </c>
      <c r="X1429" s="16">
        <v>572</v>
      </c>
      <c r="Y1429" s="16">
        <v>607</v>
      </c>
      <c r="Z1429" s="16">
        <v>586</v>
      </c>
      <c r="AA1429" s="16">
        <v>563</v>
      </c>
      <c r="AB1429" s="16">
        <v>577</v>
      </c>
      <c r="AD1429" s="16">
        <v>1339</v>
      </c>
      <c r="AE1429" s="16">
        <v>800</v>
      </c>
      <c r="AF1429" s="16">
        <v>767</v>
      </c>
      <c r="AG1429" s="16">
        <v>160</v>
      </c>
      <c r="AH1429" s="16">
        <v>609</v>
      </c>
      <c r="AI1429" s="16">
        <v>341</v>
      </c>
      <c r="AJ1429" s="16">
        <v>5</v>
      </c>
      <c r="AL1429" s="16">
        <v>547</v>
      </c>
      <c r="AM1429" s="16">
        <v>640</v>
      </c>
      <c r="AN1429" s="16">
        <v>180</v>
      </c>
      <c r="AP1429" s="16">
        <v>436</v>
      </c>
      <c r="AQ1429" s="16">
        <v>418</v>
      </c>
      <c r="AR1429" s="16">
        <v>128</v>
      </c>
      <c r="AS1429" s="16">
        <v>889</v>
      </c>
      <c r="AT1429" s="16">
        <v>140</v>
      </c>
      <c r="AU1429" s="16">
        <v>21</v>
      </c>
      <c r="AW1429" s="16">
        <v>3485</v>
      </c>
      <c r="AX1429" s="16">
        <v>492</v>
      </c>
      <c r="AZ1429" s="16">
        <v>1326</v>
      </c>
      <c r="BA1429" s="16">
        <v>930</v>
      </c>
      <c r="BB1429" s="16">
        <v>647</v>
      </c>
      <c r="BC1429" s="16">
        <v>527</v>
      </c>
      <c r="BD1429" s="16">
        <v>129</v>
      </c>
      <c r="BE1429" s="16">
        <v>133</v>
      </c>
      <c r="BF1429" s="16">
        <v>207</v>
      </c>
      <c r="BG1429" s="16">
        <v>95</v>
      </c>
    </row>
    <row r="1430" spans="2:59">
      <c r="B1430" s="12" t="s">
        <v>106</v>
      </c>
      <c r="C1430" s="16">
        <v>4021</v>
      </c>
      <c r="D1430" s="16">
        <v>1744</v>
      </c>
      <c r="E1430" s="16">
        <v>2272</v>
      </c>
      <c r="G1430" s="16">
        <v>189</v>
      </c>
      <c r="H1430" s="16">
        <v>543</v>
      </c>
      <c r="I1430" s="16">
        <v>398</v>
      </c>
      <c r="J1430" s="16">
        <v>350</v>
      </c>
      <c r="K1430" s="16">
        <v>438</v>
      </c>
      <c r="L1430" s="16">
        <v>422</v>
      </c>
      <c r="M1430" s="16">
        <v>652</v>
      </c>
      <c r="N1430" s="16">
        <v>639</v>
      </c>
      <c r="O1430" s="16">
        <v>390</v>
      </c>
      <c r="Q1430" s="16">
        <v>1341</v>
      </c>
      <c r="R1430" s="16">
        <v>796</v>
      </c>
      <c r="S1430" s="16">
        <v>896</v>
      </c>
      <c r="T1430" s="16">
        <v>943</v>
      </c>
      <c r="V1430" s="16">
        <v>584</v>
      </c>
      <c r="W1430" s="16">
        <v>587</v>
      </c>
      <c r="X1430" s="16">
        <v>583</v>
      </c>
      <c r="Y1430" s="16">
        <v>558</v>
      </c>
      <c r="Z1430" s="16">
        <v>563</v>
      </c>
      <c r="AA1430" s="16">
        <v>563</v>
      </c>
      <c r="AB1430" s="16">
        <v>583</v>
      </c>
      <c r="AD1430" s="16">
        <v>1343</v>
      </c>
      <c r="AE1430" s="16">
        <v>804</v>
      </c>
      <c r="AF1430" s="16">
        <v>765</v>
      </c>
      <c r="AG1430" s="16">
        <v>157</v>
      </c>
      <c r="AH1430" s="16">
        <v>609</v>
      </c>
      <c r="AI1430" s="16">
        <v>338</v>
      </c>
      <c r="AJ1430" s="16">
        <v>5</v>
      </c>
      <c r="AL1430" s="16">
        <v>567</v>
      </c>
      <c r="AM1430" s="16">
        <v>660</v>
      </c>
      <c r="AN1430" s="16">
        <v>184</v>
      </c>
      <c r="AP1430" s="16">
        <v>433</v>
      </c>
      <c r="AQ1430" s="16">
        <v>406</v>
      </c>
      <c r="AR1430" s="16">
        <v>131</v>
      </c>
      <c r="AS1430" s="16">
        <v>857</v>
      </c>
      <c r="AT1430" s="16">
        <v>139</v>
      </c>
      <c r="AU1430" s="16">
        <v>21</v>
      </c>
      <c r="AW1430" s="16">
        <v>3486</v>
      </c>
      <c r="AX1430" s="16">
        <v>490</v>
      </c>
      <c r="AZ1430" s="16">
        <v>1382</v>
      </c>
      <c r="BA1430" s="16">
        <v>902</v>
      </c>
      <c r="BB1430" s="16">
        <v>650</v>
      </c>
      <c r="BC1430" s="16">
        <v>510</v>
      </c>
      <c r="BD1430" s="16">
        <v>127</v>
      </c>
      <c r="BE1430" s="16">
        <v>130</v>
      </c>
      <c r="BF1430" s="16">
        <v>199</v>
      </c>
      <c r="BG1430" s="16">
        <v>95</v>
      </c>
    </row>
    <row r="1431" spans="2:59" ht="29.1">
      <c r="B1431" s="17" t="s">
        <v>479</v>
      </c>
      <c r="C1431" s="18">
        <v>7.2595690854987099E-2</v>
      </c>
      <c r="D1431" s="18">
        <v>8.8805588398511506E-2</v>
      </c>
      <c r="E1431" s="18">
        <v>6.0179283362020733E-2</v>
      </c>
      <c r="G1431" s="18">
        <v>5.5810512694219987E-2</v>
      </c>
      <c r="H1431" s="18">
        <v>8.7938538131765678E-2</v>
      </c>
      <c r="I1431" s="18">
        <v>4.584452954550771E-2</v>
      </c>
      <c r="J1431" s="18">
        <v>4.3442543330151212E-2</v>
      </c>
      <c r="K1431" s="18">
        <v>6.6133950607808814E-2</v>
      </c>
      <c r="L1431" s="18">
        <v>6.7670965492606372E-2</v>
      </c>
      <c r="M1431" s="18">
        <v>0.13328310225771881</v>
      </c>
      <c r="N1431" s="18">
        <v>6.201126584550342E-2</v>
      </c>
      <c r="O1431" s="18">
        <v>4.130217319762134E-2</v>
      </c>
      <c r="Q1431" s="18">
        <v>9.2172869154426962E-2</v>
      </c>
      <c r="R1431" s="18">
        <v>5.2968330269326548E-2</v>
      </c>
      <c r="S1431" s="18">
        <v>6.6286682804106239E-2</v>
      </c>
      <c r="T1431" s="18">
        <v>6.8510906018478368E-2</v>
      </c>
      <c r="V1431" s="18">
        <v>7.0675437949796902E-2</v>
      </c>
      <c r="W1431" s="18">
        <v>0.1016527180123354</v>
      </c>
      <c r="X1431" s="18">
        <v>8.1911946472864844E-2</v>
      </c>
      <c r="Y1431" s="18">
        <v>5.2244081685113193E-2</v>
      </c>
      <c r="Z1431" s="18">
        <v>5.7645802641248918E-2</v>
      </c>
      <c r="AA1431" s="18">
        <v>6.2957621813980721E-2</v>
      </c>
      <c r="AB1431" s="18">
        <v>7.917616064404541E-2</v>
      </c>
      <c r="AD1431" s="18">
        <v>0.10270532508832921</v>
      </c>
      <c r="AE1431" s="18">
        <v>6.4907815758552034E-2</v>
      </c>
      <c r="AF1431" s="18">
        <v>5.0908280025468149E-2</v>
      </c>
      <c r="AG1431" s="18">
        <v>6.1164166310362977E-2</v>
      </c>
      <c r="AH1431" s="18">
        <v>6.2244294875822441E-2</v>
      </c>
      <c r="AI1431" s="18">
        <v>4.5319655883943342E-2</v>
      </c>
      <c r="AJ1431" s="18">
        <v>0</v>
      </c>
      <c r="AL1431" s="18">
        <v>0.13041</v>
      </c>
      <c r="AM1431" s="18">
        <v>5.008E-2</v>
      </c>
      <c r="AN1431" s="18">
        <v>8.4940000000000002E-2</v>
      </c>
      <c r="AP1431" s="18">
        <v>7.4644897164998752E-2</v>
      </c>
      <c r="AQ1431" s="18">
        <v>6.0027132240707909E-2</v>
      </c>
      <c r="AR1431" s="18">
        <v>0.12357633926497701</v>
      </c>
      <c r="AS1431" s="18">
        <v>5.2907787209358882E-2</v>
      </c>
      <c r="AT1431" s="18">
        <v>5.1604542911267218E-2</v>
      </c>
      <c r="AU1431" s="18">
        <v>0.1529882883056716</v>
      </c>
      <c r="AW1431" s="18">
        <v>7.9662807781483144E-2</v>
      </c>
      <c r="AX1431" s="18">
        <v>2.8919978397312401E-2</v>
      </c>
      <c r="AZ1431" s="18">
        <v>7.0589312508437585E-2</v>
      </c>
      <c r="BA1431" s="18">
        <v>9.466061372797617E-2</v>
      </c>
      <c r="BB1431" s="18">
        <v>7.9134394621377974E-2</v>
      </c>
      <c r="BC1431" s="18">
        <v>5.3423091484411357E-2</v>
      </c>
      <c r="BD1431" s="18">
        <v>7.9189477730457966E-2</v>
      </c>
      <c r="BE1431" s="18">
        <v>7.2797494598208515E-2</v>
      </c>
      <c r="BF1431" s="18">
        <v>3.4893251022162008E-2</v>
      </c>
      <c r="BG1431" s="18">
        <v>2.9757267739949491E-2</v>
      </c>
    </row>
    <row r="1432" spans="2:59" ht="29.1">
      <c r="B1432" s="17" t="s">
        <v>480</v>
      </c>
      <c r="C1432" s="18">
        <v>0.43467175792705132</v>
      </c>
      <c r="D1432" s="18">
        <v>0.47957277142923388</v>
      </c>
      <c r="E1432" s="18">
        <v>0.4006478169236577</v>
      </c>
      <c r="G1432" s="18">
        <v>0.44313266776463489</v>
      </c>
      <c r="H1432" s="18">
        <v>0.42927216669343049</v>
      </c>
      <c r="I1432" s="18">
        <v>0.4403317222724904</v>
      </c>
      <c r="J1432" s="18">
        <v>0.42054917938947312</v>
      </c>
      <c r="K1432" s="18">
        <v>0.40864111470897241</v>
      </c>
      <c r="L1432" s="18">
        <v>0.39561144022787698</v>
      </c>
      <c r="M1432" s="18">
        <v>0.5000232770579861</v>
      </c>
      <c r="N1432" s="18">
        <v>0.44495973844724218</v>
      </c>
      <c r="O1432" s="18">
        <v>0.39037629262453538</v>
      </c>
      <c r="Q1432" s="18">
        <v>0.52002355021193103</v>
      </c>
      <c r="R1432" s="18">
        <v>0.44084607388048458</v>
      </c>
      <c r="S1432" s="18">
        <v>0.40251065191172192</v>
      </c>
      <c r="T1432" s="18">
        <v>0.34065434948352519</v>
      </c>
      <c r="V1432" s="18">
        <v>0.44424877654364192</v>
      </c>
      <c r="W1432" s="18">
        <v>0.47375120205145038</v>
      </c>
      <c r="X1432" s="18">
        <v>0.44588312872980301</v>
      </c>
      <c r="Y1432" s="18">
        <v>0.44949791403801548</v>
      </c>
      <c r="Z1432" s="18">
        <v>0.42593668765264647</v>
      </c>
      <c r="AA1432" s="18">
        <v>0.36684040256570027</v>
      </c>
      <c r="AB1432" s="18">
        <v>0.43430456984032439</v>
      </c>
      <c r="AD1432" s="18">
        <v>0.50002770580666678</v>
      </c>
      <c r="AE1432" s="18">
        <v>0.43117954231263311</v>
      </c>
      <c r="AF1432" s="18">
        <v>0.40582186749539151</v>
      </c>
      <c r="AG1432" s="18">
        <v>0.41966078961512532</v>
      </c>
      <c r="AH1432" s="18">
        <v>0.36359148424320592</v>
      </c>
      <c r="AI1432" s="18">
        <v>0.38732683771661441</v>
      </c>
      <c r="AJ1432" s="18">
        <v>0.17861705748632431</v>
      </c>
      <c r="AL1432" s="18">
        <v>0.49093999999999999</v>
      </c>
      <c r="AM1432" s="18">
        <v>0.45938000000000001</v>
      </c>
      <c r="AN1432" s="18">
        <v>0.37085000000000001</v>
      </c>
      <c r="AP1432" s="18">
        <v>0.45985132090724379</v>
      </c>
      <c r="AQ1432" s="18">
        <v>0.34686605968534079</v>
      </c>
      <c r="AR1432" s="18">
        <v>0.41879883730043732</v>
      </c>
      <c r="AS1432" s="18">
        <v>0.40121311382863589</v>
      </c>
      <c r="AT1432" s="18">
        <v>0.4724644939135792</v>
      </c>
      <c r="AU1432" s="18">
        <v>0.61162647318499708</v>
      </c>
      <c r="AW1432" s="18">
        <v>0.45930087149526749</v>
      </c>
      <c r="AX1432" s="18">
        <v>0.27601902272661788</v>
      </c>
      <c r="AZ1432" s="18">
        <v>0.43813315134471792</v>
      </c>
      <c r="BA1432" s="18">
        <v>0.46472569263888602</v>
      </c>
      <c r="BB1432" s="18">
        <v>0.4134048969893615</v>
      </c>
      <c r="BC1432" s="18">
        <v>0.45666979412425329</v>
      </c>
      <c r="BD1432" s="18">
        <v>0.44397051832654588</v>
      </c>
      <c r="BE1432" s="18">
        <v>0.44567100343722171</v>
      </c>
      <c r="BF1432" s="18">
        <v>0.32526323822652048</v>
      </c>
      <c r="BG1432" s="18">
        <v>0.36402065556980118</v>
      </c>
    </row>
    <row r="1433" spans="2:59" ht="29.1">
      <c r="B1433" s="17" t="s">
        <v>481</v>
      </c>
      <c r="C1433" s="18">
        <v>0.41360397983036412</v>
      </c>
      <c r="D1433" s="18">
        <v>0.36330947621198079</v>
      </c>
      <c r="E1433" s="18">
        <v>0.45156085167972498</v>
      </c>
      <c r="G1433" s="18">
        <v>0.43379780373935961</v>
      </c>
      <c r="H1433" s="18">
        <v>0.38669851011941692</v>
      </c>
      <c r="I1433" s="18">
        <v>0.43610157594812232</v>
      </c>
      <c r="J1433" s="18">
        <v>0.44297434563996751</v>
      </c>
      <c r="K1433" s="18">
        <v>0.43952040498327988</v>
      </c>
      <c r="L1433" s="18">
        <v>0.44798543455533379</v>
      </c>
      <c r="M1433" s="18">
        <v>0.30574980972791738</v>
      </c>
      <c r="N1433" s="18">
        <v>0.42114089083448392</v>
      </c>
      <c r="O1433" s="18">
        <v>0.49361380216437267</v>
      </c>
      <c r="Q1433" s="18">
        <v>0.33653843109246467</v>
      </c>
      <c r="R1433" s="18">
        <v>0.43587886462898262</v>
      </c>
      <c r="S1433" s="18">
        <v>0.44755661776763073</v>
      </c>
      <c r="T1433" s="18">
        <v>0.47180405771731049</v>
      </c>
      <c r="V1433" s="18">
        <v>0.3921506601919505</v>
      </c>
      <c r="W1433" s="18">
        <v>0.35626270390133102</v>
      </c>
      <c r="X1433" s="18">
        <v>0.4014262340661765</v>
      </c>
      <c r="Y1433" s="18">
        <v>0.40407305113349878</v>
      </c>
      <c r="Z1433" s="18">
        <v>0.45529375050071752</v>
      </c>
      <c r="AA1433" s="18">
        <v>0.47061235046465472</v>
      </c>
      <c r="AB1433" s="18">
        <v>0.4187804091925118</v>
      </c>
      <c r="AD1433" s="18">
        <v>0.3343447462284741</v>
      </c>
      <c r="AE1433" s="18">
        <v>0.43824302839305013</v>
      </c>
      <c r="AF1433" s="18">
        <v>0.45228602380058708</v>
      </c>
      <c r="AG1433" s="18">
        <v>0.42346327571241738</v>
      </c>
      <c r="AH1433" s="18">
        <v>0.47893075862991757</v>
      </c>
      <c r="AI1433" s="18">
        <v>0.46355121166159918</v>
      </c>
      <c r="AJ1433" s="18">
        <v>0.18709804329547289</v>
      </c>
      <c r="AL1433" s="18">
        <v>0.32264999999999999</v>
      </c>
      <c r="AM1433" s="18">
        <v>0.43597000000000002</v>
      </c>
      <c r="AN1433" s="18">
        <v>0.44229000000000002</v>
      </c>
      <c r="AP1433" s="18">
        <v>0.42653509976821358</v>
      </c>
      <c r="AQ1433" s="18">
        <v>0.44987529243641772</v>
      </c>
      <c r="AR1433" s="18">
        <v>0.38075862103677738</v>
      </c>
      <c r="AS1433" s="18">
        <v>0.47738802331627189</v>
      </c>
      <c r="AT1433" s="18">
        <v>0.39942160363478652</v>
      </c>
      <c r="AU1433" s="18">
        <v>0.18931499241120331</v>
      </c>
      <c r="AW1433" s="18">
        <v>0.39252892863533678</v>
      </c>
      <c r="AX1433" s="18">
        <v>0.56975295455105235</v>
      </c>
      <c r="AZ1433" s="18">
        <v>0.40757470390206801</v>
      </c>
      <c r="BA1433" s="18">
        <v>0.35201442852096099</v>
      </c>
      <c r="BB1433" s="18">
        <v>0.44610923217201609</v>
      </c>
      <c r="BC1433" s="18">
        <v>0.43195433803979899</v>
      </c>
      <c r="BD1433" s="18">
        <v>0.44297778167091478</v>
      </c>
      <c r="BE1433" s="18">
        <v>0.44995947006593301</v>
      </c>
      <c r="BF1433" s="18">
        <v>0.49677423115890729</v>
      </c>
      <c r="BG1433" s="18">
        <v>0.50905138229208757</v>
      </c>
    </row>
    <row r="1434" spans="2:59" ht="29.1">
      <c r="B1434" s="17" t="s">
        <v>482</v>
      </c>
      <c r="C1434" s="18">
        <v>1.832458161659271E-2</v>
      </c>
      <c r="D1434" s="18">
        <v>2.2605067556794891E-2</v>
      </c>
      <c r="E1434" s="18">
        <v>1.507864724461251E-2</v>
      </c>
      <c r="G1434" s="18">
        <v>1.836970958957555E-2</v>
      </c>
      <c r="H1434" s="18">
        <v>1.7243692186138419E-2</v>
      </c>
      <c r="I1434" s="18">
        <v>1.0315847802436939E-2</v>
      </c>
      <c r="J1434" s="18">
        <v>1.0562472710078871E-2</v>
      </c>
      <c r="K1434" s="18">
        <v>2.7467918934481389E-2</v>
      </c>
      <c r="L1434" s="18">
        <v>1.1699883403921569E-2</v>
      </c>
      <c r="M1434" s="18">
        <v>2.9974113005786292E-2</v>
      </c>
      <c r="N1434" s="18">
        <v>1.8741981192005461E-2</v>
      </c>
      <c r="O1434" s="18">
        <v>1.1686725347940919E-2</v>
      </c>
      <c r="Q1434" s="18">
        <v>1.3087123575239751E-2</v>
      </c>
      <c r="R1434" s="18">
        <v>1.066381084073716E-2</v>
      </c>
      <c r="S1434" s="18">
        <v>2.5842778275732881E-2</v>
      </c>
      <c r="T1434" s="18">
        <v>2.5961086137407299E-2</v>
      </c>
      <c r="V1434" s="18">
        <v>8.3186127572907193E-3</v>
      </c>
      <c r="W1434" s="18">
        <v>1.2582926833904041E-2</v>
      </c>
      <c r="X1434" s="18">
        <v>8.5082984152784844E-3</v>
      </c>
      <c r="Y1434" s="18">
        <v>2.8401598804484139E-2</v>
      </c>
      <c r="Z1434" s="18">
        <v>1.7370457966912261E-2</v>
      </c>
      <c r="AA1434" s="18">
        <v>3.1030932833746541E-2</v>
      </c>
      <c r="AB1434" s="18">
        <v>2.294064339678157E-2</v>
      </c>
      <c r="AD1434" s="18">
        <v>1.954624197722743E-2</v>
      </c>
      <c r="AE1434" s="18">
        <v>1.668889394097035E-2</v>
      </c>
      <c r="AF1434" s="18">
        <v>1.7838686826711019E-2</v>
      </c>
      <c r="AG1434" s="18">
        <v>3.1491461864030797E-2</v>
      </c>
      <c r="AH1434" s="18">
        <v>2.0229734562392569E-2</v>
      </c>
      <c r="AI1434" s="18">
        <v>9.175743906331529E-3</v>
      </c>
      <c r="AJ1434" s="18">
        <v>0</v>
      </c>
      <c r="AL1434" s="18">
        <v>1.686E-2</v>
      </c>
      <c r="AM1434" s="18">
        <v>7.6299999999999996E-3</v>
      </c>
      <c r="AN1434" s="18">
        <v>1.495E-2</v>
      </c>
      <c r="AP1434" s="18">
        <v>1.1590719605807249E-2</v>
      </c>
      <c r="AQ1434" s="18">
        <v>4.4194437158015347E-2</v>
      </c>
      <c r="AR1434" s="18">
        <v>4.2441914415325167E-2</v>
      </c>
      <c r="AS1434" s="18">
        <v>1.8918809538623911E-2</v>
      </c>
      <c r="AT1434" s="18">
        <v>4.8178788367684813E-2</v>
      </c>
      <c r="AU1434" s="18">
        <v>0</v>
      </c>
      <c r="AW1434" s="18">
        <v>1.8101196931549091E-2</v>
      </c>
      <c r="AX1434" s="18">
        <v>1.7931223021546198E-2</v>
      </c>
      <c r="AZ1434" s="18">
        <v>1.083371724114098E-2</v>
      </c>
      <c r="BA1434" s="18">
        <v>2.8637762260405462E-2</v>
      </c>
      <c r="BB1434" s="18">
        <v>2.1292951985222981E-2</v>
      </c>
      <c r="BC1434" s="18">
        <v>1.908776675465617E-2</v>
      </c>
      <c r="BD1434" s="18">
        <v>1.6004542946964771E-2</v>
      </c>
      <c r="BE1434" s="18">
        <v>8.1241483276134029E-3</v>
      </c>
      <c r="BF1434" s="18">
        <v>2.5594939579261379E-2</v>
      </c>
      <c r="BG1434" s="18">
        <v>0</v>
      </c>
    </row>
    <row r="1435" spans="2:59">
      <c r="B1435" s="17" t="s">
        <v>151</v>
      </c>
      <c r="C1435" s="18">
        <v>6.0803989771004867E-2</v>
      </c>
      <c r="D1435" s="18">
        <v>4.5707096403479051E-2</v>
      </c>
      <c r="E1435" s="18">
        <v>7.2533400789984076E-2</v>
      </c>
      <c r="G1435" s="18">
        <v>4.8889306212209917E-2</v>
      </c>
      <c r="H1435" s="18">
        <v>7.8847092869248667E-2</v>
      </c>
      <c r="I1435" s="18">
        <v>6.7406324431442621E-2</v>
      </c>
      <c r="J1435" s="18">
        <v>8.2471458930329297E-2</v>
      </c>
      <c r="K1435" s="18">
        <v>5.8236610765457469E-2</v>
      </c>
      <c r="L1435" s="18">
        <v>7.7032276320261217E-2</v>
      </c>
      <c r="M1435" s="18">
        <v>3.0969697950591381E-2</v>
      </c>
      <c r="N1435" s="18">
        <v>5.3146123680764809E-2</v>
      </c>
      <c r="O1435" s="18">
        <v>6.3021006665529622E-2</v>
      </c>
      <c r="Q1435" s="18">
        <v>3.8178025965937577E-2</v>
      </c>
      <c r="R1435" s="18">
        <v>5.9642920380469082E-2</v>
      </c>
      <c r="S1435" s="18">
        <v>5.7803269240808343E-2</v>
      </c>
      <c r="T1435" s="18">
        <v>9.3069600643278655E-2</v>
      </c>
      <c r="V1435" s="18">
        <v>8.4606512557320157E-2</v>
      </c>
      <c r="W1435" s="18">
        <v>5.5750449200979192E-2</v>
      </c>
      <c r="X1435" s="18">
        <v>6.2270392315877172E-2</v>
      </c>
      <c r="Y1435" s="18">
        <v>6.578335433888835E-2</v>
      </c>
      <c r="Z1435" s="18">
        <v>4.3753301238474887E-2</v>
      </c>
      <c r="AA1435" s="18">
        <v>6.8558692321917608E-2</v>
      </c>
      <c r="AB1435" s="18">
        <v>4.4798216926336731E-2</v>
      </c>
      <c r="AD1435" s="18">
        <v>4.3375980899302551E-2</v>
      </c>
      <c r="AE1435" s="18">
        <v>4.898071959479449E-2</v>
      </c>
      <c r="AF1435" s="18">
        <v>7.3145141851842163E-2</v>
      </c>
      <c r="AG1435" s="18">
        <v>6.4220306498063609E-2</v>
      </c>
      <c r="AH1435" s="18">
        <v>7.5003727688661495E-2</v>
      </c>
      <c r="AI1435" s="18">
        <v>9.4626550831511447E-2</v>
      </c>
      <c r="AJ1435" s="18">
        <v>0.63428489921820275</v>
      </c>
      <c r="AL1435" s="18">
        <v>3.9140000000000001E-2</v>
      </c>
      <c r="AM1435" s="18">
        <v>4.6940000000000003E-2</v>
      </c>
      <c r="AN1435" s="18">
        <v>8.6970000000000006E-2</v>
      </c>
      <c r="AP1435" s="18">
        <v>2.7377962553736632E-2</v>
      </c>
      <c r="AQ1435" s="18">
        <v>9.9037078479518315E-2</v>
      </c>
      <c r="AR1435" s="18">
        <v>3.4424287982483287E-2</v>
      </c>
      <c r="AS1435" s="18">
        <v>4.957226610710927E-2</v>
      </c>
      <c r="AT1435" s="18">
        <v>2.8330571172682381E-2</v>
      </c>
      <c r="AU1435" s="18">
        <v>4.6070246098127862E-2</v>
      </c>
      <c r="AW1435" s="18">
        <v>5.0406195156363638E-2</v>
      </c>
      <c r="AX1435" s="18">
        <v>0.1073768213034712</v>
      </c>
      <c r="AZ1435" s="18">
        <v>7.286911500363559E-2</v>
      </c>
      <c r="BA1435" s="18">
        <v>5.996150285177123E-2</v>
      </c>
      <c r="BB1435" s="18">
        <v>4.0058524232021359E-2</v>
      </c>
      <c r="BC1435" s="18">
        <v>3.8865009596880162E-2</v>
      </c>
      <c r="BD1435" s="18">
        <v>1.7857679325116359E-2</v>
      </c>
      <c r="BE1435" s="18">
        <v>2.3447883571023401E-2</v>
      </c>
      <c r="BF1435" s="18">
        <v>0.1174743400131488</v>
      </c>
      <c r="BG1435" s="18">
        <v>9.7170694398161422E-2</v>
      </c>
    </row>
  </sheetData>
  <mergeCells count="9">
    <mergeCell ref="AZ5:BG5"/>
    <mergeCell ref="AD5:AJ5"/>
    <mergeCell ref="G5:O5"/>
    <mergeCell ref="AP5:AU5"/>
    <mergeCell ref="D5:E5"/>
    <mergeCell ref="AL5:AN5"/>
    <mergeCell ref="AW5:AX5"/>
    <mergeCell ref="Q5:T5"/>
    <mergeCell ref="V5:AB5"/>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I27"/>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104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4019</v>
      </c>
      <c r="D7" s="27">
        <v>1671</v>
      </c>
      <c r="E7" s="27">
        <v>2333</v>
      </c>
      <c r="G7" s="27">
        <v>205</v>
      </c>
      <c r="H7" s="27">
        <v>556</v>
      </c>
      <c r="I7" s="27">
        <v>395</v>
      </c>
      <c r="J7" s="27">
        <v>358</v>
      </c>
      <c r="K7" s="27">
        <v>435</v>
      </c>
      <c r="L7" s="27">
        <v>408</v>
      </c>
      <c r="M7" s="27">
        <v>651</v>
      </c>
      <c r="N7" s="27">
        <v>587</v>
      </c>
      <c r="O7" s="27">
        <v>424</v>
      </c>
      <c r="Q7" s="27">
        <v>1335</v>
      </c>
      <c r="R7" s="27">
        <v>797</v>
      </c>
      <c r="S7" s="27">
        <v>887</v>
      </c>
      <c r="T7" s="27">
        <v>955</v>
      </c>
      <c r="V7" s="27">
        <v>498</v>
      </c>
      <c r="W7" s="27">
        <v>617</v>
      </c>
      <c r="X7" s="27">
        <v>572</v>
      </c>
      <c r="Y7" s="27">
        <v>606</v>
      </c>
      <c r="Z7" s="27">
        <v>586</v>
      </c>
      <c r="AA7" s="27">
        <v>563</v>
      </c>
      <c r="AB7" s="27">
        <v>577</v>
      </c>
      <c r="AD7" s="27">
        <v>1339</v>
      </c>
      <c r="AE7" s="27">
        <v>800</v>
      </c>
      <c r="AF7" s="27">
        <v>766</v>
      </c>
      <c r="AG7" s="27">
        <v>160</v>
      </c>
      <c r="AH7" s="27">
        <v>609</v>
      </c>
      <c r="AI7" s="27">
        <v>340</v>
      </c>
      <c r="AJ7" s="27">
        <v>5</v>
      </c>
      <c r="AL7" s="27">
        <v>547</v>
      </c>
      <c r="AM7" s="27">
        <v>640</v>
      </c>
      <c r="AN7" s="27">
        <v>180</v>
      </c>
      <c r="AP7" s="27">
        <v>436</v>
      </c>
      <c r="AQ7" s="27">
        <v>418</v>
      </c>
      <c r="AR7" s="27">
        <v>128</v>
      </c>
      <c r="AS7" s="27">
        <v>889</v>
      </c>
      <c r="AT7" s="27">
        <v>140</v>
      </c>
      <c r="AU7" s="27">
        <v>21</v>
      </c>
      <c r="AW7" s="27">
        <v>3483</v>
      </c>
      <c r="AX7" s="27">
        <v>492</v>
      </c>
      <c r="AZ7" s="27">
        <v>1325</v>
      </c>
      <c r="BA7" s="27">
        <v>929</v>
      </c>
      <c r="BB7" s="27">
        <v>647</v>
      </c>
      <c r="BC7" s="27">
        <v>527</v>
      </c>
      <c r="BD7" s="27">
        <v>129</v>
      </c>
      <c r="BE7" s="27">
        <v>133</v>
      </c>
      <c r="BF7" s="27">
        <v>207</v>
      </c>
      <c r="BG7" s="27">
        <v>95</v>
      </c>
    </row>
    <row r="8" spans="2:61">
      <c r="B8" s="7" t="s">
        <v>106</v>
      </c>
      <c r="C8" s="13">
        <v>4019</v>
      </c>
      <c r="D8" s="13">
        <v>1742</v>
      </c>
      <c r="E8" s="13">
        <v>2272</v>
      </c>
      <c r="G8" s="13">
        <v>189</v>
      </c>
      <c r="H8" s="13">
        <v>543</v>
      </c>
      <c r="I8" s="13">
        <v>398</v>
      </c>
      <c r="J8" s="13">
        <v>349</v>
      </c>
      <c r="K8" s="13">
        <v>438</v>
      </c>
      <c r="L8" s="13">
        <v>422</v>
      </c>
      <c r="M8" s="13">
        <v>652</v>
      </c>
      <c r="N8" s="13">
        <v>638</v>
      </c>
      <c r="O8" s="13">
        <v>390</v>
      </c>
      <c r="Q8" s="13">
        <v>1341</v>
      </c>
      <c r="R8" s="13">
        <v>794</v>
      </c>
      <c r="S8" s="13">
        <v>896</v>
      </c>
      <c r="T8" s="13">
        <v>943</v>
      </c>
      <c r="V8" s="13">
        <v>583</v>
      </c>
      <c r="W8" s="13">
        <v>587</v>
      </c>
      <c r="X8" s="13">
        <v>583</v>
      </c>
      <c r="Y8" s="13">
        <v>557</v>
      </c>
      <c r="Z8" s="13">
        <v>563</v>
      </c>
      <c r="AA8" s="13">
        <v>563</v>
      </c>
      <c r="AB8" s="13">
        <v>583</v>
      </c>
      <c r="AD8" s="13">
        <v>1343</v>
      </c>
      <c r="AE8" s="13">
        <v>804</v>
      </c>
      <c r="AF8" s="13">
        <v>764</v>
      </c>
      <c r="AG8" s="13">
        <v>157</v>
      </c>
      <c r="AH8" s="13">
        <v>609</v>
      </c>
      <c r="AI8" s="13">
        <v>337</v>
      </c>
      <c r="AJ8" s="13">
        <v>5</v>
      </c>
      <c r="AL8" s="13">
        <v>567</v>
      </c>
      <c r="AM8" s="13">
        <v>660</v>
      </c>
      <c r="AN8" s="13">
        <v>184</v>
      </c>
      <c r="AP8" s="13">
        <v>433</v>
      </c>
      <c r="AQ8" s="13">
        <v>406</v>
      </c>
      <c r="AR8" s="13">
        <v>131</v>
      </c>
      <c r="AS8" s="13">
        <v>857</v>
      </c>
      <c r="AT8" s="13">
        <v>139</v>
      </c>
      <c r="AU8" s="13">
        <v>21</v>
      </c>
      <c r="AW8" s="13">
        <v>3484</v>
      </c>
      <c r="AX8" s="13">
        <v>490</v>
      </c>
      <c r="AZ8" s="13">
        <v>1381</v>
      </c>
      <c r="BA8" s="13">
        <v>901</v>
      </c>
      <c r="BB8" s="13">
        <v>650</v>
      </c>
      <c r="BC8" s="13">
        <v>510</v>
      </c>
      <c r="BD8" s="13">
        <v>127</v>
      </c>
      <c r="BE8" s="13">
        <v>130</v>
      </c>
      <c r="BF8" s="13">
        <v>199</v>
      </c>
      <c r="BG8" s="13">
        <v>95</v>
      </c>
    </row>
    <row r="9" spans="2:61" ht="18.95" customHeight="1">
      <c r="B9" s="20" t="s">
        <v>107</v>
      </c>
      <c r="C9" s="18">
        <v>0.386455447566729</v>
      </c>
      <c r="D9" s="18">
        <v>0.3571302812910026</v>
      </c>
      <c r="E9" s="18">
        <v>0.40906909106291189</v>
      </c>
      <c r="G9" s="18">
        <v>0.42590301118040219</v>
      </c>
      <c r="H9" s="18">
        <v>0.41639208314973353</v>
      </c>
      <c r="I9" s="18">
        <v>0.43473412781412529</v>
      </c>
      <c r="J9" s="18">
        <v>0.3393954573253557</v>
      </c>
      <c r="K9" s="18">
        <v>0.41910027356642071</v>
      </c>
      <c r="L9" s="18">
        <v>0.33992112359749638</v>
      </c>
      <c r="M9" s="18">
        <v>0.40033214655159988</v>
      </c>
      <c r="N9" s="18">
        <v>0.3412367597242929</v>
      </c>
      <c r="O9" s="18">
        <v>0.38294370895197988</v>
      </c>
      <c r="Q9" s="18">
        <v>0.37582485529150728</v>
      </c>
      <c r="R9" s="18">
        <v>0.32945642430785083</v>
      </c>
      <c r="S9" s="18">
        <v>0.38707837522158939</v>
      </c>
      <c r="T9" s="18">
        <v>0.44391685515745588</v>
      </c>
      <c r="V9" s="18">
        <v>0.5003795778638862</v>
      </c>
      <c r="W9" s="18">
        <v>0.37644619585106048</v>
      </c>
      <c r="X9" s="18">
        <v>0.3551232573581819</v>
      </c>
      <c r="Y9" s="18">
        <v>0.35040896223800272</v>
      </c>
      <c r="Z9" s="18">
        <v>0.37266100175356848</v>
      </c>
      <c r="AA9" s="18">
        <v>0.37025257977585452</v>
      </c>
      <c r="AB9" s="18">
        <v>0.37742065338272102</v>
      </c>
      <c r="AD9" s="18">
        <v>0.42529333879977238</v>
      </c>
      <c r="AE9" s="18">
        <v>0.34942249448590362</v>
      </c>
      <c r="AF9" s="18">
        <v>0.38995739537039809</v>
      </c>
      <c r="AG9" s="18">
        <v>0.45252187708271641</v>
      </c>
      <c r="AH9" s="18">
        <v>0.3688168990411701</v>
      </c>
      <c r="AI9" s="18">
        <v>0.31247573753939878</v>
      </c>
      <c r="AJ9" s="18">
        <v>0.42490537416656349</v>
      </c>
      <c r="AL9" s="18">
        <v>0.42787999999999998</v>
      </c>
      <c r="AM9" s="18">
        <v>0.38290000000000002</v>
      </c>
      <c r="AN9" s="18">
        <v>0.32314999999999999</v>
      </c>
      <c r="AP9" s="18">
        <v>0.33387674481635349</v>
      </c>
      <c r="AQ9" s="18">
        <v>0.43547272090920891</v>
      </c>
      <c r="AR9" s="18">
        <v>0.31381391481843041</v>
      </c>
      <c r="AS9" s="18">
        <v>0.36470968849412227</v>
      </c>
      <c r="AT9" s="18">
        <v>0.35293777794393938</v>
      </c>
      <c r="AU9" s="18">
        <v>0.46842601009395529</v>
      </c>
      <c r="AW9" s="18">
        <v>0.38894646792885862</v>
      </c>
      <c r="AX9" s="18">
        <v>0.36151323578113143</v>
      </c>
      <c r="AZ9" s="18">
        <v>0.40376734242553181</v>
      </c>
      <c r="BA9" s="18">
        <v>0.38809091369373089</v>
      </c>
      <c r="BB9" s="18">
        <v>0.39495126254332752</v>
      </c>
      <c r="BC9" s="18">
        <v>0.29153891117921671</v>
      </c>
      <c r="BD9" s="18">
        <v>0.33717211249254631</v>
      </c>
      <c r="BE9" s="18">
        <v>0.40347662588918448</v>
      </c>
      <c r="BF9" s="18">
        <v>0.41360251100053608</v>
      </c>
      <c r="BG9" s="18">
        <v>0.52439734121537063</v>
      </c>
    </row>
    <row r="10" spans="2:61" ht="32.1" customHeight="1">
      <c r="B10" s="20" t="s">
        <v>108</v>
      </c>
      <c r="C10" s="18">
        <v>0.34830231359691988</v>
      </c>
      <c r="D10" s="18">
        <v>0.32025320320701428</v>
      </c>
      <c r="E10" s="18">
        <v>0.3702121461863338</v>
      </c>
      <c r="G10" s="18">
        <v>0.34338704546260279</v>
      </c>
      <c r="H10" s="18">
        <v>0.39749586392047531</v>
      </c>
      <c r="I10" s="18">
        <v>0.31741877568503302</v>
      </c>
      <c r="J10" s="18">
        <v>0.33804604438726199</v>
      </c>
      <c r="K10" s="18">
        <v>0.3197591941596194</v>
      </c>
      <c r="L10" s="18">
        <v>0.37845214761482121</v>
      </c>
      <c r="M10" s="18">
        <v>0.32602686083229482</v>
      </c>
      <c r="N10" s="18">
        <v>0.35938969237881169</v>
      </c>
      <c r="O10" s="18">
        <v>0.34143037176310831</v>
      </c>
      <c r="Q10" s="18">
        <v>0.34186484557861913</v>
      </c>
      <c r="R10" s="18">
        <v>0.37614075447966783</v>
      </c>
      <c r="S10" s="18">
        <v>0.35697080129298842</v>
      </c>
      <c r="T10" s="18">
        <v>0.32659689300938888</v>
      </c>
      <c r="V10" s="18">
        <v>0.39433442466108792</v>
      </c>
      <c r="W10" s="18">
        <v>0.36056388083539093</v>
      </c>
      <c r="X10" s="18">
        <v>0.39907131706888349</v>
      </c>
      <c r="Y10" s="18">
        <v>0.34780848457164848</v>
      </c>
      <c r="Z10" s="18">
        <v>0.34432397927252828</v>
      </c>
      <c r="AA10" s="18">
        <v>0.29486092033954953</v>
      </c>
      <c r="AB10" s="18">
        <v>0.29515276579461619</v>
      </c>
      <c r="AD10" s="18">
        <v>0.3154653732512529</v>
      </c>
      <c r="AE10" s="18">
        <v>0.34498362026848928</v>
      </c>
      <c r="AF10" s="18">
        <v>0.37056610385852262</v>
      </c>
      <c r="AG10" s="18">
        <v>0.32841884482061762</v>
      </c>
      <c r="AH10" s="18">
        <v>0.36980791253822831</v>
      </c>
      <c r="AI10" s="18">
        <v>0.41229007830275022</v>
      </c>
      <c r="AJ10" s="18">
        <v>0</v>
      </c>
      <c r="AL10" s="18">
        <v>0.30803999999999998</v>
      </c>
      <c r="AM10" s="18">
        <v>0.42731000000000002</v>
      </c>
      <c r="AN10" s="18">
        <v>0.40817999999999999</v>
      </c>
      <c r="AP10" s="18">
        <v>0.29300344933204348</v>
      </c>
      <c r="AQ10" s="18">
        <v>0.24191945944013271</v>
      </c>
      <c r="AR10" s="18">
        <v>0.35110235681926433</v>
      </c>
      <c r="AS10" s="18">
        <v>0.34774842340474371</v>
      </c>
      <c r="AT10" s="18">
        <v>0.29190545325595468</v>
      </c>
      <c r="AU10" s="18">
        <v>0.3249371457824467</v>
      </c>
      <c r="AW10" s="18">
        <v>0.35586236167976648</v>
      </c>
      <c r="AX10" s="18">
        <v>0.30334492545914421</v>
      </c>
      <c r="AZ10" s="18">
        <v>0.39127673310602579</v>
      </c>
      <c r="BA10" s="18">
        <v>0.34124229948875001</v>
      </c>
      <c r="BB10" s="18">
        <v>0.312583919492672</v>
      </c>
      <c r="BC10" s="18">
        <v>0.37028443961893498</v>
      </c>
      <c r="BD10" s="18">
        <v>0.26824562356224951</v>
      </c>
      <c r="BE10" s="18">
        <v>0.29585317035175512</v>
      </c>
      <c r="BF10" s="18">
        <v>0.25174858914232001</v>
      </c>
      <c r="BG10" s="18">
        <v>0.33024213874348252</v>
      </c>
    </row>
    <row r="11" spans="2:61" ht="32.1" customHeight="1">
      <c r="B11" s="20" t="s">
        <v>109</v>
      </c>
      <c r="C11" s="18">
        <v>0.33187260159068238</v>
      </c>
      <c r="D11" s="18">
        <v>0.28921713428790691</v>
      </c>
      <c r="E11" s="18">
        <v>0.36399163963234099</v>
      </c>
      <c r="G11" s="18">
        <v>0.3536822960764095</v>
      </c>
      <c r="H11" s="18">
        <v>0.30690804779494257</v>
      </c>
      <c r="I11" s="18">
        <v>0.37695497551821011</v>
      </c>
      <c r="J11" s="18">
        <v>0.29309693783922369</v>
      </c>
      <c r="K11" s="18">
        <v>0.35813577430944488</v>
      </c>
      <c r="L11" s="18">
        <v>0.30088056498519561</v>
      </c>
      <c r="M11" s="18">
        <v>0.30405659383746292</v>
      </c>
      <c r="N11" s="18">
        <v>0.33760171422201191</v>
      </c>
      <c r="O11" s="18">
        <v>0.38593370503708968</v>
      </c>
      <c r="Q11" s="18">
        <v>0.30950541810887527</v>
      </c>
      <c r="R11" s="18">
        <v>0.34178246784747568</v>
      </c>
      <c r="S11" s="18">
        <v>0.33450901013330708</v>
      </c>
      <c r="T11" s="18">
        <v>0.35027875878105252</v>
      </c>
      <c r="V11" s="18">
        <v>0.25955001121020749</v>
      </c>
      <c r="W11" s="18">
        <v>0.28885117316101883</v>
      </c>
      <c r="X11" s="18">
        <v>0.29631172448254828</v>
      </c>
      <c r="Y11" s="18">
        <v>0.329265882855102</v>
      </c>
      <c r="Z11" s="18">
        <v>0.3928629579770091</v>
      </c>
      <c r="AA11" s="18">
        <v>0.39266283591650147</v>
      </c>
      <c r="AB11" s="18">
        <v>0.36787298296641452</v>
      </c>
      <c r="AD11" s="18">
        <v>0.31151020360942022</v>
      </c>
      <c r="AE11" s="18">
        <v>0.3269424689770723</v>
      </c>
      <c r="AF11" s="18">
        <v>0.33118614833300769</v>
      </c>
      <c r="AG11" s="18">
        <v>0.3762255059411671</v>
      </c>
      <c r="AH11" s="18">
        <v>0.36371643167608292</v>
      </c>
      <c r="AI11" s="18">
        <v>0.34371246847299752</v>
      </c>
      <c r="AJ11" s="18">
        <v>0.63170439475823514</v>
      </c>
      <c r="AL11" s="18">
        <v>0.26040999999999997</v>
      </c>
      <c r="AM11" s="18">
        <v>0.31086999999999998</v>
      </c>
      <c r="AN11" s="18">
        <v>0.26621</v>
      </c>
      <c r="AP11" s="18">
        <v>0.38605811020731551</v>
      </c>
      <c r="AQ11" s="18">
        <v>0.36722527554427581</v>
      </c>
      <c r="AR11" s="18">
        <v>0.33929073492217787</v>
      </c>
      <c r="AS11" s="18">
        <v>0.40045719134602531</v>
      </c>
      <c r="AT11" s="18">
        <v>0.34549500859072912</v>
      </c>
      <c r="AU11" s="18">
        <v>0.46388128305515097</v>
      </c>
      <c r="AW11" s="18">
        <v>0.33273821397991232</v>
      </c>
      <c r="AX11" s="18">
        <v>0.3374292150822269</v>
      </c>
      <c r="AZ11" s="18">
        <v>0.29586955346607019</v>
      </c>
      <c r="BA11" s="18">
        <v>0.2895488199318097</v>
      </c>
      <c r="BB11" s="18">
        <v>0.35591552251570879</v>
      </c>
      <c r="BC11" s="18">
        <v>0.4083424973051703</v>
      </c>
      <c r="BD11" s="18">
        <v>0.39414641466517653</v>
      </c>
      <c r="BE11" s="18">
        <v>0.33860729519111998</v>
      </c>
      <c r="BF11" s="18">
        <v>0.43017891506520223</v>
      </c>
      <c r="BG11" s="18">
        <v>0.36255853100029461</v>
      </c>
    </row>
    <row r="12" spans="2:61" ht="18.95" customHeight="1">
      <c r="B12" s="20" t="s">
        <v>110</v>
      </c>
      <c r="C12" s="18">
        <v>0.30123086576642571</v>
      </c>
      <c r="D12" s="18">
        <v>0.30684864060768252</v>
      </c>
      <c r="E12" s="18">
        <v>0.29720700406160372</v>
      </c>
      <c r="G12" s="18">
        <v>0.29446821986237998</v>
      </c>
      <c r="H12" s="18">
        <v>0.31811253058695937</v>
      </c>
      <c r="I12" s="18">
        <v>0.31221096141720972</v>
      </c>
      <c r="J12" s="18">
        <v>0.33163393906743799</v>
      </c>
      <c r="K12" s="18">
        <v>0.29225344703048389</v>
      </c>
      <c r="L12" s="18">
        <v>0.33069373643560668</v>
      </c>
      <c r="M12" s="18">
        <v>0.26969572175047052</v>
      </c>
      <c r="N12" s="18">
        <v>0.29822053000506699</v>
      </c>
      <c r="O12" s="18">
        <v>0.2784313910664768</v>
      </c>
      <c r="Q12" s="18">
        <v>0.31434266481902062</v>
      </c>
      <c r="R12" s="18">
        <v>0.30148739080017212</v>
      </c>
      <c r="S12" s="18">
        <v>0.30888542001621461</v>
      </c>
      <c r="T12" s="18">
        <v>0.27693569366995258</v>
      </c>
      <c r="V12" s="18">
        <v>0.35738666199857783</v>
      </c>
      <c r="W12" s="18">
        <v>0.34172003779048088</v>
      </c>
      <c r="X12" s="18">
        <v>0.30591270975967411</v>
      </c>
      <c r="Y12" s="18">
        <v>0.24719009263678379</v>
      </c>
      <c r="Z12" s="18">
        <v>0.27605101685280281</v>
      </c>
      <c r="AA12" s="18">
        <v>0.28258670917602891</v>
      </c>
      <c r="AB12" s="18">
        <v>0.29363095888806251</v>
      </c>
      <c r="AD12" s="18">
        <v>0.29806241480636209</v>
      </c>
      <c r="AE12" s="18">
        <v>0.31759684816029948</v>
      </c>
      <c r="AF12" s="18">
        <v>0.2950796489451486</v>
      </c>
      <c r="AG12" s="18">
        <v>0.2295791951719264</v>
      </c>
      <c r="AH12" s="18">
        <v>0.30862315218141861</v>
      </c>
      <c r="AI12" s="18">
        <v>0.30780706863395152</v>
      </c>
      <c r="AJ12" s="18">
        <v>0.3682956052417648</v>
      </c>
      <c r="AL12" s="18">
        <v>0.35027999999999998</v>
      </c>
      <c r="AM12" s="18">
        <v>0.36032999999999998</v>
      </c>
      <c r="AN12" s="18">
        <v>0.3281</v>
      </c>
      <c r="AP12" s="18">
        <v>0.30799926819558582</v>
      </c>
      <c r="AQ12" s="18">
        <v>0.25872557989025891</v>
      </c>
      <c r="AR12" s="18">
        <v>0.291669254353422</v>
      </c>
      <c r="AS12" s="18">
        <v>0.27266766049635738</v>
      </c>
      <c r="AT12" s="18">
        <v>0.25129612943213159</v>
      </c>
      <c r="AU12" s="18">
        <v>0.19753728515656749</v>
      </c>
      <c r="AW12" s="18">
        <v>0.30990632352094799</v>
      </c>
      <c r="AX12" s="18">
        <v>0.25068873225250099</v>
      </c>
      <c r="AZ12" s="18">
        <v>0.35657837134197512</v>
      </c>
      <c r="BA12" s="18">
        <v>0.2407348374354118</v>
      </c>
      <c r="BB12" s="18">
        <v>0.30163411705518201</v>
      </c>
      <c r="BC12" s="18">
        <v>0.29110227739057037</v>
      </c>
      <c r="BD12" s="18">
        <v>0.27154966902860878</v>
      </c>
      <c r="BE12" s="18">
        <v>0.26022425039235741</v>
      </c>
      <c r="BF12" s="18">
        <v>0.27552306561231338</v>
      </c>
      <c r="BG12" s="18">
        <v>0.29308077421429563</v>
      </c>
    </row>
    <row r="13" spans="2:61" ht="45.95" customHeight="1">
      <c r="B13" s="20" t="s">
        <v>111</v>
      </c>
      <c r="C13" s="18">
        <v>0.28359740034482772</v>
      </c>
      <c r="D13" s="18">
        <v>0.24283828921971029</v>
      </c>
      <c r="E13" s="18">
        <v>0.314974127453715</v>
      </c>
      <c r="G13" s="18">
        <v>0.28935699331204101</v>
      </c>
      <c r="H13" s="18">
        <v>0.27819748808147621</v>
      </c>
      <c r="I13" s="18">
        <v>0.31228297512612507</v>
      </c>
      <c r="J13" s="18">
        <v>0.27430275063839898</v>
      </c>
      <c r="K13" s="18">
        <v>0.2592558407105589</v>
      </c>
      <c r="L13" s="18">
        <v>0.29599699598166812</v>
      </c>
      <c r="M13" s="18">
        <v>0.25849326494685487</v>
      </c>
      <c r="N13" s="18">
        <v>0.28888341411914842</v>
      </c>
      <c r="O13" s="18">
        <v>0.31461507542426359</v>
      </c>
      <c r="Q13" s="18">
        <v>0.25086526415169053</v>
      </c>
      <c r="R13" s="18">
        <v>0.2935390302733446</v>
      </c>
      <c r="S13" s="18">
        <v>0.25994215129697151</v>
      </c>
      <c r="T13" s="18">
        <v>0.33881087738656512</v>
      </c>
      <c r="V13" s="18">
        <v>0.30506731452540559</v>
      </c>
      <c r="W13" s="18">
        <v>0.26266151775828478</v>
      </c>
      <c r="X13" s="18">
        <v>0.24911320255035799</v>
      </c>
      <c r="Y13" s="18">
        <v>0.2737838543136169</v>
      </c>
      <c r="Z13" s="18">
        <v>0.30456257068024267</v>
      </c>
      <c r="AA13" s="18">
        <v>0.29037975112409409</v>
      </c>
      <c r="AB13" s="18">
        <v>0.30026895267472797</v>
      </c>
      <c r="AD13" s="18">
        <v>0.25472405578119978</v>
      </c>
      <c r="AE13" s="18">
        <v>0.28881316338223267</v>
      </c>
      <c r="AF13" s="18">
        <v>0.31603932089487252</v>
      </c>
      <c r="AG13" s="18">
        <v>0.27915787187758923</v>
      </c>
      <c r="AH13" s="18">
        <v>0.28891203578771529</v>
      </c>
      <c r="AI13" s="18">
        <v>0.30587112580393733</v>
      </c>
      <c r="AJ13" s="18">
        <v>0.23780733087109049</v>
      </c>
      <c r="AL13" s="18">
        <v>0.24951999999999999</v>
      </c>
      <c r="AM13" s="18">
        <v>0.23427999999999999</v>
      </c>
      <c r="AN13" s="18">
        <v>0.39246999999999999</v>
      </c>
      <c r="AP13" s="18">
        <v>0.28123081041621262</v>
      </c>
      <c r="AQ13" s="18">
        <v>0.32719545890397472</v>
      </c>
      <c r="AR13" s="18">
        <v>0.26412268381257248</v>
      </c>
      <c r="AS13" s="18">
        <v>0.28499462777332901</v>
      </c>
      <c r="AT13" s="18">
        <v>0.31247616730214989</v>
      </c>
      <c r="AU13" s="18">
        <v>0.36704660854595489</v>
      </c>
      <c r="AW13" s="18">
        <v>0.27259676960152662</v>
      </c>
      <c r="AX13" s="18">
        <v>0.3613906911219521</v>
      </c>
      <c r="AZ13" s="18">
        <v>0.28422245685644121</v>
      </c>
      <c r="BA13" s="18">
        <v>0.25182527844045388</v>
      </c>
      <c r="BB13" s="18">
        <v>0.28562191117786528</v>
      </c>
      <c r="BC13" s="18">
        <v>0.28767212248388102</v>
      </c>
      <c r="BD13" s="18">
        <v>0.31931053002016357</v>
      </c>
      <c r="BE13" s="18">
        <v>0.30092635486301172</v>
      </c>
      <c r="BF13" s="18">
        <v>0.32115286738041748</v>
      </c>
      <c r="BG13" s="18">
        <v>0.35088992598216828</v>
      </c>
    </row>
    <row r="14" spans="2:61" ht="45.95" customHeight="1">
      <c r="B14" s="20" t="s">
        <v>112</v>
      </c>
      <c r="C14" s="18">
        <v>0.23646373966438319</v>
      </c>
      <c r="D14" s="18">
        <v>0.2762891673487759</v>
      </c>
      <c r="E14" s="18">
        <v>0.2053622160894403</v>
      </c>
      <c r="G14" s="18">
        <v>0.18390118322983881</v>
      </c>
      <c r="H14" s="18">
        <v>0.21175850621425679</v>
      </c>
      <c r="I14" s="18">
        <v>0.24018730952852821</v>
      </c>
      <c r="J14" s="18">
        <v>0.2095584615256296</v>
      </c>
      <c r="K14" s="18">
        <v>0.239513584212418</v>
      </c>
      <c r="L14" s="18">
        <v>0.2330191410849701</v>
      </c>
      <c r="M14" s="18">
        <v>0.2935191449216375</v>
      </c>
      <c r="N14" s="18">
        <v>0.24429242447908689</v>
      </c>
      <c r="O14" s="18">
        <v>0.20873016986055659</v>
      </c>
      <c r="Q14" s="18">
        <v>0.29307970555244373</v>
      </c>
      <c r="R14" s="18">
        <v>0.2311868553646268</v>
      </c>
      <c r="S14" s="18">
        <v>0.2170334093046615</v>
      </c>
      <c r="T14" s="18">
        <v>0.1783839746925599</v>
      </c>
      <c r="V14" s="18">
        <v>0.1550115459169312</v>
      </c>
      <c r="W14" s="18">
        <v>0.2301067982980754</v>
      </c>
      <c r="X14" s="18">
        <v>0.1854324536012798</v>
      </c>
      <c r="Y14" s="18">
        <v>0.27739624022016868</v>
      </c>
      <c r="Z14" s="18">
        <v>0.27027787660377639</v>
      </c>
      <c r="AA14" s="18">
        <v>0.27126520548528887</v>
      </c>
      <c r="AB14" s="18">
        <v>0.26989468897500279</v>
      </c>
      <c r="AD14" s="18">
        <v>0.29649119463782891</v>
      </c>
      <c r="AE14" s="18">
        <v>0.2271212435809272</v>
      </c>
      <c r="AF14" s="18">
        <v>0.2024823951485252</v>
      </c>
      <c r="AG14" s="18">
        <v>0.19688005867388031</v>
      </c>
      <c r="AH14" s="18">
        <v>0.18303495718118279</v>
      </c>
      <c r="AI14" s="18">
        <v>0.20955717665436729</v>
      </c>
      <c r="AJ14" s="18">
        <v>0.3657151007817972</v>
      </c>
      <c r="AL14" s="18">
        <v>0.27645999999999998</v>
      </c>
      <c r="AM14" s="18">
        <v>0.15034</v>
      </c>
      <c r="AN14" s="18">
        <v>0.15651999999999999</v>
      </c>
      <c r="AP14" s="18">
        <v>0.32290899699525027</v>
      </c>
      <c r="AQ14" s="18">
        <v>0.18660198503144301</v>
      </c>
      <c r="AR14" s="18">
        <v>0.30819797457412951</v>
      </c>
      <c r="AS14" s="18">
        <v>0.30365451648257841</v>
      </c>
      <c r="AT14" s="18">
        <v>0.29211094512778168</v>
      </c>
      <c r="AU14" s="18">
        <v>0.28197463315910792</v>
      </c>
      <c r="AW14" s="18">
        <v>0.2423004007072822</v>
      </c>
      <c r="AX14" s="18">
        <v>0.19944503376724901</v>
      </c>
      <c r="AZ14" s="18">
        <v>0.16176243586853631</v>
      </c>
      <c r="BA14" s="18">
        <v>0.26965686037046921</v>
      </c>
      <c r="BB14" s="18">
        <v>0.26578867170778397</v>
      </c>
      <c r="BC14" s="18">
        <v>0.33618289722963501</v>
      </c>
      <c r="BD14" s="18">
        <v>0.38627544114116158</v>
      </c>
      <c r="BE14" s="18">
        <v>0.187995247977673</v>
      </c>
      <c r="BF14" s="18">
        <v>0.24510116745020799</v>
      </c>
      <c r="BG14" s="18">
        <v>0.17360555058972149</v>
      </c>
    </row>
    <row r="15" spans="2:61" ht="18.95" customHeight="1">
      <c r="B15" s="20" t="s">
        <v>113</v>
      </c>
      <c r="C15" s="18">
        <v>0.20455300709027849</v>
      </c>
      <c r="D15" s="18">
        <v>0.19116400615222809</v>
      </c>
      <c r="E15" s="18">
        <v>0.21438050171161849</v>
      </c>
      <c r="G15" s="18">
        <v>0.19342194755668521</v>
      </c>
      <c r="H15" s="18">
        <v>0.20149389144667579</v>
      </c>
      <c r="I15" s="18">
        <v>0.2040364134868739</v>
      </c>
      <c r="J15" s="18">
        <v>0.2311018102300457</v>
      </c>
      <c r="K15" s="18">
        <v>0.1956906509785907</v>
      </c>
      <c r="L15" s="18">
        <v>0.18589422746973569</v>
      </c>
      <c r="M15" s="18">
        <v>0.2147584569847665</v>
      </c>
      <c r="N15" s="18">
        <v>0.20248732309949979</v>
      </c>
      <c r="O15" s="18">
        <v>0.20743088738372811</v>
      </c>
      <c r="Q15" s="18">
        <v>0.17251345191818679</v>
      </c>
      <c r="R15" s="18">
        <v>0.2023782181909955</v>
      </c>
      <c r="S15" s="18">
        <v>0.2178712478029157</v>
      </c>
      <c r="T15" s="18">
        <v>0.23744137128664139</v>
      </c>
      <c r="V15" s="18">
        <v>0.1171483939526652</v>
      </c>
      <c r="W15" s="18">
        <v>0.154415535456947</v>
      </c>
      <c r="X15" s="18">
        <v>0.15710254713382751</v>
      </c>
      <c r="Y15" s="18">
        <v>0.2423383549748688</v>
      </c>
      <c r="Z15" s="18">
        <v>0.26217927659613122</v>
      </c>
      <c r="AA15" s="18">
        <v>0.2454626276723168</v>
      </c>
      <c r="AB15" s="18">
        <v>0.25853262557632162</v>
      </c>
      <c r="AD15" s="18">
        <v>0.2087001454248994</v>
      </c>
      <c r="AE15" s="18">
        <v>0.17929079331994291</v>
      </c>
      <c r="AF15" s="18">
        <v>0.22430009682938939</v>
      </c>
      <c r="AG15" s="18">
        <v>0.2224475366822766</v>
      </c>
      <c r="AH15" s="18">
        <v>0.20455915436355071</v>
      </c>
      <c r="AI15" s="18">
        <v>0.19538108895937259</v>
      </c>
      <c r="AJ15" s="18">
        <v>0.18967854775544049</v>
      </c>
      <c r="AL15" s="18">
        <v>0.14963000000000001</v>
      </c>
      <c r="AM15" s="18">
        <v>0.13549</v>
      </c>
      <c r="AN15" s="18">
        <v>0.18223</v>
      </c>
      <c r="AP15" s="18">
        <v>0.2383543101617302</v>
      </c>
      <c r="AQ15" s="18">
        <v>0.27282132545594029</v>
      </c>
      <c r="AR15" s="18">
        <v>0.25365152025782478</v>
      </c>
      <c r="AS15" s="18">
        <v>0.26131863771982322</v>
      </c>
      <c r="AT15" s="18">
        <v>0.31231617157189012</v>
      </c>
      <c r="AU15" s="18">
        <v>0.14655641762208479</v>
      </c>
      <c r="AW15" s="18">
        <v>0.20053258484514119</v>
      </c>
      <c r="AX15" s="18">
        <v>0.23572139746445969</v>
      </c>
      <c r="AZ15" s="18">
        <v>0.13829539208234631</v>
      </c>
      <c r="BA15" s="18">
        <v>0.19956757729083829</v>
      </c>
      <c r="BB15" s="18">
        <v>0.26421458648712642</v>
      </c>
      <c r="BC15" s="18">
        <v>0.2341759998996798</v>
      </c>
      <c r="BD15" s="18">
        <v>0.27185190342799531</v>
      </c>
      <c r="BE15" s="18">
        <v>0.25496563749338091</v>
      </c>
      <c r="BF15" s="18">
        <v>0.29982285494713329</v>
      </c>
      <c r="BG15" s="18">
        <v>0.27552981082792999</v>
      </c>
    </row>
    <row r="16" spans="2:61" ht="18.95" customHeight="1">
      <c r="B16" s="20" t="s">
        <v>114</v>
      </c>
      <c r="C16" s="18">
        <v>0.19326922521261339</v>
      </c>
      <c r="D16" s="18">
        <v>0.2091102046082097</v>
      </c>
      <c r="E16" s="18">
        <v>0.1811579541842884</v>
      </c>
      <c r="G16" s="18">
        <v>0.1454589523623358</v>
      </c>
      <c r="H16" s="18">
        <v>0.17969185944892541</v>
      </c>
      <c r="I16" s="18">
        <v>0.13581770464279411</v>
      </c>
      <c r="J16" s="18">
        <v>0.19302927579574869</v>
      </c>
      <c r="K16" s="18">
        <v>0.1786827937592213</v>
      </c>
      <c r="L16" s="18">
        <v>0.20119960035358159</v>
      </c>
      <c r="M16" s="18">
        <v>0.24827486875592009</v>
      </c>
      <c r="N16" s="18">
        <v>0.20952721109638839</v>
      </c>
      <c r="O16" s="18">
        <v>0.1834440625547426</v>
      </c>
      <c r="Q16" s="18">
        <v>0.19145111305282811</v>
      </c>
      <c r="R16" s="18">
        <v>0.19234846418755269</v>
      </c>
      <c r="S16" s="18">
        <v>0.21851531609383459</v>
      </c>
      <c r="T16" s="18">
        <v>0.17302820943916841</v>
      </c>
      <c r="V16" s="18">
        <v>0.111021123246704</v>
      </c>
      <c r="W16" s="18">
        <v>0.2034092688097992</v>
      </c>
      <c r="X16" s="18">
        <v>0.21320650489595969</v>
      </c>
      <c r="Y16" s="18">
        <v>0.21868169834891929</v>
      </c>
      <c r="Z16" s="18">
        <v>0.2117239129279247</v>
      </c>
      <c r="AA16" s="18">
        <v>0.212423688720772</v>
      </c>
      <c r="AB16" s="18">
        <v>0.184722569272116</v>
      </c>
      <c r="AD16" s="18">
        <v>0.19400428714184609</v>
      </c>
      <c r="AE16" s="18">
        <v>0.19984504205191919</v>
      </c>
      <c r="AF16" s="18">
        <v>0.20385874942868501</v>
      </c>
      <c r="AG16" s="18">
        <v>0.2142034005680514</v>
      </c>
      <c r="AH16" s="18">
        <v>0.18190601719141239</v>
      </c>
      <c r="AI16" s="18">
        <v>0.16159972742280601</v>
      </c>
      <c r="AJ16" s="18">
        <v>0.17861705748632431</v>
      </c>
      <c r="AL16" s="18">
        <v>0.17818000000000001</v>
      </c>
      <c r="AM16" s="18">
        <v>0.18489</v>
      </c>
      <c r="AN16" s="18">
        <v>0.24606</v>
      </c>
      <c r="AP16" s="18">
        <v>0.22780611395656361</v>
      </c>
      <c r="AQ16" s="18">
        <v>0.1685801707999828</v>
      </c>
      <c r="AR16" s="18">
        <v>0.26065214889757432</v>
      </c>
      <c r="AS16" s="18">
        <v>0.21115194866653619</v>
      </c>
      <c r="AT16" s="18">
        <v>0.21337002174275521</v>
      </c>
      <c r="AU16" s="18">
        <v>0.19460770834861121</v>
      </c>
      <c r="AW16" s="18">
        <v>0.20090281014704159</v>
      </c>
      <c r="AX16" s="18">
        <v>0.14619097146843141</v>
      </c>
      <c r="AZ16" s="18">
        <v>0.17020419461202049</v>
      </c>
      <c r="BA16" s="18">
        <v>0.2245419581019901</v>
      </c>
      <c r="BB16" s="18">
        <v>0.22425131963967401</v>
      </c>
      <c r="BC16" s="18">
        <v>0.20080724417219351</v>
      </c>
      <c r="BD16" s="18">
        <v>0.16933150364589619</v>
      </c>
      <c r="BE16" s="18">
        <v>0.18404423152782809</v>
      </c>
      <c r="BF16" s="18">
        <v>0.17274323060211619</v>
      </c>
      <c r="BG16" s="18">
        <v>0.10856352423778121</v>
      </c>
    </row>
    <row r="17" spans="2:59" ht="32.1" customHeight="1">
      <c r="B17" s="20" t="s">
        <v>115</v>
      </c>
      <c r="C17" s="18">
        <v>0.15165637220125849</v>
      </c>
      <c r="D17" s="18">
        <v>0.15181725148596301</v>
      </c>
      <c r="E17" s="18">
        <v>0.15174161831395891</v>
      </c>
      <c r="G17" s="18">
        <v>0.1693968160855272</v>
      </c>
      <c r="H17" s="18">
        <v>0.15030052871890481</v>
      </c>
      <c r="I17" s="18">
        <v>0.1400349978873443</v>
      </c>
      <c r="J17" s="18">
        <v>0.18611684509481269</v>
      </c>
      <c r="K17" s="18">
        <v>0.14227408574869491</v>
      </c>
      <c r="L17" s="18">
        <v>0.1433340847144183</v>
      </c>
      <c r="M17" s="18">
        <v>0.1183058650249046</v>
      </c>
      <c r="N17" s="18">
        <v>0.17479306585288559</v>
      </c>
      <c r="O17" s="18">
        <v>0.16342628520922431</v>
      </c>
      <c r="Q17" s="18">
        <v>0.16249650063090779</v>
      </c>
      <c r="R17" s="18">
        <v>0.1834081592140607</v>
      </c>
      <c r="S17" s="18">
        <v>0.1349376559477152</v>
      </c>
      <c r="T17" s="18">
        <v>0.12619753402860351</v>
      </c>
      <c r="V17" s="18">
        <v>0.2197310935987512</v>
      </c>
      <c r="W17" s="18">
        <v>0.2064731311550318</v>
      </c>
      <c r="X17" s="18">
        <v>0.2258594397386384</v>
      </c>
      <c r="Y17" s="18">
        <v>0.14793871928704541</v>
      </c>
      <c r="Z17" s="18">
        <v>8.2331126451362702E-2</v>
      </c>
      <c r="AA17" s="18">
        <v>8.2650797088677952E-2</v>
      </c>
      <c r="AB17" s="18">
        <v>9.1427315134833501E-2</v>
      </c>
      <c r="AD17" s="18">
        <v>0.12327650355241521</v>
      </c>
      <c r="AE17" s="18">
        <v>0.19873673536295061</v>
      </c>
      <c r="AF17" s="18">
        <v>0.13171453555235499</v>
      </c>
      <c r="AG17" s="18">
        <v>0.16726299248554469</v>
      </c>
      <c r="AH17" s="18">
        <v>0.15981145016969359</v>
      </c>
      <c r="AI17" s="18">
        <v>0.1779451451651087</v>
      </c>
      <c r="AJ17" s="18">
        <v>0</v>
      </c>
      <c r="AL17" s="18">
        <v>0.16936000000000001</v>
      </c>
      <c r="AM17" s="18">
        <v>0.22212999999999999</v>
      </c>
      <c r="AN17" s="18">
        <v>0.24748000000000001</v>
      </c>
      <c r="AP17" s="18">
        <v>0.10883389724562249</v>
      </c>
      <c r="AQ17" s="18">
        <v>7.9424514229445728E-2</v>
      </c>
      <c r="AR17" s="18">
        <v>9.2188866517089241E-2</v>
      </c>
      <c r="AS17" s="18">
        <v>8.7904958175237052E-2</v>
      </c>
      <c r="AT17" s="18">
        <v>6.3003863913046063E-2</v>
      </c>
      <c r="AU17" s="18">
        <v>4.2625317069928198E-2</v>
      </c>
      <c r="AW17" s="18">
        <v>0.14706850873640459</v>
      </c>
      <c r="AX17" s="18">
        <v>0.18325332117033519</v>
      </c>
      <c r="AZ17" s="18">
        <v>0.21793040780496539</v>
      </c>
      <c r="BA17" s="18">
        <v>0.1487869722318434</v>
      </c>
      <c r="BB17" s="18">
        <v>9.0801956489169097E-2</v>
      </c>
      <c r="BC17" s="18">
        <v>9.7002382286070998E-2</v>
      </c>
      <c r="BD17" s="18">
        <v>9.1210882525065554E-2</v>
      </c>
      <c r="BE17" s="18">
        <v>0.1070893094941736</v>
      </c>
      <c r="BF17" s="18">
        <v>7.7978769552457416E-2</v>
      </c>
      <c r="BG17" s="18">
        <v>0.22113658714379089</v>
      </c>
    </row>
    <row r="18" spans="2:59" ht="18.95" customHeight="1">
      <c r="B18" s="20" t="s">
        <v>116</v>
      </c>
      <c r="C18" s="18">
        <v>0.1164675822121967</v>
      </c>
      <c r="D18" s="18">
        <v>0.14683507194124251</v>
      </c>
      <c r="E18" s="18">
        <v>9.3171049838355863E-2</v>
      </c>
      <c r="G18" s="18">
        <v>0.11132122602636819</v>
      </c>
      <c r="H18" s="18">
        <v>0.11892522587599499</v>
      </c>
      <c r="I18" s="18">
        <v>0.12153941706302759</v>
      </c>
      <c r="J18" s="18">
        <v>0.11087983395188759</v>
      </c>
      <c r="K18" s="18">
        <v>0.12920700030781571</v>
      </c>
      <c r="L18" s="18">
        <v>0.1240425783994154</v>
      </c>
      <c r="M18" s="18">
        <v>0.12897824703605201</v>
      </c>
      <c r="N18" s="18">
        <v>9.6866491202249091E-2</v>
      </c>
      <c r="O18" s="18">
        <v>0.10399869006241901</v>
      </c>
      <c r="Q18" s="18">
        <v>0.12812884223858889</v>
      </c>
      <c r="R18" s="18">
        <v>0.1185003667091078</v>
      </c>
      <c r="S18" s="18">
        <v>0.1140208964222043</v>
      </c>
      <c r="T18" s="18">
        <v>0.1049432726782079</v>
      </c>
      <c r="V18" s="18">
        <v>5.6926363963285473E-2</v>
      </c>
      <c r="W18" s="18">
        <v>6.5784925664845298E-2</v>
      </c>
      <c r="X18" s="18">
        <v>0.1063775627440658</v>
      </c>
      <c r="Y18" s="18">
        <v>0.12747923932310301</v>
      </c>
      <c r="Z18" s="18">
        <v>0.17072053968864451</v>
      </c>
      <c r="AA18" s="18">
        <v>0.1652994802767439</v>
      </c>
      <c r="AB18" s="18">
        <v>0.126994929969628</v>
      </c>
      <c r="AD18" s="18">
        <v>0.12996526251863949</v>
      </c>
      <c r="AE18" s="18">
        <v>0.1080147390737983</v>
      </c>
      <c r="AF18" s="18">
        <v>0.10715713282489631</v>
      </c>
      <c r="AG18" s="18">
        <v>0.11801629030266041</v>
      </c>
      <c r="AH18" s="18">
        <v>0.12819071520999681</v>
      </c>
      <c r="AI18" s="18">
        <v>8.371790868477573E-2</v>
      </c>
      <c r="AJ18" s="18">
        <v>0</v>
      </c>
      <c r="AL18" s="18">
        <v>8.9080000000000006E-2</v>
      </c>
      <c r="AM18" s="18">
        <v>7.8170000000000003E-2</v>
      </c>
      <c r="AN18" s="18">
        <v>6.3060000000000005E-2</v>
      </c>
      <c r="AP18" s="18">
        <v>0.14847514915656879</v>
      </c>
      <c r="AQ18" s="18">
        <v>0.16024565942713989</v>
      </c>
      <c r="AR18" s="18">
        <v>0.2392071273560972</v>
      </c>
      <c r="AS18" s="18">
        <v>0.14716694895941199</v>
      </c>
      <c r="AT18" s="18">
        <v>0.1686000048861149</v>
      </c>
      <c r="AU18" s="18">
        <v>8.8139261705577607E-2</v>
      </c>
      <c r="AW18" s="18">
        <v>0.1193578668265291</v>
      </c>
      <c r="AX18" s="18">
        <v>9.6153541161356271E-2</v>
      </c>
      <c r="AZ18" s="18">
        <v>7.2731718998330919E-2</v>
      </c>
      <c r="BA18" s="18">
        <v>0.12332752011000481</v>
      </c>
      <c r="BB18" s="18">
        <v>0.16170663894272261</v>
      </c>
      <c r="BC18" s="18">
        <v>0.1650868974910327</v>
      </c>
      <c r="BD18" s="18">
        <v>0.132162435196895</v>
      </c>
      <c r="BE18" s="18">
        <v>0.1302382907026266</v>
      </c>
      <c r="BF18" s="18">
        <v>0.12899913871179269</v>
      </c>
      <c r="BG18" s="18">
        <v>6.4190450785089892E-2</v>
      </c>
    </row>
    <row r="19" spans="2:59" ht="32.1" customHeight="1">
      <c r="B19" s="20" t="s">
        <v>117</v>
      </c>
      <c r="C19" s="18">
        <v>8.2405833582632676E-2</v>
      </c>
      <c r="D19" s="18">
        <v>9.9346370770051498E-2</v>
      </c>
      <c r="E19" s="18">
        <v>6.9598141593566518E-2</v>
      </c>
      <c r="G19" s="18">
        <v>8.7702632831989452E-2</v>
      </c>
      <c r="H19" s="18">
        <v>6.7761176347019489E-2</v>
      </c>
      <c r="I19" s="18">
        <v>6.2824092887651076E-2</v>
      </c>
      <c r="J19" s="18">
        <v>7.5525783511804057E-2</v>
      </c>
      <c r="K19" s="18">
        <v>0.10398296597207481</v>
      </c>
      <c r="L19" s="18">
        <v>9.4843302942001717E-2</v>
      </c>
      <c r="M19" s="18">
        <v>6.958704046613351E-2</v>
      </c>
      <c r="N19" s="18">
        <v>9.3487976844949E-2</v>
      </c>
      <c r="O19" s="18">
        <v>9.1987677165607032E-2</v>
      </c>
      <c r="Q19" s="18">
        <v>9.6199048226500466E-2</v>
      </c>
      <c r="R19" s="18">
        <v>8.6898148282329529E-2</v>
      </c>
      <c r="S19" s="18">
        <v>8.0049407924559945E-2</v>
      </c>
      <c r="T19" s="18">
        <v>6.185621530367838E-2</v>
      </c>
      <c r="V19" s="18">
        <v>7.024079627152896E-2</v>
      </c>
      <c r="W19" s="18">
        <v>4.886941567321168E-2</v>
      </c>
      <c r="X19" s="18">
        <v>0.10497057101165751</v>
      </c>
      <c r="Y19" s="18">
        <v>0.10297597596576361</v>
      </c>
      <c r="Z19" s="18">
        <v>7.8084848848512911E-2</v>
      </c>
      <c r="AA19" s="18">
        <v>8.8569004738617646E-2</v>
      </c>
      <c r="AB19" s="18">
        <v>8.4327622033921246E-2</v>
      </c>
      <c r="AD19" s="18">
        <v>7.2949252627838176E-2</v>
      </c>
      <c r="AE19" s="18">
        <v>0.1078290883162791</v>
      </c>
      <c r="AF19" s="18">
        <v>9.3673938470664908E-2</v>
      </c>
      <c r="AG19" s="18">
        <v>5.82443683928816E-2</v>
      </c>
      <c r="AH19" s="18">
        <v>6.8160451131070901E-2</v>
      </c>
      <c r="AI19" s="18">
        <v>7.211398556075653E-2</v>
      </c>
      <c r="AJ19" s="18">
        <v>0</v>
      </c>
      <c r="AL19" s="18">
        <v>7.4099999999999999E-2</v>
      </c>
      <c r="AM19" s="18">
        <v>8.6499999999999994E-2</v>
      </c>
      <c r="AN19" s="18">
        <v>7.2840000000000002E-2</v>
      </c>
      <c r="AP19" s="18">
        <v>9.6826748900358056E-2</v>
      </c>
      <c r="AQ19" s="18">
        <v>7.2962711311444023E-2</v>
      </c>
      <c r="AR19" s="18">
        <v>0.1228470784071521</v>
      </c>
      <c r="AS19" s="18">
        <v>8.2279256532137926E-2</v>
      </c>
      <c r="AT19" s="18">
        <v>6.7147027822467772E-2</v>
      </c>
      <c r="AU19" s="18">
        <v>0</v>
      </c>
      <c r="AW19" s="18">
        <v>8.2151836721696403E-2</v>
      </c>
      <c r="AX19" s="18">
        <v>8.7878717309905513E-2</v>
      </c>
      <c r="AZ19" s="18">
        <v>7.3412858397150643E-2</v>
      </c>
      <c r="BA19" s="18">
        <v>9.670830720405979E-2</v>
      </c>
      <c r="BB19" s="18">
        <v>6.4223109160527286E-2</v>
      </c>
      <c r="BC19" s="18">
        <v>0.11340052980102271</v>
      </c>
      <c r="BD19" s="18">
        <v>0.10637298783817439</v>
      </c>
      <c r="BE19" s="18">
        <v>0.10384479107834441</v>
      </c>
      <c r="BF19" s="18">
        <v>5.609118031377841E-2</v>
      </c>
      <c r="BG19" s="18">
        <v>3.1342130174579347E-2</v>
      </c>
    </row>
    <row r="20" spans="2:59" ht="45.95" customHeight="1">
      <c r="B20" s="20" t="s">
        <v>118</v>
      </c>
      <c r="C20" s="18">
        <v>7.5707910071561108E-2</v>
      </c>
      <c r="D20" s="18">
        <v>8.2765486643181715E-2</v>
      </c>
      <c r="E20" s="18">
        <v>7.0464902554880651E-2</v>
      </c>
      <c r="G20" s="18">
        <v>7.1116101619839389E-2</v>
      </c>
      <c r="H20" s="18">
        <v>6.8296113722760621E-2</v>
      </c>
      <c r="I20" s="18">
        <v>5.0523273425173612E-2</v>
      </c>
      <c r="J20" s="18">
        <v>5.1346103166092373E-2</v>
      </c>
      <c r="K20" s="18">
        <v>7.519583251601597E-2</v>
      </c>
      <c r="L20" s="18">
        <v>7.4189188467774753E-2</v>
      </c>
      <c r="M20" s="18">
        <v>8.7154343359689329E-2</v>
      </c>
      <c r="N20" s="18">
        <v>0.1014809421863537</v>
      </c>
      <c r="O20" s="18">
        <v>7.6695660451792283E-2</v>
      </c>
      <c r="Q20" s="18">
        <v>9.3608751822290129E-2</v>
      </c>
      <c r="R20" s="18">
        <v>5.6331674771725328E-2</v>
      </c>
      <c r="S20" s="18">
        <v>7.7189494473236947E-2</v>
      </c>
      <c r="T20" s="18">
        <v>6.6719353414014818E-2</v>
      </c>
      <c r="V20" s="18">
        <v>8.4791727959122307E-2</v>
      </c>
      <c r="W20" s="18">
        <v>0.1079737442569923</v>
      </c>
      <c r="X20" s="18">
        <v>8.7378661532373947E-2</v>
      </c>
      <c r="Y20" s="18">
        <v>6.8097385834765031E-2</v>
      </c>
      <c r="Z20" s="18">
        <v>4.9459541137835038E-2</v>
      </c>
      <c r="AA20" s="18">
        <v>6.4990413266194216E-2</v>
      </c>
      <c r="AB20" s="18">
        <v>6.5454025522980103E-2</v>
      </c>
      <c r="AD20" s="18">
        <v>7.7188277624339108E-2</v>
      </c>
      <c r="AE20" s="18">
        <v>8.3475108786461513E-2</v>
      </c>
      <c r="AF20" s="18">
        <v>7.0398498687130828E-2</v>
      </c>
      <c r="AG20" s="18">
        <v>9.3606826587635611E-2</v>
      </c>
      <c r="AH20" s="18">
        <v>8.1372474221655944E-2</v>
      </c>
      <c r="AI20" s="18">
        <v>4.5821611169000222E-2</v>
      </c>
      <c r="AJ20" s="18">
        <v>0</v>
      </c>
      <c r="AL20" s="18">
        <v>0.10927000000000001</v>
      </c>
      <c r="AM20" s="18">
        <v>8.2769999999999996E-2</v>
      </c>
      <c r="AN20" s="18">
        <v>5.9319999999999998E-2</v>
      </c>
      <c r="AP20" s="18">
        <v>6.9810068853166138E-2</v>
      </c>
      <c r="AQ20" s="18">
        <v>7.6340697947216235E-2</v>
      </c>
      <c r="AR20" s="18">
        <v>3.1091642333253861E-2</v>
      </c>
      <c r="AS20" s="18">
        <v>5.5066206920217152E-2</v>
      </c>
      <c r="AT20" s="18">
        <v>6.5214435646750793E-2</v>
      </c>
      <c r="AU20" s="18">
        <v>4.6031114773976943E-2</v>
      </c>
      <c r="AW20" s="18">
        <v>7.6709155361055478E-2</v>
      </c>
      <c r="AX20" s="18">
        <v>6.7025564631922108E-2</v>
      </c>
      <c r="AZ20" s="18">
        <v>8.9759102084841377E-2</v>
      </c>
      <c r="BA20" s="18">
        <v>8.4010670965173062E-2</v>
      </c>
      <c r="BB20" s="18">
        <v>6.1401698532410211E-2</v>
      </c>
      <c r="BC20" s="18">
        <v>5.890240961474244E-2</v>
      </c>
      <c r="BD20" s="18">
        <v>7.2426697319715169E-2</v>
      </c>
      <c r="BE20" s="18">
        <v>5.4616705466545082E-2</v>
      </c>
      <c r="BF20" s="18">
        <v>5.3907070223998953E-2</v>
      </c>
      <c r="BG20" s="18">
        <v>8.0842626440556481E-2</v>
      </c>
    </row>
    <row r="21" spans="2:59" ht="18.95" customHeight="1">
      <c r="B21" s="20" t="s">
        <v>119</v>
      </c>
      <c r="C21" s="18">
        <v>1.7060668425753121E-2</v>
      </c>
      <c r="D21" s="18">
        <v>2.0957264928450601E-2</v>
      </c>
      <c r="E21" s="18">
        <v>1.411044553216001E-2</v>
      </c>
      <c r="G21" s="18">
        <v>1.9146094830594981E-2</v>
      </c>
      <c r="H21" s="18">
        <v>5.1535680541193972E-3</v>
      </c>
      <c r="I21" s="18">
        <v>2.0727984933506569E-2</v>
      </c>
      <c r="J21" s="18">
        <v>2.668940394668802E-2</v>
      </c>
      <c r="K21" s="18">
        <v>2.143323668736424E-2</v>
      </c>
      <c r="L21" s="18">
        <v>2.43547050927264E-2</v>
      </c>
      <c r="M21" s="18">
        <v>1.135938882961939E-2</v>
      </c>
      <c r="N21" s="18">
        <v>1.270042503860315E-2</v>
      </c>
      <c r="O21" s="18">
        <v>2.4125965926639691E-2</v>
      </c>
      <c r="Q21" s="18">
        <v>1.376950031079331E-2</v>
      </c>
      <c r="R21" s="18">
        <v>2.4039721738332982E-2</v>
      </c>
      <c r="S21" s="18">
        <v>1.4679146971656549E-2</v>
      </c>
      <c r="T21" s="18">
        <v>1.679251260816705E-2</v>
      </c>
      <c r="V21" s="18">
        <v>2.9182396427554418E-2</v>
      </c>
      <c r="W21" s="18">
        <v>1.767023895041123E-2</v>
      </c>
      <c r="X21" s="18">
        <v>1.7705291594562959E-2</v>
      </c>
      <c r="Y21" s="18">
        <v>1.654865534513383E-2</v>
      </c>
      <c r="Z21" s="18">
        <v>7.4035267394207196E-3</v>
      </c>
      <c r="AA21" s="18">
        <v>1.5341945467508739E-2</v>
      </c>
      <c r="AB21" s="18">
        <v>1.5163560607055751E-2</v>
      </c>
      <c r="AD21" s="18">
        <v>1.881484402363625E-2</v>
      </c>
      <c r="AE21" s="18">
        <v>2.1064027712903711E-2</v>
      </c>
      <c r="AF21" s="18">
        <v>1.177886569666747E-2</v>
      </c>
      <c r="AG21" s="18">
        <v>1.094284560232363E-2</v>
      </c>
      <c r="AH21" s="18">
        <v>8.4972249553199476E-3</v>
      </c>
      <c r="AI21" s="18">
        <v>3.1088076775111721E-2</v>
      </c>
      <c r="AJ21" s="18">
        <v>0</v>
      </c>
      <c r="AL21" s="18">
        <v>2.7709999999999999E-2</v>
      </c>
      <c r="AM21" s="18">
        <v>1.5650000000000001E-2</v>
      </c>
      <c r="AN21" s="18">
        <v>1.0670000000000001E-2</v>
      </c>
      <c r="AP21" s="18">
        <v>6.5223032136289289E-3</v>
      </c>
      <c r="AQ21" s="18">
        <v>2.963241945159702E-2</v>
      </c>
      <c r="AR21" s="18">
        <v>8.7748513789446762E-3</v>
      </c>
      <c r="AS21" s="18">
        <v>4.533913351612311E-3</v>
      </c>
      <c r="AT21" s="18">
        <v>2.3317257354493161E-2</v>
      </c>
      <c r="AU21" s="18">
        <v>5.5515092927250639E-2</v>
      </c>
      <c r="AW21" s="18">
        <v>1.2960854985983591E-2</v>
      </c>
      <c r="AX21" s="18">
        <v>3.8959388863709657E-2</v>
      </c>
      <c r="AZ21" s="18">
        <v>2.0432490172501351E-2</v>
      </c>
      <c r="BA21" s="18">
        <v>2.143727021370985E-2</v>
      </c>
      <c r="BB21" s="18">
        <v>8.213127142573929E-3</v>
      </c>
      <c r="BC21" s="18">
        <v>6.4479146882786588E-3</v>
      </c>
      <c r="BD21" s="18">
        <v>0</v>
      </c>
      <c r="BE21" s="18">
        <v>2.3287333705655042E-2</v>
      </c>
      <c r="BF21" s="18">
        <v>3.1397342670499331E-2</v>
      </c>
      <c r="BG21" s="18">
        <v>1.006702993708739E-2</v>
      </c>
    </row>
    <row r="22" spans="2:59" ht="18.95" customHeight="1">
      <c r="B22" s="20" t="s">
        <v>120</v>
      </c>
      <c r="C22" s="18">
        <v>4.8251107285968023E-3</v>
      </c>
      <c r="D22" s="18">
        <v>4.8919935698210132E-3</v>
      </c>
      <c r="E22" s="18">
        <v>4.6681147997336891E-3</v>
      </c>
      <c r="G22" s="18">
        <v>0</v>
      </c>
      <c r="H22" s="18">
        <v>1.9038763582135991E-3</v>
      </c>
      <c r="I22" s="18">
        <v>2.8659886775382021E-3</v>
      </c>
      <c r="J22" s="18">
        <v>7.9312728229169599E-3</v>
      </c>
      <c r="K22" s="18">
        <v>6.9016979986770274E-3</v>
      </c>
      <c r="L22" s="18">
        <v>2.205871924716623E-3</v>
      </c>
      <c r="M22" s="18">
        <v>1.440540883959066E-3</v>
      </c>
      <c r="N22" s="18">
        <v>1.0593442346780431E-2</v>
      </c>
      <c r="O22" s="18">
        <v>7.177496537447316E-3</v>
      </c>
      <c r="Q22" s="18">
        <v>3.376937832204567E-3</v>
      </c>
      <c r="R22" s="18">
        <v>3.4868232969193212E-3</v>
      </c>
      <c r="S22" s="18">
        <v>9.0126877844248412E-3</v>
      </c>
      <c r="T22" s="18">
        <v>4.2618936389926081E-3</v>
      </c>
      <c r="V22" s="18">
        <v>2.2005788029330542E-3</v>
      </c>
      <c r="W22" s="18">
        <v>4.9545942818389026E-3</v>
      </c>
      <c r="X22" s="18">
        <v>1.809536153012638E-3</v>
      </c>
      <c r="Y22" s="18">
        <v>4.9924837701227336E-3</v>
      </c>
      <c r="Z22" s="18">
        <v>6.6771912231284097E-3</v>
      </c>
      <c r="AA22" s="18">
        <v>5.6924742918880323E-3</v>
      </c>
      <c r="AB22" s="18">
        <v>7.545596827606112E-3</v>
      </c>
      <c r="AD22" s="18">
        <v>3.050227894936512E-3</v>
      </c>
      <c r="AE22" s="18">
        <v>2.689789051959659E-3</v>
      </c>
      <c r="AF22" s="18">
        <v>5.0984442444032291E-3</v>
      </c>
      <c r="AG22" s="18">
        <v>8.1644051427786322E-3</v>
      </c>
      <c r="AH22" s="18">
        <v>8.2142678329030008E-3</v>
      </c>
      <c r="AI22" s="18">
        <v>8.770629275939067E-3</v>
      </c>
      <c r="AJ22" s="18">
        <v>0</v>
      </c>
      <c r="AL22" s="18">
        <v>3.3400000000000001E-3</v>
      </c>
      <c r="AM22" s="18">
        <v>0</v>
      </c>
      <c r="AN22" s="18">
        <v>0</v>
      </c>
      <c r="AP22" s="18">
        <v>0</v>
      </c>
      <c r="AQ22" s="18">
        <v>8.1069738466601864E-3</v>
      </c>
      <c r="AR22" s="18">
        <v>8.0070389874707937E-3</v>
      </c>
      <c r="AS22" s="18">
        <v>5.8486598963780299E-3</v>
      </c>
      <c r="AT22" s="18">
        <v>1.451199132435047E-2</v>
      </c>
      <c r="AU22" s="18">
        <v>0</v>
      </c>
      <c r="AW22" s="18">
        <v>4.4867616380061962E-3</v>
      </c>
      <c r="AX22" s="18">
        <v>5.7691657170882123E-3</v>
      </c>
      <c r="AZ22" s="18">
        <v>3.798947679243343E-3</v>
      </c>
      <c r="BA22" s="18">
        <v>3.1625316848422399E-3</v>
      </c>
      <c r="BB22" s="18">
        <v>6.916151312716892E-3</v>
      </c>
      <c r="BC22" s="18">
        <v>5.1602589262556026E-3</v>
      </c>
      <c r="BD22" s="18">
        <v>0</v>
      </c>
      <c r="BE22" s="18">
        <v>0</v>
      </c>
      <c r="BF22" s="18">
        <v>1.3270988134721001E-3</v>
      </c>
      <c r="BG22" s="18">
        <v>2.928790738609836E-2</v>
      </c>
    </row>
    <row r="24" spans="2:59">
      <c r="B24" s="21" t="s">
        <v>18</v>
      </c>
    </row>
    <row r="25" spans="2:59">
      <c r="B25" t="s">
        <v>483</v>
      </c>
    </row>
    <row r="26" spans="2:59">
      <c r="B26" t="s">
        <v>11</v>
      </c>
    </row>
    <row r="27" spans="2:59">
      <c r="B27"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I23"/>
  <sheetViews>
    <sheetView showGridLines="0" workbookViewId="0">
      <pane xSplit="2" topLeftCell="AX1" activePane="topRight" state="frozen"/>
      <selection pane="topRight" activeCell="BL10" sqref="BL10"/>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121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4011</v>
      </c>
      <c r="D7" s="27">
        <v>1668</v>
      </c>
      <c r="E7" s="27">
        <v>2328</v>
      </c>
      <c r="G7" s="27">
        <v>204</v>
      </c>
      <c r="H7" s="27">
        <v>556</v>
      </c>
      <c r="I7" s="27">
        <v>393</v>
      </c>
      <c r="J7" s="27">
        <v>359</v>
      </c>
      <c r="K7" s="27">
        <v>434</v>
      </c>
      <c r="L7" s="27">
        <v>408</v>
      </c>
      <c r="M7" s="27">
        <v>648</v>
      </c>
      <c r="N7" s="27">
        <v>585</v>
      </c>
      <c r="O7" s="27">
        <v>424</v>
      </c>
      <c r="Q7" s="27">
        <v>1331</v>
      </c>
      <c r="R7" s="27">
        <v>796</v>
      </c>
      <c r="S7" s="27">
        <v>885</v>
      </c>
      <c r="T7" s="27">
        <v>954</v>
      </c>
      <c r="V7" s="27">
        <v>498</v>
      </c>
      <c r="W7" s="27">
        <v>615</v>
      </c>
      <c r="X7" s="27">
        <v>571</v>
      </c>
      <c r="Y7" s="27">
        <v>605</v>
      </c>
      <c r="Z7" s="27">
        <v>585</v>
      </c>
      <c r="AA7" s="27">
        <v>563</v>
      </c>
      <c r="AB7" s="27">
        <v>574</v>
      </c>
      <c r="AD7" s="27">
        <v>1337</v>
      </c>
      <c r="AE7" s="27">
        <v>798</v>
      </c>
      <c r="AF7" s="27">
        <v>764</v>
      </c>
      <c r="AG7" s="27">
        <v>159</v>
      </c>
      <c r="AH7" s="27">
        <v>607</v>
      </c>
      <c r="AI7" s="27">
        <v>341</v>
      </c>
      <c r="AJ7" s="27">
        <v>5</v>
      </c>
      <c r="AL7" s="27">
        <v>545</v>
      </c>
      <c r="AM7" s="27">
        <v>639</v>
      </c>
      <c r="AN7" s="27">
        <v>179</v>
      </c>
      <c r="AP7" s="27">
        <v>434</v>
      </c>
      <c r="AQ7" s="27">
        <v>418</v>
      </c>
      <c r="AR7" s="27">
        <v>128</v>
      </c>
      <c r="AS7" s="27">
        <v>887</v>
      </c>
      <c r="AT7" s="27">
        <v>139</v>
      </c>
      <c r="AU7" s="27">
        <v>21</v>
      </c>
      <c r="AW7" s="27">
        <v>3478</v>
      </c>
      <c r="AX7" s="27">
        <v>489</v>
      </c>
      <c r="AZ7" s="27">
        <v>1323</v>
      </c>
      <c r="BA7" s="27">
        <v>927</v>
      </c>
      <c r="BB7" s="27">
        <v>646</v>
      </c>
      <c r="BC7" s="27">
        <v>524</v>
      </c>
      <c r="BD7" s="27">
        <v>129</v>
      </c>
      <c r="BE7" s="27">
        <v>133</v>
      </c>
      <c r="BF7" s="27">
        <v>207</v>
      </c>
      <c r="BG7" s="27">
        <v>95</v>
      </c>
    </row>
    <row r="8" spans="2:61">
      <c r="B8" s="7" t="s">
        <v>106</v>
      </c>
      <c r="C8" s="13">
        <v>4011</v>
      </c>
      <c r="D8" s="13">
        <v>1739</v>
      </c>
      <c r="E8" s="13">
        <v>2266</v>
      </c>
      <c r="G8" s="13">
        <v>188</v>
      </c>
      <c r="H8" s="13">
        <v>543</v>
      </c>
      <c r="I8" s="13">
        <v>396</v>
      </c>
      <c r="J8" s="13">
        <v>350</v>
      </c>
      <c r="K8" s="13">
        <v>437</v>
      </c>
      <c r="L8" s="13">
        <v>422</v>
      </c>
      <c r="M8" s="13">
        <v>649</v>
      </c>
      <c r="N8" s="13">
        <v>636</v>
      </c>
      <c r="O8" s="13">
        <v>390</v>
      </c>
      <c r="Q8" s="13">
        <v>1337</v>
      </c>
      <c r="R8" s="13">
        <v>793</v>
      </c>
      <c r="S8" s="13">
        <v>894</v>
      </c>
      <c r="T8" s="13">
        <v>942</v>
      </c>
      <c r="V8" s="13">
        <v>583</v>
      </c>
      <c r="W8" s="13">
        <v>585</v>
      </c>
      <c r="X8" s="13">
        <v>582</v>
      </c>
      <c r="Y8" s="13">
        <v>556</v>
      </c>
      <c r="Z8" s="13">
        <v>562</v>
      </c>
      <c r="AA8" s="13">
        <v>563</v>
      </c>
      <c r="AB8" s="13">
        <v>580</v>
      </c>
      <c r="AD8" s="13">
        <v>1341</v>
      </c>
      <c r="AE8" s="13">
        <v>802</v>
      </c>
      <c r="AF8" s="13">
        <v>762</v>
      </c>
      <c r="AG8" s="13">
        <v>156</v>
      </c>
      <c r="AH8" s="13">
        <v>607</v>
      </c>
      <c r="AI8" s="13">
        <v>338</v>
      </c>
      <c r="AJ8" s="13">
        <v>5</v>
      </c>
      <c r="AL8" s="13">
        <v>565</v>
      </c>
      <c r="AM8" s="13">
        <v>658</v>
      </c>
      <c r="AN8" s="13">
        <v>183</v>
      </c>
      <c r="AP8" s="13">
        <v>431</v>
      </c>
      <c r="AQ8" s="13">
        <v>406</v>
      </c>
      <c r="AR8" s="13">
        <v>131</v>
      </c>
      <c r="AS8" s="13">
        <v>855</v>
      </c>
      <c r="AT8" s="13">
        <v>138</v>
      </c>
      <c r="AU8" s="13">
        <v>21</v>
      </c>
      <c r="AW8" s="13">
        <v>3480</v>
      </c>
      <c r="AX8" s="13">
        <v>487</v>
      </c>
      <c r="AZ8" s="13">
        <v>1379</v>
      </c>
      <c r="BA8" s="13">
        <v>899</v>
      </c>
      <c r="BB8" s="13">
        <v>649</v>
      </c>
      <c r="BC8" s="13">
        <v>507</v>
      </c>
      <c r="BD8" s="13">
        <v>127</v>
      </c>
      <c r="BE8" s="13">
        <v>130</v>
      </c>
      <c r="BF8" s="13">
        <v>199</v>
      </c>
      <c r="BG8" s="13">
        <v>95</v>
      </c>
    </row>
    <row r="9" spans="2:61" ht="32.1" customHeight="1">
      <c r="B9" s="20" t="s">
        <v>122</v>
      </c>
      <c r="C9" s="18">
        <v>0.50888619344961494</v>
      </c>
      <c r="D9" s="18">
        <v>0.50751392798181594</v>
      </c>
      <c r="E9" s="18">
        <v>0.50971325603747253</v>
      </c>
      <c r="G9" s="18">
        <v>0.4853594434989042</v>
      </c>
      <c r="H9" s="18">
        <v>0.5291718868237395</v>
      </c>
      <c r="I9" s="18">
        <v>0.46794610931021863</v>
      </c>
      <c r="J9" s="18">
        <v>0.51762820056446046</v>
      </c>
      <c r="K9" s="18">
        <v>0.51744445868400479</v>
      </c>
      <c r="L9" s="18">
        <v>0.51769562810652203</v>
      </c>
      <c r="M9" s="18">
        <v>0.49943185417493807</v>
      </c>
      <c r="N9" s="18">
        <v>0.48555299990307021</v>
      </c>
      <c r="O9" s="18">
        <v>0.56034348184417404</v>
      </c>
      <c r="Q9" s="18">
        <v>0.52619117133494719</v>
      </c>
      <c r="R9" s="18">
        <v>0.53967598396457495</v>
      </c>
      <c r="S9" s="18">
        <v>0.49591917432039673</v>
      </c>
      <c r="T9" s="18">
        <v>0.47360637698057262</v>
      </c>
      <c r="V9" s="18">
        <v>0.54567248494226495</v>
      </c>
      <c r="W9" s="18">
        <v>0.54588221315631746</v>
      </c>
      <c r="X9" s="18">
        <v>0.53983404040950556</v>
      </c>
      <c r="Y9" s="18">
        <v>0.51140988232181983</v>
      </c>
      <c r="Z9" s="18">
        <v>0.4884574439547183</v>
      </c>
      <c r="AA9" s="18">
        <v>0.45432834488645157</v>
      </c>
      <c r="AB9" s="18">
        <v>0.47391659653691609</v>
      </c>
      <c r="AD9" s="18">
        <v>0.50732566982531746</v>
      </c>
      <c r="AE9" s="18">
        <v>0.49410570412129567</v>
      </c>
      <c r="AF9" s="18">
        <v>0.50430058199220562</v>
      </c>
      <c r="AG9" s="18">
        <v>0.57941180181473495</v>
      </c>
      <c r="AH9" s="18">
        <v>0.51213969323985109</v>
      </c>
      <c r="AI9" s="18">
        <v>0.52023940078054653</v>
      </c>
      <c r="AJ9" s="18">
        <v>0.63170439475823514</v>
      </c>
      <c r="AL9" s="18">
        <v>0.53547999999999996</v>
      </c>
      <c r="AM9" s="18">
        <v>0.56481999999999999</v>
      </c>
      <c r="AN9" s="18">
        <v>0.45161000000000001</v>
      </c>
      <c r="AP9" s="18">
        <v>0.50525477608357983</v>
      </c>
      <c r="AQ9" s="18">
        <v>0.46186342604094921</v>
      </c>
      <c r="AR9" s="18">
        <v>0.44805173188666481</v>
      </c>
      <c r="AS9" s="18">
        <v>0.46849873986633261</v>
      </c>
      <c r="AT9" s="18">
        <v>0.42262644398740501</v>
      </c>
      <c r="AU9" s="18">
        <v>0.51881575018430914</v>
      </c>
      <c r="AW9" s="18">
        <v>0.51080974855897621</v>
      </c>
      <c r="AX9" s="18">
        <v>0.49128748597216187</v>
      </c>
      <c r="AZ9" s="18">
        <v>0.55552819574969292</v>
      </c>
      <c r="BA9" s="18">
        <v>0.50009874065107451</v>
      </c>
      <c r="BB9" s="18">
        <v>0.46817436047330191</v>
      </c>
      <c r="BC9" s="18">
        <v>0.49269896254663409</v>
      </c>
      <c r="BD9" s="18">
        <v>0.48819871679644339</v>
      </c>
      <c r="BE9" s="18">
        <v>0.4070576166640093</v>
      </c>
      <c r="BF9" s="18">
        <v>0.49400925405426221</v>
      </c>
      <c r="BG9" s="18">
        <v>0.49288547679511707</v>
      </c>
    </row>
    <row r="10" spans="2:61" ht="32.1" customHeight="1">
      <c r="B10" s="20" t="s">
        <v>123</v>
      </c>
      <c r="C10" s="18">
        <v>0.46930089068750142</v>
      </c>
      <c r="D10" s="18">
        <v>0.44600072773774568</v>
      </c>
      <c r="E10" s="18">
        <v>0.48648481551745382</v>
      </c>
      <c r="G10" s="18">
        <v>0.45675067884249387</v>
      </c>
      <c r="H10" s="18">
        <v>0.47584972409260079</v>
      </c>
      <c r="I10" s="18">
        <v>0.54076674174575179</v>
      </c>
      <c r="J10" s="18">
        <v>0.51567843495806009</v>
      </c>
      <c r="K10" s="18">
        <v>0.42854566013995898</v>
      </c>
      <c r="L10" s="18">
        <v>0.47514277957267698</v>
      </c>
      <c r="M10" s="18">
        <v>0.4309316909263457</v>
      </c>
      <c r="N10" s="18">
        <v>0.46386309840331669</v>
      </c>
      <c r="O10" s="18">
        <v>0.46412700012316571</v>
      </c>
      <c r="Q10" s="18">
        <v>0.45714675280181621</v>
      </c>
      <c r="R10" s="18">
        <v>0.4983113992786149</v>
      </c>
      <c r="S10" s="18">
        <v>0.46717265349680043</v>
      </c>
      <c r="T10" s="18">
        <v>0.46712313619623441</v>
      </c>
      <c r="V10" s="18">
        <v>0.53015688477496292</v>
      </c>
      <c r="W10" s="18">
        <v>0.52254222281596752</v>
      </c>
      <c r="X10" s="18">
        <v>0.54807698439109243</v>
      </c>
      <c r="Y10" s="18">
        <v>0.49596790386463768</v>
      </c>
      <c r="Z10" s="18">
        <v>0.39040993556590348</v>
      </c>
      <c r="AA10" s="18">
        <v>0.37120000017413041</v>
      </c>
      <c r="AB10" s="18">
        <v>0.42155165886683849</v>
      </c>
      <c r="AD10" s="18">
        <v>0.45030793833521898</v>
      </c>
      <c r="AE10" s="18">
        <v>0.51473130842129877</v>
      </c>
      <c r="AF10" s="18">
        <v>0.44379268981505299</v>
      </c>
      <c r="AG10" s="18">
        <v>0.44204934871677232</v>
      </c>
      <c r="AH10" s="18">
        <v>0.46454254513506882</v>
      </c>
      <c r="AI10" s="18">
        <v>0.52248654480755674</v>
      </c>
      <c r="AJ10" s="18">
        <v>0</v>
      </c>
      <c r="AL10" s="18">
        <v>0.49693999999999999</v>
      </c>
      <c r="AM10" s="18">
        <v>0.55757999999999996</v>
      </c>
      <c r="AN10" s="18">
        <v>0.54751000000000005</v>
      </c>
      <c r="AP10" s="18">
        <v>0.38272810599980561</v>
      </c>
      <c r="AQ10" s="18">
        <v>0.38103201922706309</v>
      </c>
      <c r="AR10" s="18">
        <v>0.48945356861410788</v>
      </c>
      <c r="AS10" s="18">
        <v>0.41832426511706178</v>
      </c>
      <c r="AT10" s="18">
        <v>0.41481005706470542</v>
      </c>
      <c r="AU10" s="18">
        <v>0.33373927460175801</v>
      </c>
      <c r="AW10" s="18">
        <v>0.47448403456941418</v>
      </c>
      <c r="AX10" s="18">
        <v>0.42974169953046393</v>
      </c>
      <c r="AZ10" s="18">
        <v>0.54753031568424504</v>
      </c>
      <c r="BA10" s="18">
        <v>0.4615589581443183</v>
      </c>
      <c r="BB10" s="18">
        <v>0.39444267886077938</v>
      </c>
      <c r="BC10" s="18">
        <v>0.43810426503486127</v>
      </c>
      <c r="BD10" s="18">
        <v>0.42005337396382691</v>
      </c>
      <c r="BE10" s="18">
        <v>0.34128342804697748</v>
      </c>
      <c r="BF10" s="18">
        <v>0.44722106807955941</v>
      </c>
      <c r="BG10" s="18">
        <v>0.40788619934931047</v>
      </c>
    </row>
    <row r="11" spans="2:61" ht="45.95" customHeight="1">
      <c r="B11" s="20" t="s">
        <v>124</v>
      </c>
      <c r="C11" s="18">
        <v>0.33505260408919058</v>
      </c>
      <c r="D11" s="18">
        <v>0.35539914372546461</v>
      </c>
      <c r="E11" s="18">
        <v>0.31924495761383392</v>
      </c>
      <c r="G11" s="18">
        <v>0.32617663379306361</v>
      </c>
      <c r="H11" s="18">
        <v>0.32087198290251773</v>
      </c>
      <c r="I11" s="18">
        <v>0.33988207966946993</v>
      </c>
      <c r="J11" s="18">
        <v>0.29878649091939308</v>
      </c>
      <c r="K11" s="18">
        <v>0.35797067642759928</v>
      </c>
      <c r="L11" s="18">
        <v>0.29766750824755001</v>
      </c>
      <c r="M11" s="18">
        <v>0.36237242392849522</v>
      </c>
      <c r="N11" s="18">
        <v>0.35943367435196921</v>
      </c>
      <c r="O11" s="18">
        <v>0.31628379683553798</v>
      </c>
      <c r="Q11" s="18">
        <v>0.34047495685702928</v>
      </c>
      <c r="R11" s="18">
        <v>0.32919168621721828</v>
      </c>
      <c r="S11" s="18">
        <v>0.33372649456868869</v>
      </c>
      <c r="T11" s="18">
        <v>0.33217052897765559</v>
      </c>
      <c r="V11" s="18">
        <v>0.27252513309194037</v>
      </c>
      <c r="W11" s="18">
        <v>0.29330693463321222</v>
      </c>
      <c r="X11" s="18">
        <v>0.2926737790868803</v>
      </c>
      <c r="Y11" s="18">
        <v>0.34960653278297332</v>
      </c>
      <c r="Z11" s="18">
        <v>0.37929760366745369</v>
      </c>
      <c r="AA11" s="18">
        <v>0.39290693335676852</v>
      </c>
      <c r="AB11" s="18">
        <v>0.3694872334112379</v>
      </c>
      <c r="AD11" s="18">
        <v>0.36408190830080378</v>
      </c>
      <c r="AE11" s="18">
        <v>0.32400115276546432</v>
      </c>
      <c r="AF11" s="18">
        <v>0.34126322549583671</v>
      </c>
      <c r="AG11" s="18">
        <v>0.29546007212475961</v>
      </c>
      <c r="AH11" s="18">
        <v>0.31901161899371222</v>
      </c>
      <c r="AI11" s="18">
        <v>0.28410946188485231</v>
      </c>
      <c r="AJ11" s="18">
        <v>0</v>
      </c>
      <c r="AL11" s="18">
        <v>0.30665999999999999</v>
      </c>
      <c r="AM11" s="18">
        <v>0.28994999999999999</v>
      </c>
      <c r="AN11" s="18">
        <v>0.27005000000000001</v>
      </c>
      <c r="AP11" s="18">
        <v>0.36149587278765449</v>
      </c>
      <c r="AQ11" s="18">
        <v>0.39245681635964669</v>
      </c>
      <c r="AR11" s="18">
        <v>0.345385224486079</v>
      </c>
      <c r="AS11" s="18">
        <v>0.39608303857030269</v>
      </c>
      <c r="AT11" s="18">
        <v>0.32728969436286792</v>
      </c>
      <c r="AU11" s="18">
        <v>0.62565317630289041</v>
      </c>
      <c r="AW11" s="18">
        <v>0.33849860346342309</v>
      </c>
      <c r="AX11" s="18">
        <v>0.31895647436348162</v>
      </c>
      <c r="AZ11" s="18">
        <v>0.27315990727356809</v>
      </c>
      <c r="BA11" s="18">
        <v>0.35318688941571802</v>
      </c>
      <c r="BB11" s="18">
        <v>0.39694907338853441</v>
      </c>
      <c r="BC11" s="18">
        <v>0.36790218247490469</v>
      </c>
      <c r="BD11" s="18">
        <v>0.36217848921243462</v>
      </c>
      <c r="BE11" s="18">
        <v>0.36573062448198379</v>
      </c>
      <c r="BF11" s="18">
        <v>0.35832091962966972</v>
      </c>
      <c r="BG11" s="18">
        <v>0.35377812192055552</v>
      </c>
    </row>
    <row r="12" spans="2:61" ht="32.1" customHeight="1">
      <c r="B12" s="20" t="s">
        <v>125</v>
      </c>
      <c r="C12" s="18">
        <v>0.31370072432767848</v>
      </c>
      <c r="D12" s="18">
        <v>0.31450803184541221</v>
      </c>
      <c r="E12" s="18">
        <v>0.31299815691741778</v>
      </c>
      <c r="G12" s="18">
        <v>0.30167457452313112</v>
      </c>
      <c r="H12" s="18">
        <v>0.32916406770616052</v>
      </c>
      <c r="I12" s="18">
        <v>0.32082839394467438</v>
      </c>
      <c r="J12" s="18">
        <v>0.30830368559340843</v>
      </c>
      <c r="K12" s="18">
        <v>0.30340147560585801</v>
      </c>
      <c r="L12" s="18">
        <v>0.33488383755118623</v>
      </c>
      <c r="M12" s="18">
        <v>0.30863890231307178</v>
      </c>
      <c r="N12" s="18">
        <v>0.29836429606827752</v>
      </c>
      <c r="O12" s="18">
        <v>0.31761372711749108</v>
      </c>
      <c r="Q12" s="18">
        <v>0.29200589352950379</v>
      </c>
      <c r="R12" s="18">
        <v>0.31887027853388511</v>
      </c>
      <c r="S12" s="18">
        <v>0.33313161501747968</v>
      </c>
      <c r="T12" s="18">
        <v>0.32076957168994807</v>
      </c>
      <c r="V12" s="18">
        <v>0.29473683597168121</v>
      </c>
      <c r="W12" s="18">
        <v>0.28083424203040669</v>
      </c>
      <c r="X12" s="18">
        <v>0.31390101005677518</v>
      </c>
      <c r="Y12" s="18">
        <v>0.29810944035912429</v>
      </c>
      <c r="Z12" s="18">
        <v>0.35330035414834571</v>
      </c>
      <c r="AA12" s="18">
        <v>0.34376961451660221</v>
      </c>
      <c r="AB12" s="18">
        <v>0.31308553794126898</v>
      </c>
      <c r="AD12" s="18">
        <v>0.3085640145791998</v>
      </c>
      <c r="AE12" s="18">
        <v>0.32417990866277407</v>
      </c>
      <c r="AF12" s="18">
        <v>0.30057259190708108</v>
      </c>
      <c r="AG12" s="18">
        <v>0.33823919326076057</v>
      </c>
      <c r="AH12" s="18">
        <v>0.33474861930179439</v>
      </c>
      <c r="AI12" s="18">
        <v>0.29429501524925789</v>
      </c>
      <c r="AJ12" s="18">
        <v>0</v>
      </c>
      <c r="AL12" s="18">
        <v>0.29561999999999999</v>
      </c>
      <c r="AM12" s="18">
        <v>0.28860000000000002</v>
      </c>
      <c r="AN12" s="18">
        <v>0.32424999999999998</v>
      </c>
      <c r="AP12" s="18">
        <v>0.30593768945279082</v>
      </c>
      <c r="AQ12" s="18">
        <v>0.32762772050974498</v>
      </c>
      <c r="AR12" s="18">
        <v>0.34871911532518962</v>
      </c>
      <c r="AS12" s="18">
        <v>0.33040333671968852</v>
      </c>
      <c r="AT12" s="18">
        <v>0.40281689835936202</v>
      </c>
      <c r="AU12" s="18">
        <v>0.25253749827622463</v>
      </c>
      <c r="AW12" s="18">
        <v>0.31784212287349789</v>
      </c>
      <c r="AX12" s="18">
        <v>0.29149906272980258</v>
      </c>
      <c r="AZ12" s="18">
        <v>0.29981371377775401</v>
      </c>
      <c r="BA12" s="18">
        <v>0.28842466649940313</v>
      </c>
      <c r="BB12" s="18">
        <v>0.3577267936005607</v>
      </c>
      <c r="BC12" s="18">
        <v>0.32104648647637257</v>
      </c>
      <c r="BD12" s="18">
        <v>0.30327597701784792</v>
      </c>
      <c r="BE12" s="18">
        <v>0.39607784384621508</v>
      </c>
      <c r="BF12" s="18">
        <v>0.29972874125145282</v>
      </c>
      <c r="BG12" s="18">
        <v>0.36867294076237012</v>
      </c>
    </row>
    <row r="13" spans="2:61" ht="60" customHeight="1">
      <c r="B13" s="20" t="s">
        <v>126</v>
      </c>
      <c r="C13" s="18">
        <v>0.28750012614197779</v>
      </c>
      <c r="D13" s="18">
        <v>0.30842871325868543</v>
      </c>
      <c r="E13" s="18">
        <v>0.27146406530427991</v>
      </c>
      <c r="G13" s="18">
        <v>0.35126756222562389</v>
      </c>
      <c r="H13" s="18">
        <v>0.26030511233245912</v>
      </c>
      <c r="I13" s="18">
        <v>0.30172749665911358</v>
      </c>
      <c r="J13" s="18">
        <v>0.25677035212081373</v>
      </c>
      <c r="K13" s="18">
        <v>0.26343891716217033</v>
      </c>
      <c r="L13" s="18">
        <v>0.29450015180155242</v>
      </c>
      <c r="M13" s="18">
        <v>0.31260479373912442</v>
      </c>
      <c r="N13" s="18">
        <v>0.30608079911958441</v>
      </c>
      <c r="O13" s="18">
        <v>0.2550825192640338</v>
      </c>
      <c r="Q13" s="18">
        <v>0.34891115952310681</v>
      </c>
      <c r="R13" s="18">
        <v>0.29290349018760858</v>
      </c>
      <c r="S13" s="18">
        <v>0.23391940900499411</v>
      </c>
      <c r="T13" s="18">
        <v>0.24583933133151331</v>
      </c>
      <c r="V13" s="18">
        <v>0.25175351897757969</v>
      </c>
      <c r="W13" s="18">
        <v>0.30147908591803069</v>
      </c>
      <c r="X13" s="18">
        <v>0.29084495873261712</v>
      </c>
      <c r="Y13" s="18">
        <v>0.29862675126091642</v>
      </c>
      <c r="Z13" s="18">
        <v>0.30541242876671409</v>
      </c>
      <c r="AA13" s="18">
        <v>0.30412082914285188</v>
      </c>
      <c r="AB13" s="18">
        <v>0.26178620071226588</v>
      </c>
      <c r="AD13" s="18">
        <v>0.31619594351303809</v>
      </c>
      <c r="AE13" s="18">
        <v>0.31575525759659029</v>
      </c>
      <c r="AF13" s="18">
        <v>0.25519989462257808</v>
      </c>
      <c r="AG13" s="18">
        <v>0.25712474450219508</v>
      </c>
      <c r="AH13" s="18">
        <v>0.24070105358948371</v>
      </c>
      <c r="AI13" s="18">
        <v>0.27631805586292751</v>
      </c>
      <c r="AJ13" s="18">
        <v>0.3657151007817972</v>
      </c>
      <c r="AL13" s="18">
        <v>0.37124000000000001</v>
      </c>
      <c r="AM13" s="18">
        <v>0.24057000000000001</v>
      </c>
      <c r="AN13" s="18">
        <v>0.23959</v>
      </c>
      <c r="AP13" s="18">
        <v>0.37960128475701338</v>
      </c>
      <c r="AQ13" s="18">
        <v>0.22070024411218761</v>
      </c>
      <c r="AR13" s="18">
        <v>0.23070793116892599</v>
      </c>
      <c r="AS13" s="18">
        <v>0.29567801474775068</v>
      </c>
      <c r="AT13" s="18">
        <v>0.26104493164818598</v>
      </c>
      <c r="AU13" s="18">
        <v>4.6606025596709288E-2</v>
      </c>
      <c r="AW13" s="18">
        <v>0.29115136443630768</v>
      </c>
      <c r="AX13" s="18">
        <v>0.26873806460747962</v>
      </c>
      <c r="AZ13" s="18">
        <v>0.26411598911039702</v>
      </c>
      <c r="BA13" s="18">
        <v>0.29599104476222138</v>
      </c>
      <c r="BB13" s="18">
        <v>0.28736420213813091</v>
      </c>
      <c r="BC13" s="18">
        <v>0.3499682431492584</v>
      </c>
      <c r="BD13" s="18">
        <v>0.34261836297741882</v>
      </c>
      <c r="BE13" s="18">
        <v>0.25711382006616329</v>
      </c>
      <c r="BF13" s="18">
        <v>0.24430582522153871</v>
      </c>
      <c r="BG13" s="18">
        <v>0.30055218116288829</v>
      </c>
    </row>
    <row r="14" spans="2:61" ht="32.1" customHeight="1">
      <c r="B14" s="20" t="s">
        <v>127</v>
      </c>
      <c r="C14" s="18">
        <v>0.28522324645060121</v>
      </c>
      <c r="D14" s="18">
        <v>0.31100863386138999</v>
      </c>
      <c r="E14" s="18">
        <v>0.26582899586244302</v>
      </c>
      <c r="G14" s="18">
        <v>0.29772072678427919</v>
      </c>
      <c r="H14" s="18">
        <v>0.24440846580135361</v>
      </c>
      <c r="I14" s="18">
        <v>0.28145274757115252</v>
      </c>
      <c r="J14" s="18">
        <v>0.25515622573983132</v>
      </c>
      <c r="K14" s="18">
        <v>0.28865214371282172</v>
      </c>
      <c r="L14" s="18">
        <v>0.2867454525510767</v>
      </c>
      <c r="M14" s="18">
        <v>0.36136217042809599</v>
      </c>
      <c r="N14" s="18">
        <v>0.30026017889484269</v>
      </c>
      <c r="O14" s="18">
        <v>0.21011743683253331</v>
      </c>
      <c r="Q14" s="18">
        <v>0.3123098254329893</v>
      </c>
      <c r="R14" s="18">
        <v>0.29406837491575072</v>
      </c>
      <c r="S14" s="18">
        <v>0.28269188828744801</v>
      </c>
      <c r="T14" s="18">
        <v>0.24178534665819679</v>
      </c>
      <c r="V14" s="18">
        <v>0.24303842228797121</v>
      </c>
      <c r="W14" s="18">
        <v>0.29153952102239089</v>
      </c>
      <c r="X14" s="18">
        <v>0.21810619640618381</v>
      </c>
      <c r="Y14" s="18">
        <v>0.28004287650453691</v>
      </c>
      <c r="Z14" s="18">
        <v>0.34340769842245988</v>
      </c>
      <c r="AA14" s="18">
        <v>0.31812047149156059</v>
      </c>
      <c r="AB14" s="18">
        <v>0.30521960030983952</v>
      </c>
      <c r="AD14" s="18">
        <v>0.33683853762802268</v>
      </c>
      <c r="AE14" s="18">
        <v>0.25989453872971502</v>
      </c>
      <c r="AF14" s="18">
        <v>0.28314313006629782</v>
      </c>
      <c r="AG14" s="18">
        <v>0.21982825664277991</v>
      </c>
      <c r="AH14" s="18">
        <v>0.27552482124193778</v>
      </c>
      <c r="AI14" s="18">
        <v>0.19432887247740521</v>
      </c>
      <c r="AJ14" s="18">
        <v>0.17861705748632431</v>
      </c>
      <c r="AL14" s="18">
        <v>0.30736999999999998</v>
      </c>
      <c r="AM14" s="18">
        <v>0.24212</v>
      </c>
      <c r="AN14" s="18">
        <v>0.22287999999999999</v>
      </c>
      <c r="AP14" s="18">
        <v>0.35369068777129381</v>
      </c>
      <c r="AQ14" s="18">
        <v>0.27947952198715759</v>
      </c>
      <c r="AR14" s="18">
        <v>0.35912425082077809</v>
      </c>
      <c r="AS14" s="18">
        <v>0.3107245848109893</v>
      </c>
      <c r="AT14" s="18">
        <v>0.34930049823258619</v>
      </c>
      <c r="AU14" s="18">
        <v>0.47987763094208252</v>
      </c>
      <c r="AW14" s="18">
        <v>0.28919739134609629</v>
      </c>
      <c r="AX14" s="18">
        <v>0.25914851823134422</v>
      </c>
      <c r="AZ14" s="18">
        <v>0.23544305203698879</v>
      </c>
      <c r="BA14" s="18">
        <v>0.31017398996700618</v>
      </c>
      <c r="BB14" s="18">
        <v>0.29169641200390639</v>
      </c>
      <c r="BC14" s="18">
        <v>0.35445216154227221</v>
      </c>
      <c r="BD14" s="18">
        <v>0.38906358300681892</v>
      </c>
      <c r="BE14" s="18">
        <v>0.33645365143249989</v>
      </c>
      <c r="BF14" s="18">
        <v>0.20478119669862699</v>
      </c>
      <c r="BG14" s="18">
        <v>0.28818211552869111</v>
      </c>
    </row>
    <row r="15" spans="2:61" ht="60" customHeight="1">
      <c r="B15" s="20" t="s">
        <v>128</v>
      </c>
      <c r="C15" s="18">
        <v>0.220333640841652</v>
      </c>
      <c r="D15" s="18">
        <v>0.2389362936022561</v>
      </c>
      <c r="E15" s="18">
        <v>0.20616564215742439</v>
      </c>
      <c r="G15" s="18">
        <v>0.1429399536243075</v>
      </c>
      <c r="H15" s="18">
        <v>0.24117976650919551</v>
      </c>
      <c r="I15" s="18">
        <v>0.19126686245893229</v>
      </c>
      <c r="J15" s="18">
        <v>0.20634633502593461</v>
      </c>
      <c r="K15" s="18">
        <v>0.25317252587398409</v>
      </c>
      <c r="L15" s="18">
        <v>0.14426157240533169</v>
      </c>
      <c r="M15" s="18">
        <v>0.28106329851630968</v>
      </c>
      <c r="N15" s="18">
        <v>0.23485723508596029</v>
      </c>
      <c r="O15" s="18">
        <v>0.19145236751195169</v>
      </c>
      <c r="Q15" s="18">
        <v>0.24406905240489199</v>
      </c>
      <c r="R15" s="18">
        <v>0.21723727320561459</v>
      </c>
      <c r="S15" s="18">
        <v>0.1922316243901146</v>
      </c>
      <c r="T15" s="18">
        <v>0.21778651927636841</v>
      </c>
      <c r="V15" s="18">
        <v>0.2312953043182828</v>
      </c>
      <c r="W15" s="18">
        <v>0.19900323028757311</v>
      </c>
      <c r="X15" s="18">
        <v>0.20950984672455319</v>
      </c>
      <c r="Y15" s="18">
        <v>0.18837297463093489</v>
      </c>
      <c r="Z15" s="18">
        <v>0.23024744812735129</v>
      </c>
      <c r="AA15" s="18">
        <v>0.22260910128307071</v>
      </c>
      <c r="AB15" s="18">
        <v>0.26053468957150933</v>
      </c>
      <c r="AD15" s="18">
        <v>0.25128499212978889</v>
      </c>
      <c r="AE15" s="18">
        <v>0.2139068207875173</v>
      </c>
      <c r="AF15" s="18">
        <v>0.19918344747324751</v>
      </c>
      <c r="AG15" s="18">
        <v>0.2237737852766486</v>
      </c>
      <c r="AH15" s="18">
        <v>0.21858489561673841</v>
      </c>
      <c r="AI15" s="18">
        <v>0.1625526534196268</v>
      </c>
      <c r="AJ15" s="18">
        <v>0.17861705748632431</v>
      </c>
      <c r="AL15" s="18">
        <v>0.23688999999999999</v>
      </c>
      <c r="AM15" s="18">
        <v>0.20265</v>
      </c>
      <c r="AN15" s="18">
        <v>0.25472</v>
      </c>
      <c r="AP15" s="18">
        <v>0.24838750648138089</v>
      </c>
      <c r="AQ15" s="18">
        <v>0.25381748293061618</v>
      </c>
      <c r="AR15" s="18">
        <v>0.30193466513107808</v>
      </c>
      <c r="AS15" s="18">
        <v>0.18765888370337461</v>
      </c>
      <c r="AT15" s="18">
        <v>0.27588393046014492</v>
      </c>
      <c r="AU15" s="18">
        <v>0.36724416008596122</v>
      </c>
      <c r="AW15" s="18">
        <v>0.22521959000464831</v>
      </c>
      <c r="AX15" s="18">
        <v>0.18885513209968671</v>
      </c>
      <c r="AZ15" s="18">
        <v>0.1971351429357612</v>
      </c>
      <c r="BA15" s="18">
        <v>0.24674530567326189</v>
      </c>
      <c r="BB15" s="18">
        <v>0.2240402282237911</v>
      </c>
      <c r="BC15" s="18">
        <v>0.21869961827218259</v>
      </c>
      <c r="BD15" s="18">
        <v>0.30553724665273302</v>
      </c>
      <c r="BE15" s="18">
        <v>0.1915010490652001</v>
      </c>
      <c r="BF15" s="18">
        <v>0.24802633232300861</v>
      </c>
      <c r="BG15" s="18">
        <v>0.18759048449971091</v>
      </c>
    </row>
    <row r="16" spans="2:61" ht="45.95" customHeight="1">
      <c r="B16" s="20" t="s">
        <v>129</v>
      </c>
      <c r="C16" s="18">
        <v>0.21655629436591489</v>
      </c>
      <c r="D16" s="18">
        <v>0.2202183972936195</v>
      </c>
      <c r="E16" s="18">
        <v>0.21386345270066451</v>
      </c>
      <c r="G16" s="18">
        <v>0.22314232459599309</v>
      </c>
      <c r="H16" s="18">
        <v>0.2108222837996496</v>
      </c>
      <c r="I16" s="18">
        <v>0.22195432476239069</v>
      </c>
      <c r="J16" s="18">
        <v>0.20421654071814371</v>
      </c>
      <c r="K16" s="18">
        <v>0.2338264507791955</v>
      </c>
      <c r="L16" s="18">
        <v>0.1857552943076094</v>
      </c>
      <c r="M16" s="18">
        <v>0.20575808569213669</v>
      </c>
      <c r="N16" s="18">
        <v>0.22783668841634269</v>
      </c>
      <c r="O16" s="18">
        <v>0.24052058476728019</v>
      </c>
      <c r="Q16" s="18">
        <v>0.20555133665125269</v>
      </c>
      <c r="R16" s="18">
        <v>0.20634318196252591</v>
      </c>
      <c r="S16" s="18">
        <v>0.22708105091550629</v>
      </c>
      <c r="T16" s="18">
        <v>0.23026269084602349</v>
      </c>
      <c r="V16" s="18">
        <v>0.20221782091955229</v>
      </c>
      <c r="W16" s="18">
        <v>0.18662224938898561</v>
      </c>
      <c r="X16" s="18">
        <v>0.1835784339574002</v>
      </c>
      <c r="Y16" s="18">
        <v>0.2016506799715051</v>
      </c>
      <c r="Z16" s="18">
        <v>0.24120552549432259</v>
      </c>
      <c r="AA16" s="18">
        <v>0.24360485014960559</v>
      </c>
      <c r="AB16" s="18">
        <v>0.25838942479241039</v>
      </c>
      <c r="AD16" s="18">
        <v>0.21427240592609451</v>
      </c>
      <c r="AE16" s="18">
        <v>0.19780383815188149</v>
      </c>
      <c r="AF16" s="18">
        <v>0.2243863086356048</v>
      </c>
      <c r="AG16" s="18">
        <v>0.25922772730551569</v>
      </c>
      <c r="AH16" s="18">
        <v>0.2016910824355958</v>
      </c>
      <c r="AI16" s="18">
        <v>0.25990773861850591</v>
      </c>
      <c r="AJ16" s="18">
        <v>0.18709804329547289</v>
      </c>
      <c r="AL16" s="18">
        <v>0.19894999999999999</v>
      </c>
      <c r="AM16" s="18">
        <v>0.19425000000000001</v>
      </c>
      <c r="AN16" s="18">
        <v>0.20261000000000001</v>
      </c>
      <c r="AP16" s="18">
        <v>0.2214061339503299</v>
      </c>
      <c r="AQ16" s="18">
        <v>0.26512309883848101</v>
      </c>
      <c r="AR16" s="18">
        <v>0.29001621695570962</v>
      </c>
      <c r="AS16" s="18">
        <v>0.2622677390194848</v>
      </c>
      <c r="AT16" s="18">
        <v>0.21153623086941739</v>
      </c>
      <c r="AU16" s="18">
        <v>0.2794468239485326</v>
      </c>
      <c r="AW16" s="18">
        <v>0.21116379099556171</v>
      </c>
      <c r="AX16" s="18">
        <v>0.25084675333878581</v>
      </c>
      <c r="AZ16" s="18">
        <v>0.19452296331871319</v>
      </c>
      <c r="BA16" s="18">
        <v>0.20089087929127741</v>
      </c>
      <c r="BB16" s="18">
        <v>0.26334618113203412</v>
      </c>
      <c r="BC16" s="18">
        <v>0.2421951507883123</v>
      </c>
      <c r="BD16" s="18">
        <v>0.21277770265361581</v>
      </c>
      <c r="BE16" s="18">
        <v>0.20691239856094251</v>
      </c>
      <c r="BF16" s="18">
        <v>0.22075827090640471</v>
      </c>
      <c r="BG16" s="18">
        <v>0.24470552367365991</v>
      </c>
    </row>
    <row r="17" spans="2:59" ht="18.95" customHeight="1">
      <c r="B17" s="20" t="s">
        <v>119</v>
      </c>
      <c r="C17" s="18">
        <v>1.6566205269411279E-2</v>
      </c>
      <c r="D17" s="18">
        <v>7.4605313872329569E-3</v>
      </c>
      <c r="E17" s="18">
        <v>2.35910428918822E-2</v>
      </c>
      <c r="G17" s="18">
        <v>9.5033680922058418E-3</v>
      </c>
      <c r="H17" s="18">
        <v>2.674184811921267E-2</v>
      </c>
      <c r="I17" s="18">
        <v>8.1544238972328098E-3</v>
      </c>
      <c r="J17" s="18">
        <v>1.6894444178202749E-2</v>
      </c>
      <c r="K17" s="18">
        <v>6.506760773933036E-3</v>
      </c>
      <c r="L17" s="18">
        <v>2.6601389003762049E-2</v>
      </c>
      <c r="M17" s="18">
        <v>3.329491103884846E-3</v>
      </c>
      <c r="N17" s="18">
        <v>1.7469535959779629E-2</v>
      </c>
      <c r="O17" s="18">
        <v>3.5024821877805527E-2</v>
      </c>
      <c r="Q17" s="18">
        <v>1.1852196124343361E-2</v>
      </c>
      <c r="R17" s="18">
        <v>7.9310228939260333E-3</v>
      </c>
      <c r="S17" s="18">
        <v>2.0896024092198869E-2</v>
      </c>
      <c r="T17" s="18">
        <v>2.5218918388568341E-2</v>
      </c>
      <c r="V17" s="18">
        <v>3.5222452332902401E-2</v>
      </c>
      <c r="W17" s="18">
        <v>9.608883333061197E-3</v>
      </c>
      <c r="X17" s="18">
        <v>1.714231844594262E-2</v>
      </c>
      <c r="Y17" s="18">
        <v>2.1408955837772411E-2</v>
      </c>
      <c r="Z17" s="18">
        <v>7.8984911975885762E-3</v>
      </c>
      <c r="AA17" s="18">
        <v>1.234014585291026E-2</v>
      </c>
      <c r="AB17" s="18">
        <v>1.212197011170678E-2</v>
      </c>
      <c r="AD17" s="18">
        <v>1.010995117518735E-2</v>
      </c>
      <c r="AE17" s="18">
        <v>1.261703218864154E-2</v>
      </c>
      <c r="AF17" s="18">
        <v>1.842648931351102E-2</v>
      </c>
      <c r="AG17" s="18">
        <v>2.3733167155193531E-2</v>
      </c>
      <c r="AH17" s="18">
        <v>2.117820008589618E-2</v>
      </c>
      <c r="AI17" s="18">
        <v>3.3215851113933617E-2</v>
      </c>
      <c r="AJ17" s="18">
        <v>0.18967854775544049</v>
      </c>
      <c r="AL17" s="18">
        <v>3.49E-3</v>
      </c>
      <c r="AM17" s="18">
        <v>1.8149999999999999E-2</v>
      </c>
      <c r="AN17" s="18">
        <v>1.72E-2</v>
      </c>
      <c r="AP17" s="18">
        <v>0</v>
      </c>
      <c r="AQ17" s="18">
        <v>2.3222372706461849E-2</v>
      </c>
      <c r="AR17" s="18">
        <v>9.147859592623965E-3</v>
      </c>
      <c r="AS17" s="18">
        <v>1.3264108458742711E-2</v>
      </c>
      <c r="AT17" s="18">
        <v>0</v>
      </c>
      <c r="AU17" s="18">
        <v>0</v>
      </c>
      <c r="AW17" s="18">
        <v>1.352043765811952E-2</v>
      </c>
      <c r="AX17" s="18">
        <v>3.3668460692081327E-2</v>
      </c>
      <c r="AZ17" s="18">
        <v>2.0672064846653911E-2</v>
      </c>
      <c r="BA17" s="18">
        <v>1.383116736915045E-2</v>
      </c>
      <c r="BB17" s="18">
        <v>1.8824790448166762E-2</v>
      </c>
      <c r="BC17" s="18">
        <v>3.5105587005068201E-3</v>
      </c>
      <c r="BD17" s="18">
        <v>0</v>
      </c>
      <c r="BE17" s="18">
        <v>1.5153847437886621E-2</v>
      </c>
      <c r="BF17" s="18">
        <v>9.7553450048497876E-3</v>
      </c>
      <c r="BG17" s="18">
        <v>3.7616284404504617E-2</v>
      </c>
    </row>
    <row r="18" spans="2:59" ht="18.95" customHeight="1">
      <c r="B18" s="20" t="s">
        <v>120</v>
      </c>
      <c r="C18" s="18">
        <v>3.9749047919598809E-3</v>
      </c>
      <c r="D18" s="18">
        <v>4.8369407319992491E-3</v>
      </c>
      <c r="E18" s="18">
        <v>3.3223210680840992E-3</v>
      </c>
      <c r="G18" s="18">
        <v>0</v>
      </c>
      <c r="H18" s="18">
        <v>1.618681527247728E-3</v>
      </c>
      <c r="I18" s="18">
        <v>2.2590818808804051E-3</v>
      </c>
      <c r="J18" s="18">
        <v>6.0841844406711839E-3</v>
      </c>
      <c r="K18" s="18">
        <v>4.6649101588426521E-3</v>
      </c>
      <c r="L18" s="18">
        <v>2.3941262507408121E-3</v>
      </c>
      <c r="M18" s="18">
        <v>8.003408783436073E-3</v>
      </c>
      <c r="N18" s="18">
        <v>1.593891669506487E-3</v>
      </c>
      <c r="O18" s="18">
        <v>7.1332704941711733E-3</v>
      </c>
      <c r="Q18" s="18">
        <v>2.409559537063601E-3</v>
      </c>
      <c r="R18" s="18">
        <v>3.5560227103270921E-3</v>
      </c>
      <c r="S18" s="18">
        <v>4.306731045828246E-3</v>
      </c>
      <c r="T18" s="18">
        <v>6.4221965711950798E-3</v>
      </c>
      <c r="V18" s="18">
        <v>2.00534565666095E-3</v>
      </c>
      <c r="W18" s="18">
        <v>3.267526006099314E-3</v>
      </c>
      <c r="X18" s="18">
        <v>1.651675046083229E-3</v>
      </c>
      <c r="Y18" s="18">
        <v>1.737331146916568E-3</v>
      </c>
      <c r="Z18" s="18">
        <v>4.9145046386564863E-3</v>
      </c>
      <c r="AA18" s="18">
        <v>7.0618774882484584E-3</v>
      </c>
      <c r="AB18" s="18">
        <v>7.2358117707922434E-3</v>
      </c>
      <c r="AD18" s="18">
        <v>7.8776134879971372E-4</v>
      </c>
      <c r="AE18" s="18">
        <v>8.5109144201727938E-3</v>
      </c>
      <c r="AF18" s="18">
        <v>4.2125186767574454E-3</v>
      </c>
      <c r="AG18" s="18">
        <v>6.4707250547365366E-3</v>
      </c>
      <c r="AH18" s="18">
        <v>4.8824376758815581E-3</v>
      </c>
      <c r="AI18" s="18">
        <v>2.601820350960099E-3</v>
      </c>
      <c r="AJ18" s="18">
        <v>0</v>
      </c>
      <c r="AL18" s="18">
        <v>1.6999999999999999E-3</v>
      </c>
      <c r="AM18" s="18">
        <v>0</v>
      </c>
      <c r="AN18" s="18">
        <v>1.1299999999999999E-2</v>
      </c>
      <c r="AP18" s="18">
        <v>4.4167255938799251E-3</v>
      </c>
      <c r="AQ18" s="18">
        <v>2.8199472443705478E-3</v>
      </c>
      <c r="AR18" s="18">
        <v>8.0942836978668449E-3</v>
      </c>
      <c r="AS18" s="18">
        <v>7.8654512448760316E-3</v>
      </c>
      <c r="AT18" s="18">
        <v>7.7791440492782022E-3</v>
      </c>
      <c r="AU18" s="18">
        <v>0</v>
      </c>
      <c r="AW18" s="18">
        <v>3.8154000349976658E-3</v>
      </c>
      <c r="AX18" s="18">
        <v>5.4787702129417207E-3</v>
      </c>
      <c r="AZ18" s="18">
        <v>2.9311014455104759E-3</v>
      </c>
      <c r="BA18" s="18">
        <v>0</v>
      </c>
      <c r="BB18" s="18">
        <v>6.4439647872834033E-3</v>
      </c>
      <c r="BC18" s="18">
        <v>3.6849068810062141E-3</v>
      </c>
      <c r="BD18" s="18">
        <v>0</v>
      </c>
      <c r="BE18" s="18">
        <v>1.496430774665649E-2</v>
      </c>
      <c r="BF18" s="18">
        <v>1.9568592110805191E-2</v>
      </c>
      <c r="BG18" s="18">
        <v>0</v>
      </c>
    </row>
    <row r="20" spans="2:59">
      <c r="B20" s="21" t="s">
        <v>19</v>
      </c>
    </row>
    <row r="21" spans="2:59">
      <c r="B21" t="s">
        <v>483</v>
      </c>
    </row>
    <row r="22" spans="2:59">
      <c r="B22" t="s">
        <v>11</v>
      </c>
    </row>
    <row r="23" spans="2:59">
      <c r="B23"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E27"/>
  <sheetViews>
    <sheetView showGridLines="0" workbookViewId="0">
      <selection activeCell="D30" sqref="D30"/>
    </sheetView>
  </sheetViews>
  <sheetFormatPr defaultRowHeight="14.45"/>
  <cols>
    <col min="1" max="1" width="5" customWidth="1"/>
    <col min="2" max="2" width="25" customWidth="1"/>
    <col min="3" max="5" width="20" customWidth="1"/>
  </cols>
  <sheetData>
    <row r="2" spans="2:5" ht="39.950000000000003" customHeight="1">
      <c r="D2" s="19" t="s">
        <v>484</v>
      </c>
    </row>
    <row r="6" spans="2:5" ht="50.1" customHeight="1">
      <c r="C6" s="22" t="s">
        <v>485</v>
      </c>
      <c r="D6" s="22" t="s">
        <v>486</v>
      </c>
      <c r="E6" s="22" t="s">
        <v>487</v>
      </c>
    </row>
    <row r="7" spans="2:5">
      <c r="B7" s="20" t="s">
        <v>131</v>
      </c>
      <c r="C7" s="18">
        <v>0.1146063269006225</v>
      </c>
      <c r="D7" s="18">
        <v>6.0082317391387939E-2</v>
      </c>
      <c r="E7" s="18">
        <v>0.10630479931351659</v>
      </c>
    </row>
    <row r="8" spans="2:5" ht="29.1">
      <c r="B8" s="20" t="s">
        <v>132</v>
      </c>
      <c r="C8" s="18">
        <v>0.12201538588003499</v>
      </c>
      <c r="D8" s="18">
        <v>0.1199901025742344</v>
      </c>
      <c r="E8" s="18">
        <v>0.117833195915513</v>
      </c>
    </row>
    <row r="9" spans="2:5">
      <c r="B9" s="20" t="s">
        <v>133</v>
      </c>
      <c r="C9" s="18">
        <v>3.8757437168894057E-2</v>
      </c>
      <c r="D9" s="18">
        <v>0.1250882002815415</v>
      </c>
      <c r="E9" s="18">
        <v>5.4122717851223523E-2</v>
      </c>
    </row>
    <row r="10" spans="2:5">
      <c r="B10" s="20" t="s">
        <v>134</v>
      </c>
      <c r="C10" s="18">
        <v>9.9872504925516276E-2</v>
      </c>
      <c r="D10" s="18">
        <v>9.649848603277135E-2</v>
      </c>
      <c r="E10" s="18">
        <v>1.9780224291049781E-2</v>
      </c>
    </row>
    <row r="11" spans="2:5">
      <c r="B11" s="20" t="s">
        <v>135</v>
      </c>
      <c r="C11" s="18">
        <v>0.11257609382167839</v>
      </c>
      <c r="D11" s="18">
        <v>4.1613937701925549E-2</v>
      </c>
      <c r="E11" s="18">
        <v>1.7559286313785501E-2</v>
      </c>
    </row>
    <row r="12" spans="2:5">
      <c r="B12" s="20" t="s">
        <v>136</v>
      </c>
      <c r="C12" s="18">
        <v>0.1181682597775936</v>
      </c>
      <c r="D12" s="18">
        <v>6.2207169416254537E-2</v>
      </c>
      <c r="E12" s="18">
        <v>0.20252895878376551</v>
      </c>
    </row>
    <row r="13" spans="2:5">
      <c r="B13" s="20" t="s">
        <v>137</v>
      </c>
      <c r="C13" s="18">
        <v>2.394988398332927E-2</v>
      </c>
      <c r="D13" s="18">
        <v>6.143676444937806E-2</v>
      </c>
      <c r="E13" s="18">
        <v>1.0836868016457739E-2</v>
      </c>
    </row>
    <row r="14" spans="2:5">
      <c r="B14" s="20" t="s">
        <v>138</v>
      </c>
      <c r="C14" s="18">
        <v>2.0941679955880671E-2</v>
      </c>
      <c r="D14" s="18">
        <v>1.3876523711154659E-2</v>
      </c>
      <c r="E14" s="18">
        <v>1.775538302202772E-2</v>
      </c>
    </row>
    <row r="15" spans="2:5">
      <c r="B15" s="20" t="s">
        <v>139</v>
      </c>
      <c r="C15" s="18">
        <v>3.7405733699194393E-2</v>
      </c>
      <c r="D15" s="18">
        <v>7.5256362516644318E-2</v>
      </c>
      <c r="E15" s="18">
        <v>0.18196575394371739</v>
      </c>
    </row>
    <row r="16" spans="2:5">
      <c r="B16" s="20" t="s">
        <v>140</v>
      </c>
      <c r="C16" s="18">
        <v>5.3799929341721148E-2</v>
      </c>
      <c r="D16" s="18">
        <v>0.1130770963418037</v>
      </c>
      <c r="E16" s="18">
        <v>9.2588320870699375E-2</v>
      </c>
    </row>
    <row r="17" spans="2:5" ht="29.1">
      <c r="B17" s="20" t="s">
        <v>141</v>
      </c>
      <c r="C17" s="18">
        <v>1.5305436339955351E-2</v>
      </c>
      <c r="D17" s="18">
        <v>3.6941686257773138E-2</v>
      </c>
      <c r="E17" s="18">
        <v>5.1681774271991811E-2</v>
      </c>
    </row>
    <row r="18" spans="2:5">
      <c r="B18" s="20" t="s">
        <v>142</v>
      </c>
      <c r="C18" s="18">
        <v>2.7116047437065308E-2</v>
      </c>
      <c r="D18" s="18">
        <v>5.0605051580794522E-2</v>
      </c>
      <c r="E18" s="18">
        <v>1.38185283325975E-2</v>
      </c>
    </row>
    <row r="19" spans="2:5">
      <c r="B19" s="20" t="s">
        <v>143</v>
      </c>
      <c r="C19" s="18">
        <v>0.10946332290789861</v>
      </c>
      <c r="D19" s="18">
        <v>4.9971254239619317E-2</v>
      </c>
      <c r="E19" s="18">
        <v>6.4936864456707294E-2</v>
      </c>
    </row>
    <row r="20" spans="2:5">
      <c r="B20" s="20" t="s">
        <v>144</v>
      </c>
      <c r="C20" s="18">
        <v>0.1060219578606152</v>
      </c>
      <c r="D20" s="18">
        <v>9.3355047504716973E-2</v>
      </c>
      <c r="E20" s="18">
        <v>4.8287324616947271E-2</v>
      </c>
    </row>
    <row r="23" spans="2:5">
      <c r="B23" t="s">
        <v>483</v>
      </c>
    </row>
    <row r="24" spans="2:5">
      <c r="B24" t="s">
        <v>11</v>
      </c>
    </row>
    <row r="27" spans="2:5">
      <c r="B27" t="str">
        <f>HYPERLINK("#Contents!A1", "Return to Contents")</f>
        <v>Return to Contents</v>
      </c>
    </row>
  </sheetData>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I27"/>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130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131</v>
      </c>
      <c r="C9" s="18">
        <v>6.0082317391387939E-2</v>
      </c>
      <c r="D9" s="18">
        <v>8.6914711542008277E-2</v>
      </c>
      <c r="E9" s="18">
        <v>3.9480726653174057E-2</v>
      </c>
      <c r="G9" s="18">
        <v>4.8501284874087919E-2</v>
      </c>
      <c r="H9" s="18">
        <v>5.6101363803666232E-2</v>
      </c>
      <c r="I9" s="18">
        <v>4.9985492157119733E-2</v>
      </c>
      <c r="J9" s="18">
        <v>2.842125838514057E-2</v>
      </c>
      <c r="K9" s="18">
        <v>6.3164572540480829E-2</v>
      </c>
      <c r="L9" s="18">
        <v>5.6030319419388783E-2</v>
      </c>
      <c r="M9" s="18">
        <v>0.1042183507893111</v>
      </c>
      <c r="N9" s="18">
        <v>6.5470274729483205E-2</v>
      </c>
      <c r="O9" s="18">
        <v>2.8263591529131979E-2</v>
      </c>
      <c r="Q9" s="18">
        <v>0.1020188490947101</v>
      </c>
      <c r="R9" s="18">
        <v>4.8794795781619209E-2</v>
      </c>
      <c r="S9" s="18">
        <v>4.7009630544391737E-2</v>
      </c>
      <c r="T9" s="18">
        <v>2.0995591821091682E-2</v>
      </c>
      <c r="V9" s="18">
        <v>7.4165096475896641E-2</v>
      </c>
      <c r="W9" s="18">
        <v>0.11158600746018089</v>
      </c>
      <c r="X9" s="18">
        <v>4.9788330779491831E-2</v>
      </c>
      <c r="Y9" s="18">
        <v>4.9341327372473973E-2</v>
      </c>
      <c r="Z9" s="18">
        <v>3.9884570949687753E-2</v>
      </c>
      <c r="AA9" s="18">
        <v>4.0780269746959093E-2</v>
      </c>
      <c r="AB9" s="18">
        <v>5.2854087191558222E-2</v>
      </c>
      <c r="AD9" s="18">
        <v>9.9974131477432754E-2</v>
      </c>
      <c r="AE9" s="18">
        <v>4.9650930318341162E-2</v>
      </c>
      <c r="AF9" s="18">
        <v>3.8235076789619168E-2</v>
      </c>
      <c r="AG9" s="18">
        <v>4.9316488928287203E-2</v>
      </c>
      <c r="AH9" s="18">
        <v>3.987992536059614E-2</v>
      </c>
      <c r="AI9" s="18">
        <v>1.8062910040475631E-2</v>
      </c>
      <c r="AJ9" s="18">
        <v>0</v>
      </c>
      <c r="AL9" s="18">
        <v>0.12467</v>
      </c>
      <c r="AM9" s="18">
        <v>5.0389999999999997E-2</v>
      </c>
      <c r="AN9" s="18">
        <v>4.41E-2</v>
      </c>
      <c r="AP9" s="18">
        <v>4.8721693084133218E-2</v>
      </c>
      <c r="AQ9" s="18">
        <v>3.4402047349510877E-2</v>
      </c>
      <c r="AR9" s="18">
        <v>5.6987431511547941E-2</v>
      </c>
      <c r="AS9" s="18">
        <v>4.0908025024810918E-2</v>
      </c>
      <c r="AT9" s="18">
        <v>6.7339091676112878E-2</v>
      </c>
      <c r="AU9" s="18">
        <v>0.1051184705492178</v>
      </c>
      <c r="AW9" s="18">
        <v>6.6990788100256882E-2</v>
      </c>
      <c r="AX9" s="18">
        <v>1.6398825079078749E-2</v>
      </c>
      <c r="AZ9" s="18">
        <v>6.5760267073929068E-2</v>
      </c>
      <c r="BA9" s="18">
        <v>8.061234966295111E-2</v>
      </c>
      <c r="BB9" s="18">
        <v>4.302648681773906E-2</v>
      </c>
      <c r="BC9" s="18">
        <v>5.2710909230282127E-2</v>
      </c>
      <c r="BD9" s="18">
        <v>6.2524066637782233E-2</v>
      </c>
      <c r="BE9" s="18">
        <v>6.1419428389696808E-2</v>
      </c>
      <c r="BF9" s="18">
        <v>2.6512006132149799E-2</v>
      </c>
      <c r="BG9" s="18">
        <v>1.2066290948957359E-2</v>
      </c>
    </row>
    <row r="10" spans="2:61" ht="32.1" customHeight="1">
      <c r="B10" s="20" t="s">
        <v>132</v>
      </c>
      <c r="C10" s="18">
        <v>0.1199901025742344</v>
      </c>
      <c r="D10" s="18">
        <v>0.1639815418902725</v>
      </c>
      <c r="E10" s="18">
        <v>8.6477718700739267E-2</v>
      </c>
      <c r="G10" s="18">
        <v>0.1087452649951124</v>
      </c>
      <c r="H10" s="18">
        <v>0.1076472092722493</v>
      </c>
      <c r="I10" s="18">
        <v>0.1145705539524856</v>
      </c>
      <c r="J10" s="18">
        <v>0.1344241383421455</v>
      </c>
      <c r="K10" s="18">
        <v>0.1042223119259266</v>
      </c>
      <c r="L10" s="18">
        <v>9.2463083028741691E-2</v>
      </c>
      <c r="M10" s="18">
        <v>0.1654920738680889</v>
      </c>
      <c r="N10" s="18">
        <v>0.1218381721369286</v>
      </c>
      <c r="O10" s="18">
        <v>0.1035978615899298</v>
      </c>
      <c r="Q10" s="18">
        <v>0.1628297970773282</v>
      </c>
      <c r="R10" s="18">
        <v>0.111240472024389</v>
      </c>
      <c r="S10" s="18">
        <v>8.6366195938785181E-2</v>
      </c>
      <c r="T10" s="18">
        <v>9.969800248080711E-2</v>
      </c>
      <c r="V10" s="18">
        <v>0.1308291463509792</v>
      </c>
      <c r="W10" s="18">
        <v>0.143366687583346</v>
      </c>
      <c r="X10" s="18">
        <v>0.1370608725697077</v>
      </c>
      <c r="Y10" s="18">
        <v>0.1054288545850886</v>
      </c>
      <c r="Z10" s="18">
        <v>7.4922293278617352E-2</v>
      </c>
      <c r="AA10" s="18">
        <v>9.9092665391811247E-2</v>
      </c>
      <c r="AB10" s="18">
        <v>0.1461694486430303</v>
      </c>
      <c r="AD10" s="18">
        <v>0.14310449623845589</v>
      </c>
      <c r="AE10" s="18">
        <v>0.13862199861555799</v>
      </c>
      <c r="AF10" s="18">
        <v>0.10141508430241231</v>
      </c>
      <c r="AG10" s="18">
        <v>9.6681177581096581E-2</v>
      </c>
      <c r="AH10" s="18">
        <v>9.6769951939247589E-2</v>
      </c>
      <c r="AI10" s="18">
        <v>8.0265179073947215E-2</v>
      </c>
      <c r="AJ10" s="18">
        <v>0</v>
      </c>
      <c r="AL10" s="18">
        <v>0.16522999999999999</v>
      </c>
      <c r="AM10" s="18">
        <v>0.11695999999999999</v>
      </c>
      <c r="AN10" s="18">
        <v>0.11544</v>
      </c>
      <c r="AP10" s="18">
        <v>0.1514277956243649</v>
      </c>
      <c r="AQ10" s="18">
        <v>8.4686779205333684E-2</v>
      </c>
      <c r="AR10" s="18">
        <v>0.16911220930929879</v>
      </c>
      <c r="AS10" s="18">
        <v>8.2661734019250532E-2</v>
      </c>
      <c r="AT10" s="18">
        <v>8.8307533338678731E-2</v>
      </c>
      <c r="AU10" s="18">
        <v>0.1427307656578336</v>
      </c>
      <c r="AW10" s="18">
        <v>0.1224546996916568</v>
      </c>
      <c r="AX10" s="18">
        <v>0.1048613916139087</v>
      </c>
      <c r="AZ10" s="18">
        <v>0.12089984538039911</v>
      </c>
      <c r="BA10" s="18">
        <v>0.13601012498179499</v>
      </c>
      <c r="BB10" s="18">
        <v>0.1157745729040837</v>
      </c>
      <c r="BC10" s="18">
        <v>0.1100695681582607</v>
      </c>
      <c r="BD10" s="18">
        <v>0.12346628780765111</v>
      </c>
      <c r="BE10" s="18">
        <v>3.797695066873872E-2</v>
      </c>
      <c r="BF10" s="18">
        <v>0.10970046836715</v>
      </c>
      <c r="BG10" s="18">
        <v>0.14288426618965441</v>
      </c>
    </row>
    <row r="11" spans="2:61" ht="18.95" customHeight="1">
      <c r="B11" s="20" t="s">
        <v>133</v>
      </c>
      <c r="C11" s="18">
        <v>0.1250882002815415</v>
      </c>
      <c r="D11" s="18">
        <v>0.10491918107274389</v>
      </c>
      <c r="E11" s="18">
        <v>0.14000944709249991</v>
      </c>
      <c r="G11" s="18">
        <v>0.13479390162860611</v>
      </c>
      <c r="H11" s="18">
        <v>0.13500664237358651</v>
      </c>
      <c r="I11" s="18">
        <v>0.17951530044216449</v>
      </c>
      <c r="J11" s="18">
        <v>0.10992404689348891</v>
      </c>
      <c r="K11" s="18">
        <v>0.1416559176780601</v>
      </c>
      <c r="L11" s="18">
        <v>0.11696637611975939</v>
      </c>
      <c r="M11" s="18">
        <v>0.10760053403348969</v>
      </c>
      <c r="N11" s="18">
        <v>0.1034536623743597</v>
      </c>
      <c r="O11" s="18">
        <v>0.1195050051644405</v>
      </c>
      <c r="Q11" s="18">
        <v>0.1234868346360784</v>
      </c>
      <c r="R11" s="18">
        <v>0.13694621538682919</v>
      </c>
      <c r="S11" s="18">
        <v>0.1230602734919056</v>
      </c>
      <c r="T11" s="18">
        <v>0.1201379591353231</v>
      </c>
      <c r="V11" s="18">
        <v>0.12946850970877691</v>
      </c>
      <c r="W11" s="18">
        <v>0.1042260853191927</v>
      </c>
      <c r="X11" s="18">
        <v>0.1117134341102278</v>
      </c>
      <c r="Y11" s="18">
        <v>0.12773620182889001</v>
      </c>
      <c r="Z11" s="18">
        <v>0.144882697247432</v>
      </c>
      <c r="AA11" s="18">
        <v>0.1226640557591811</v>
      </c>
      <c r="AB11" s="18">
        <v>0.1357653248417881</v>
      </c>
      <c r="AD11" s="18">
        <v>0.13885674079089849</v>
      </c>
      <c r="AE11" s="18">
        <v>0.12977635606905161</v>
      </c>
      <c r="AF11" s="18">
        <v>0.12715742372165489</v>
      </c>
      <c r="AG11" s="18">
        <v>0.1589119311058701</v>
      </c>
      <c r="AH11" s="18">
        <v>9.465980892329813E-2</v>
      </c>
      <c r="AI11" s="18">
        <v>9.2415299128193198E-2</v>
      </c>
      <c r="AJ11" s="18">
        <v>0.20679902059167171</v>
      </c>
      <c r="AL11" s="18">
        <v>0.16012999999999999</v>
      </c>
      <c r="AM11" s="18">
        <v>0.10723000000000001</v>
      </c>
      <c r="AN11" s="18">
        <v>9.1060000000000002E-2</v>
      </c>
      <c r="AP11" s="18">
        <v>0.1396014833888751</v>
      </c>
      <c r="AQ11" s="18">
        <v>0.110705688179904</v>
      </c>
      <c r="AR11" s="18">
        <v>0.12611844822909349</v>
      </c>
      <c r="AS11" s="18">
        <v>0.14176352850972929</v>
      </c>
      <c r="AT11" s="18">
        <v>0.12321404242627269</v>
      </c>
      <c r="AU11" s="18">
        <v>0.19682958902729469</v>
      </c>
      <c r="AW11" s="18">
        <v>0.12704026747068931</v>
      </c>
      <c r="AX11" s="18">
        <v>0.11200638583049009</v>
      </c>
      <c r="AZ11" s="18">
        <v>0.1154696948095032</v>
      </c>
      <c r="BA11" s="18">
        <v>0.1261103454374321</v>
      </c>
      <c r="BB11" s="18">
        <v>0.12011873427713041</v>
      </c>
      <c r="BC11" s="18">
        <v>0.1622670645367417</v>
      </c>
      <c r="BD11" s="18">
        <v>0.1552328558038725</v>
      </c>
      <c r="BE11" s="18">
        <v>0.1109347864759949</v>
      </c>
      <c r="BF11" s="18">
        <v>9.032031822306455E-2</v>
      </c>
      <c r="BG11" s="18">
        <v>0.13722535447915621</v>
      </c>
    </row>
    <row r="12" spans="2:61" ht="18.95" customHeight="1">
      <c r="B12" s="20" t="s">
        <v>134</v>
      </c>
      <c r="C12" s="18">
        <v>9.649848603277135E-2</v>
      </c>
      <c r="D12" s="18">
        <v>4.6651786841592692E-2</v>
      </c>
      <c r="E12" s="18">
        <v>0.13475221522774641</v>
      </c>
      <c r="G12" s="18">
        <v>9.3149596271310142E-2</v>
      </c>
      <c r="H12" s="18">
        <v>0.1018899030803371</v>
      </c>
      <c r="I12" s="18">
        <v>0.1029205794303758</v>
      </c>
      <c r="J12" s="18">
        <v>8.2875612889929812E-2</v>
      </c>
      <c r="K12" s="18">
        <v>7.5251699383366982E-2</v>
      </c>
      <c r="L12" s="18">
        <v>8.6402631586466244E-2</v>
      </c>
      <c r="M12" s="18">
        <v>6.9240145497415057E-2</v>
      </c>
      <c r="N12" s="18">
        <v>0.1180912337368714</v>
      </c>
      <c r="O12" s="18">
        <v>0.14126420016289509</v>
      </c>
      <c r="Q12" s="18">
        <v>7.5094579867637415E-2</v>
      </c>
      <c r="R12" s="18">
        <v>0.1012399472395199</v>
      </c>
      <c r="S12" s="18">
        <v>0.10425620956131509</v>
      </c>
      <c r="T12" s="18">
        <v>0.11390925024811401</v>
      </c>
      <c r="V12" s="18">
        <v>0.14506528497942031</v>
      </c>
      <c r="W12" s="18">
        <v>8.4465076858424484E-2</v>
      </c>
      <c r="X12" s="18">
        <v>9.7978086580150878E-2</v>
      </c>
      <c r="Y12" s="18">
        <v>7.4974006992028955E-2</v>
      </c>
      <c r="Z12" s="18">
        <v>9.8125062585690426E-2</v>
      </c>
      <c r="AA12" s="18">
        <v>0.1007800526748721</v>
      </c>
      <c r="AB12" s="18">
        <v>7.3392149328251319E-2</v>
      </c>
      <c r="AD12" s="18">
        <v>7.344274942725304E-2</v>
      </c>
      <c r="AE12" s="18">
        <v>9.2169702609604998E-2</v>
      </c>
      <c r="AF12" s="18">
        <v>0.111488937718068</v>
      </c>
      <c r="AG12" s="18">
        <v>0.13667176760017469</v>
      </c>
      <c r="AH12" s="18">
        <v>0.1164713126981745</v>
      </c>
      <c r="AI12" s="18">
        <v>0.1058347091155117</v>
      </c>
      <c r="AJ12" s="18">
        <v>0.3682956052417648</v>
      </c>
      <c r="AL12" s="18">
        <v>6.6909999999999997E-2</v>
      </c>
      <c r="AM12" s="18">
        <v>0.12458</v>
      </c>
      <c r="AN12" s="18">
        <v>0.11090999999999999</v>
      </c>
      <c r="AP12" s="18">
        <v>7.0699524172076422E-2</v>
      </c>
      <c r="AQ12" s="18">
        <v>0.1052013592640865</v>
      </c>
      <c r="AR12" s="18">
        <v>9.1446415538784118E-2</v>
      </c>
      <c r="AS12" s="18">
        <v>9.1057852805127862E-2</v>
      </c>
      <c r="AT12" s="18">
        <v>8.8176352757739274E-2</v>
      </c>
      <c r="AU12" s="18">
        <v>8.4583419521098491E-2</v>
      </c>
      <c r="AW12" s="18">
        <v>9.1460419316519936E-2</v>
      </c>
      <c r="AX12" s="18">
        <v>0.1314654504973046</v>
      </c>
      <c r="AZ12" s="18">
        <v>0.11557768830439261</v>
      </c>
      <c r="BA12" s="18">
        <v>8.2314304325209642E-2</v>
      </c>
      <c r="BB12" s="18">
        <v>7.4653092290599521E-2</v>
      </c>
      <c r="BC12" s="18">
        <v>8.853234635887007E-2</v>
      </c>
      <c r="BD12" s="18">
        <v>4.6343401793686553E-2</v>
      </c>
      <c r="BE12" s="18">
        <v>0.14237583130960099</v>
      </c>
      <c r="BF12" s="18">
        <v>0.1164794484739899</v>
      </c>
      <c r="BG12" s="18">
        <v>0.1249623635953261</v>
      </c>
    </row>
    <row r="13" spans="2:61" ht="18.95" customHeight="1">
      <c r="B13" s="20" t="s">
        <v>135</v>
      </c>
      <c r="C13" s="18">
        <v>4.1613937701925549E-2</v>
      </c>
      <c r="D13" s="18">
        <v>4.2331171019962699E-2</v>
      </c>
      <c r="E13" s="18">
        <v>4.0896553427908787E-2</v>
      </c>
      <c r="G13" s="18">
        <v>5.8615426766299439E-2</v>
      </c>
      <c r="H13" s="18">
        <v>4.4564649458775869E-2</v>
      </c>
      <c r="I13" s="18">
        <v>2.6982308212741911E-2</v>
      </c>
      <c r="J13" s="18">
        <v>2.5966166392851209E-2</v>
      </c>
      <c r="K13" s="18">
        <v>4.4436883802727943E-2</v>
      </c>
      <c r="L13" s="18">
        <v>3.089185572428341E-2</v>
      </c>
      <c r="M13" s="18">
        <v>4.9422565528126107E-2</v>
      </c>
      <c r="N13" s="18">
        <v>4.5679537126817223E-2</v>
      </c>
      <c r="O13" s="18">
        <v>4.6956797714642798E-2</v>
      </c>
      <c r="Q13" s="18">
        <v>2.290257609831706E-2</v>
      </c>
      <c r="R13" s="18">
        <v>4.0879343381350547E-2</v>
      </c>
      <c r="S13" s="18">
        <v>5.0204768109079048E-2</v>
      </c>
      <c r="T13" s="18">
        <v>6.1507224581976612E-2</v>
      </c>
      <c r="V13" s="18">
        <v>2.7759682541413241E-2</v>
      </c>
      <c r="W13" s="18">
        <v>2.588748740458666E-2</v>
      </c>
      <c r="X13" s="18">
        <v>3.5368765673838953E-2</v>
      </c>
      <c r="Y13" s="18">
        <v>4.0738653932960833E-2</v>
      </c>
      <c r="Z13" s="18">
        <v>5.8779113717912453E-2</v>
      </c>
      <c r="AA13" s="18">
        <v>4.3176434229822119E-2</v>
      </c>
      <c r="AB13" s="18">
        <v>6.0312722539455292E-2</v>
      </c>
      <c r="AD13" s="18">
        <v>3.9090262374887809E-2</v>
      </c>
      <c r="AE13" s="18">
        <v>4.0059936792562742E-2</v>
      </c>
      <c r="AF13" s="18">
        <v>4.0614123121233317E-2</v>
      </c>
      <c r="AG13" s="18">
        <v>2.4846894599263401E-2</v>
      </c>
      <c r="AH13" s="18">
        <v>5.0172078795707231E-2</v>
      </c>
      <c r="AI13" s="18">
        <v>5.059430197709542E-2</v>
      </c>
      <c r="AJ13" s="18">
        <v>0</v>
      </c>
      <c r="AL13" s="18">
        <v>2.2839999999999999E-2</v>
      </c>
      <c r="AM13" s="18">
        <v>2.513E-2</v>
      </c>
      <c r="AN13" s="18">
        <v>2.5090000000000001E-2</v>
      </c>
      <c r="AP13" s="18">
        <v>4.6681377706141322E-2</v>
      </c>
      <c r="AQ13" s="18">
        <v>9.5155368890033828E-2</v>
      </c>
      <c r="AR13" s="18">
        <v>3.1046171659396101E-2</v>
      </c>
      <c r="AS13" s="18">
        <v>4.8328550003068273E-2</v>
      </c>
      <c r="AT13" s="18">
        <v>4.5292758920055007E-2</v>
      </c>
      <c r="AU13" s="18">
        <v>0</v>
      </c>
      <c r="AW13" s="18">
        <v>4.0501079185890347E-2</v>
      </c>
      <c r="AX13" s="18">
        <v>4.9395576264313082E-2</v>
      </c>
      <c r="AZ13" s="18">
        <v>3.093651343021608E-2</v>
      </c>
      <c r="BA13" s="18">
        <v>4.1335654483046692E-2</v>
      </c>
      <c r="BB13" s="18">
        <v>5.0120947764786712E-2</v>
      </c>
      <c r="BC13" s="18">
        <v>2.336102644470061E-2</v>
      </c>
      <c r="BD13" s="18">
        <v>6.5180406896495791E-2</v>
      </c>
      <c r="BE13" s="18">
        <v>3.1977624491207238E-2</v>
      </c>
      <c r="BF13" s="18">
        <v>0.11719210299050679</v>
      </c>
      <c r="BG13" s="18">
        <v>5.5155767860202543E-2</v>
      </c>
    </row>
    <row r="14" spans="2:61" ht="18.95" customHeight="1">
      <c r="B14" s="20" t="s">
        <v>136</v>
      </c>
      <c r="C14" s="18">
        <v>6.2207169416254537E-2</v>
      </c>
      <c r="D14" s="18">
        <v>9.0696373259688309E-2</v>
      </c>
      <c r="E14" s="18">
        <v>4.0469526733615348E-2</v>
      </c>
      <c r="G14" s="18">
        <v>4.6772647273382519E-2</v>
      </c>
      <c r="H14" s="18">
        <v>5.8690138394214879E-2</v>
      </c>
      <c r="I14" s="18">
        <v>6.846845235154668E-2</v>
      </c>
      <c r="J14" s="18">
        <v>3.8691844670973058E-2</v>
      </c>
      <c r="K14" s="18">
        <v>6.048175614099198E-2</v>
      </c>
      <c r="L14" s="18">
        <v>7.8033979223270974E-2</v>
      </c>
      <c r="M14" s="18">
        <v>8.2360360817348988E-2</v>
      </c>
      <c r="N14" s="18">
        <v>5.8741405637184718E-2</v>
      </c>
      <c r="O14" s="18">
        <v>4.6096413313405138E-2</v>
      </c>
      <c r="Q14" s="18">
        <v>7.3300779092451224E-2</v>
      </c>
      <c r="R14" s="18">
        <v>6.2726087652480125E-2</v>
      </c>
      <c r="S14" s="18">
        <v>6.2102584459367137E-2</v>
      </c>
      <c r="T14" s="18">
        <v>4.4710430822137603E-2</v>
      </c>
      <c r="V14" s="18">
        <v>3.2536547311740632E-2</v>
      </c>
      <c r="W14" s="18">
        <v>3.5825087011782927E-2</v>
      </c>
      <c r="X14" s="18">
        <v>4.04480958528863E-2</v>
      </c>
      <c r="Y14" s="18">
        <v>6.3876837253718649E-2</v>
      </c>
      <c r="Z14" s="18">
        <v>9.2648385538760814E-2</v>
      </c>
      <c r="AA14" s="18">
        <v>8.979316538930493E-2</v>
      </c>
      <c r="AB14" s="18">
        <v>8.2588095091333288E-2</v>
      </c>
      <c r="AD14" s="18">
        <v>7.6122383662788479E-2</v>
      </c>
      <c r="AE14" s="18">
        <v>6.0257169502989157E-2</v>
      </c>
      <c r="AF14" s="18">
        <v>6.0767172162550419E-2</v>
      </c>
      <c r="AG14" s="18">
        <v>5.0216916089087751E-2</v>
      </c>
      <c r="AH14" s="18">
        <v>4.6775322871380781E-2</v>
      </c>
      <c r="AI14" s="18">
        <v>4.9088848256845258E-2</v>
      </c>
      <c r="AJ14" s="18">
        <v>0</v>
      </c>
      <c r="AL14" s="18">
        <v>5.3060000000000003E-2</v>
      </c>
      <c r="AM14" s="18">
        <v>4.1279999999999997E-2</v>
      </c>
      <c r="AN14" s="18">
        <v>2.6249999999999999E-2</v>
      </c>
      <c r="AP14" s="18">
        <v>9.1025259684482246E-2</v>
      </c>
      <c r="AQ14" s="18">
        <v>6.3755311860846375E-2</v>
      </c>
      <c r="AR14" s="18">
        <v>0.13799232742544851</v>
      </c>
      <c r="AS14" s="18">
        <v>8.6408199587739057E-2</v>
      </c>
      <c r="AT14" s="18">
        <v>5.709030158832841E-2</v>
      </c>
      <c r="AU14" s="18">
        <v>0.1412815173326189</v>
      </c>
      <c r="AW14" s="18">
        <v>6.5651578822350523E-2</v>
      </c>
      <c r="AX14" s="18">
        <v>3.9497525654371063E-2</v>
      </c>
      <c r="AZ14" s="18">
        <v>4.1846487274245822E-2</v>
      </c>
      <c r="BA14" s="18">
        <v>4.64877477802801E-2</v>
      </c>
      <c r="BB14" s="18">
        <v>0.1216639969726965</v>
      </c>
      <c r="BC14" s="18">
        <v>7.5030963632550615E-2</v>
      </c>
      <c r="BD14" s="18">
        <v>7.0630649839357976E-2</v>
      </c>
      <c r="BE14" s="18">
        <v>7.8513570971002186E-2</v>
      </c>
      <c r="BF14" s="18">
        <v>5.5777624917480638E-2</v>
      </c>
      <c r="BG14" s="18">
        <v>1.9414907011112859E-2</v>
      </c>
    </row>
    <row r="15" spans="2:61" ht="18.95" customHeight="1">
      <c r="B15" s="20" t="s">
        <v>137</v>
      </c>
      <c r="C15" s="18">
        <v>6.143676444937806E-2</v>
      </c>
      <c r="D15" s="18">
        <v>4.5060523582206871E-2</v>
      </c>
      <c r="E15" s="18">
        <v>7.4014014760465666E-2</v>
      </c>
      <c r="G15" s="18">
        <v>4.4117854006008657E-2</v>
      </c>
      <c r="H15" s="18">
        <v>5.902360452171302E-2</v>
      </c>
      <c r="I15" s="18">
        <v>6.2205086525894238E-2</v>
      </c>
      <c r="J15" s="18">
        <v>7.8196146652920434E-2</v>
      </c>
      <c r="K15" s="18">
        <v>5.507565013185535E-2</v>
      </c>
      <c r="L15" s="18">
        <v>8.164855242306103E-2</v>
      </c>
      <c r="M15" s="18">
        <v>4.5498927949666423E-2</v>
      </c>
      <c r="N15" s="18">
        <v>6.4796759922313166E-2</v>
      </c>
      <c r="O15" s="18">
        <v>6.3778481868898271E-2</v>
      </c>
      <c r="Q15" s="18">
        <v>4.8086134722896308E-2</v>
      </c>
      <c r="R15" s="18">
        <v>8.0200264714163541E-2</v>
      </c>
      <c r="S15" s="18">
        <v>5.4886971593916367E-2</v>
      </c>
      <c r="T15" s="18">
        <v>6.8636034071864901E-2</v>
      </c>
      <c r="V15" s="18">
        <v>3.5976440289338191E-2</v>
      </c>
      <c r="W15" s="18">
        <v>2.7183308424867551E-2</v>
      </c>
      <c r="X15" s="18">
        <v>6.4223798223136175E-2</v>
      </c>
      <c r="Y15" s="18">
        <v>5.483970019648958E-2</v>
      </c>
      <c r="Z15" s="18">
        <v>8.2446966360413682E-2</v>
      </c>
      <c r="AA15" s="18">
        <v>8.5151085785361763E-2</v>
      </c>
      <c r="AB15" s="18">
        <v>8.1742778569922334E-2</v>
      </c>
      <c r="AD15" s="18">
        <v>5.3903355182038308E-2</v>
      </c>
      <c r="AE15" s="18">
        <v>4.5102051417995309E-2</v>
      </c>
      <c r="AF15" s="18">
        <v>7.5361876746349366E-2</v>
      </c>
      <c r="AG15" s="18">
        <v>4.289178610573291E-2</v>
      </c>
      <c r="AH15" s="18">
        <v>7.3446668912134291E-2</v>
      </c>
      <c r="AI15" s="18">
        <v>8.6617010879987091E-2</v>
      </c>
      <c r="AJ15" s="18">
        <v>0</v>
      </c>
      <c r="AL15" s="18">
        <v>3.2849999999999997E-2</v>
      </c>
      <c r="AM15" s="18">
        <v>4.555E-2</v>
      </c>
      <c r="AN15" s="18">
        <v>6.1409999999999999E-2</v>
      </c>
      <c r="AP15" s="18">
        <v>9.5209350404558191E-2</v>
      </c>
      <c r="AQ15" s="18">
        <v>6.7308250672957287E-2</v>
      </c>
      <c r="AR15" s="18">
        <v>9.0406629616513925E-2</v>
      </c>
      <c r="AS15" s="18">
        <v>7.7015702415289627E-2</v>
      </c>
      <c r="AT15" s="18">
        <v>0.10215647633018921</v>
      </c>
      <c r="AU15" s="18">
        <v>0</v>
      </c>
      <c r="AW15" s="18">
        <v>5.6817962075103687E-2</v>
      </c>
      <c r="AX15" s="18">
        <v>9.7984828030353202E-2</v>
      </c>
      <c r="AZ15" s="18">
        <v>3.7021371200809818E-2</v>
      </c>
      <c r="BA15" s="18">
        <v>6.6113915811005744E-2</v>
      </c>
      <c r="BB15" s="18">
        <v>7.2010416840194699E-2</v>
      </c>
      <c r="BC15" s="18">
        <v>9.3108393496136296E-2</v>
      </c>
      <c r="BD15" s="18">
        <v>9.3675488418397984E-2</v>
      </c>
      <c r="BE15" s="18">
        <v>6.618481668164572E-2</v>
      </c>
      <c r="BF15" s="18">
        <v>7.2597507654956497E-2</v>
      </c>
      <c r="BG15" s="18">
        <v>5.2433131399907698E-2</v>
      </c>
    </row>
    <row r="16" spans="2:61" ht="18.95" customHeight="1">
      <c r="B16" s="20" t="s">
        <v>138</v>
      </c>
      <c r="C16" s="18">
        <v>1.3876523711154659E-2</v>
      </c>
      <c r="D16" s="18">
        <v>1.929601396141329E-2</v>
      </c>
      <c r="E16" s="18">
        <v>9.7459615727080642E-3</v>
      </c>
      <c r="G16" s="18">
        <v>9.8332311419195642E-3</v>
      </c>
      <c r="H16" s="18">
        <v>1.8483145554108411E-2</v>
      </c>
      <c r="I16" s="18">
        <v>2.381314595142155E-3</v>
      </c>
      <c r="J16" s="18">
        <v>8.3345813309932178E-3</v>
      </c>
      <c r="K16" s="18">
        <v>1.164189291834777E-2</v>
      </c>
      <c r="L16" s="18">
        <v>2.3682064328171621E-2</v>
      </c>
      <c r="M16" s="18">
        <v>1.43250483275557E-2</v>
      </c>
      <c r="N16" s="18">
        <v>1.9785905681586651E-2</v>
      </c>
      <c r="O16" s="18">
        <v>7.5941050290002131E-3</v>
      </c>
      <c r="Q16" s="18">
        <v>1.413240247965839E-2</v>
      </c>
      <c r="R16" s="18">
        <v>1.5432655762178929E-2</v>
      </c>
      <c r="S16" s="18">
        <v>1.4968202171720841E-2</v>
      </c>
      <c r="T16" s="18">
        <v>1.1817488248844011E-2</v>
      </c>
      <c r="V16" s="18">
        <v>1.036442463938422E-2</v>
      </c>
      <c r="W16" s="18">
        <v>1.1167153999573579E-2</v>
      </c>
      <c r="X16" s="18">
        <v>1.278146332066799E-2</v>
      </c>
      <c r="Y16" s="18">
        <v>2.0616685954372379E-2</v>
      </c>
      <c r="Z16" s="18">
        <v>7.3106022506025416E-3</v>
      </c>
      <c r="AA16" s="18">
        <v>1.6880616007158351E-2</v>
      </c>
      <c r="AB16" s="18">
        <v>1.8202293805545219E-2</v>
      </c>
      <c r="AD16" s="18">
        <v>1.381121238164067E-2</v>
      </c>
      <c r="AE16" s="18">
        <v>1.5363969033604929E-2</v>
      </c>
      <c r="AF16" s="18">
        <v>1.357477419283072E-2</v>
      </c>
      <c r="AG16" s="18">
        <v>1.2685901695309421E-2</v>
      </c>
      <c r="AH16" s="18">
        <v>1.4051274526758559E-2</v>
      </c>
      <c r="AI16" s="18">
        <v>1.172336951498054E-2</v>
      </c>
      <c r="AJ16" s="18">
        <v>0</v>
      </c>
      <c r="AL16" s="18">
        <v>8.7600000000000004E-3</v>
      </c>
      <c r="AM16" s="18">
        <v>1.8089999999999998E-2</v>
      </c>
      <c r="AN16" s="18">
        <v>5.1999999999999998E-3</v>
      </c>
      <c r="AP16" s="18">
        <v>1.7893480436791061E-2</v>
      </c>
      <c r="AQ16" s="18">
        <v>1.214138348788849E-2</v>
      </c>
      <c r="AR16" s="18">
        <v>3.2167883578941771E-2</v>
      </c>
      <c r="AS16" s="18">
        <v>6.6624868442038548E-3</v>
      </c>
      <c r="AT16" s="18">
        <v>3.6656662002472848E-2</v>
      </c>
      <c r="AU16" s="18">
        <v>5.5515092927250639E-2</v>
      </c>
      <c r="AW16" s="18">
        <v>1.459566126227085E-2</v>
      </c>
      <c r="AX16" s="18">
        <v>7.9971235647616525E-3</v>
      </c>
      <c r="AZ16" s="18">
        <v>1.378289558120438E-2</v>
      </c>
      <c r="BA16" s="18">
        <v>1.17815820039502E-2</v>
      </c>
      <c r="BB16" s="18">
        <v>1.9545385923943101E-2</v>
      </c>
      <c r="BC16" s="18">
        <v>1.368403822110675E-2</v>
      </c>
      <c r="BD16" s="18">
        <v>7.6567218577473367E-3</v>
      </c>
      <c r="BE16" s="18">
        <v>1.636299612322277E-2</v>
      </c>
      <c r="BF16" s="18">
        <v>1.0574217245575029E-2</v>
      </c>
      <c r="BG16" s="18">
        <v>1.3013603664222649E-2</v>
      </c>
    </row>
    <row r="17" spans="2:59" ht="18.95" customHeight="1">
      <c r="B17" s="20" t="s">
        <v>139</v>
      </c>
      <c r="C17" s="18">
        <v>7.5256362516644318E-2</v>
      </c>
      <c r="D17" s="18">
        <v>5.7809893530127478E-2</v>
      </c>
      <c r="E17" s="18">
        <v>8.8694416340979187E-2</v>
      </c>
      <c r="G17" s="18">
        <v>6.2102207132707372E-2</v>
      </c>
      <c r="H17" s="18">
        <v>7.24447097074922E-2</v>
      </c>
      <c r="I17" s="18">
        <v>7.9031439503711609E-2</v>
      </c>
      <c r="J17" s="18">
        <v>7.7445348207145714E-2</v>
      </c>
      <c r="K17" s="18">
        <v>0.1075781059084501</v>
      </c>
      <c r="L17" s="18">
        <v>8.6367067951304055E-2</v>
      </c>
      <c r="M17" s="18">
        <v>8.7652131307249984E-2</v>
      </c>
      <c r="N17" s="18">
        <v>5.5319199331197173E-2</v>
      </c>
      <c r="O17" s="18">
        <v>4.334970081252601E-2</v>
      </c>
      <c r="Q17" s="18">
        <v>7.5326149585593985E-2</v>
      </c>
      <c r="R17" s="18">
        <v>7.0555751416608067E-2</v>
      </c>
      <c r="S17" s="18">
        <v>7.3763540602713132E-2</v>
      </c>
      <c r="T17" s="18">
        <v>7.9576608289975051E-2</v>
      </c>
      <c r="V17" s="18">
        <v>3.0271271566022339E-2</v>
      </c>
      <c r="W17" s="18">
        <v>7.4532158409998148E-2</v>
      </c>
      <c r="X17" s="18">
        <v>6.6289955615316087E-2</v>
      </c>
      <c r="Y17" s="18">
        <v>7.5686439929977992E-2</v>
      </c>
      <c r="Z17" s="18">
        <v>0.12361857056233939</v>
      </c>
      <c r="AA17" s="18">
        <v>9.2232931271781116E-2</v>
      </c>
      <c r="AB17" s="18">
        <v>6.6494999565616331E-2</v>
      </c>
      <c r="AD17" s="18">
        <v>7.8884701305917196E-2</v>
      </c>
      <c r="AE17" s="18">
        <v>7.0479934492588117E-2</v>
      </c>
      <c r="AF17" s="18">
        <v>7.2877932224445816E-2</v>
      </c>
      <c r="AG17" s="18">
        <v>7.3136375658343994E-2</v>
      </c>
      <c r="AH17" s="18">
        <v>7.6331796857862191E-2</v>
      </c>
      <c r="AI17" s="18">
        <v>7.4973340197698427E-2</v>
      </c>
      <c r="AJ17" s="18">
        <v>0.18709804329547289</v>
      </c>
      <c r="AL17" s="18">
        <v>5.4710000000000002E-2</v>
      </c>
      <c r="AM17" s="18">
        <v>5.4600000000000003E-2</v>
      </c>
      <c r="AN17" s="18">
        <v>8.2720000000000002E-2</v>
      </c>
      <c r="AP17" s="18">
        <v>0.1081911053319029</v>
      </c>
      <c r="AQ17" s="18">
        <v>6.1300290780346059E-2</v>
      </c>
      <c r="AR17" s="18">
        <v>6.8934033882620066E-2</v>
      </c>
      <c r="AS17" s="18">
        <v>0.1112512557164521</v>
      </c>
      <c r="AT17" s="18">
        <v>7.1902074915792313E-2</v>
      </c>
      <c r="AU17" s="18">
        <v>4.234113234978374E-2</v>
      </c>
      <c r="AW17" s="18">
        <v>7.8254496657690312E-2</v>
      </c>
      <c r="AX17" s="18">
        <v>5.2689816539488073E-2</v>
      </c>
      <c r="AZ17" s="18">
        <v>6.2413456586265063E-2</v>
      </c>
      <c r="BA17" s="18">
        <v>6.6331259816717503E-2</v>
      </c>
      <c r="BB17" s="18">
        <v>7.172659979113534E-2</v>
      </c>
      <c r="BC17" s="18">
        <v>0.12689919706867089</v>
      </c>
      <c r="BD17" s="18">
        <v>9.0599830903421025E-2</v>
      </c>
      <c r="BE17" s="18">
        <v>5.941649753306711E-2</v>
      </c>
      <c r="BF17" s="18">
        <v>6.9642525009460762E-2</v>
      </c>
      <c r="BG17" s="18">
        <v>0.1079374346743633</v>
      </c>
    </row>
    <row r="18" spans="2:59" ht="18.95" customHeight="1">
      <c r="B18" s="20" t="s">
        <v>140</v>
      </c>
      <c r="C18" s="18">
        <v>0.1130770963418037</v>
      </c>
      <c r="D18" s="18">
        <v>0.13574232684625551</v>
      </c>
      <c r="E18" s="18">
        <v>9.592581900915978E-2</v>
      </c>
      <c r="G18" s="18">
        <v>0.13133009000333351</v>
      </c>
      <c r="H18" s="18">
        <v>9.9298799465162568E-2</v>
      </c>
      <c r="I18" s="18">
        <v>0.1040701463896576</v>
      </c>
      <c r="J18" s="18">
        <v>0.1232784317702499</v>
      </c>
      <c r="K18" s="18">
        <v>0.1059461884399889</v>
      </c>
      <c r="L18" s="18">
        <v>0.1060355251772347</v>
      </c>
      <c r="M18" s="18">
        <v>0.12964933204171891</v>
      </c>
      <c r="N18" s="18">
        <v>0.1022896336242171</v>
      </c>
      <c r="O18" s="18">
        <v>0.12904907012544761</v>
      </c>
      <c r="Q18" s="18">
        <v>0.11820748753481</v>
      </c>
      <c r="R18" s="18">
        <v>9.6824627047255515E-2</v>
      </c>
      <c r="S18" s="18">
        <v>0.1369955007653936</v>
      </c>
      <c r="T18" s="18">
        <v>0.1009780061723171</v>
      </c>
      <c r="V18" s="18">
        <v>0.1136462216451319</v>
      </c>
      <c r="W18" s="18">
        <v>0.14697212098535381</v>
      </c>
      <c r="X18" s="18">
        <v>0.14529334299442959</v>
      </c>
      <c r="Y18" s="18">
        <v>0.12063198492437679</v>
      </c>
      <c r="Z18" s="18">
        <v>7.7783491302619023E-2</v>
      </c>
      <c r="AA18" s="18">
        <v>9.770977801242578E-2</v>
      </c>
      <c r="AB18" s="18">
        <v>8.7878417056719643E-2</v>
      </c>
      <c r="AD18" s="18">
        <v>0.1248081315365657</v>
      </c>
      <c r="AE18" s="18">
        <v>0.1067287403533688</v>
      </c>
      <c r="AF18" s="18">
        <v>0.1043797010889303</v>
      </c>
      <c r="AG18" s="18">
        <v>0.1142209562347541</v>
      </c>
      <c r="AH18" s="18">
        <v>9.6276795407362337E-2</v>
      </c>
      <c r="AI18" s="18">
        <v>0.13265820888210739</v>
      </c>
      <c r="AJ18" s="18">
        <v>0</v>
      </c>
      <c r="AL18" s="18">
        <v>0.14532</v>
      </c>
      <c r="AM18" s="18">
        <v>0.14760000000000001</v>
      </c>
      <c r="AN18" s="18">
        <v>0.16889000000000001</v>
      </c>
      <c r="AP18" s="18">
        <v>6.0622805742206333E-2</v>
      </c>
      <c r="AQ18" s="18">
        <v>9.5125203784610216E-2</v>
      </c>
      <c r="AR18" s="18">
        <v>0.13152439255197909</v>
      </c>
      <c r="AS18" s="18">
        <v>8.1852329059869749E-2</v>
      </c>
      <c r="AT18" s="18">
        <v>0.13360282608718199</v>
      </c>
      <c r="AU18" s="18">
        <v>9.6422623238433577E-2</v>
      </c>
      <c r="AW18" s="18">
        <v>0.1174381138319332</v>
      </c>
      <c r="AX18" s="18">
        <v>8.3165216178114856E-2</v>
      </c>
      <c r="AZ18" s="18">
        <v>0.13102680860744331</v>
      </c>
      <c r="BA18" s="18">
        <v>0.13602672619675099</v>
      </c>
      <c r="BB18" s="18">
        <v>9.6465508432623553E-2</v>
      </c>
      <c r="BC18" s="18">
        <v>7.6465570161644819E-2</v>
      </c>
      <c r="BD18" s="18">
        <v>8.4860097374534676E-2</v>
      </c>
      <c r="BE18" s="18">
        <v>0.15293545574495179</v>
      </c>
      <c r="BF18" s="18">
        <v>6.6937625002272128E-2</v>
      </c>
      <c r="BG18" s="18">
        <v>4.3517143703303063E-2</v>
      </c>
    </row>
    <row r="19" spans="2:59" ht="32.1" customHeight="1">
      <c r="B19" s="20" t="s">
        <v>141</v>
      </c>
      <c r="C19" s="18">
        <v>3.6941686257773138E-2</v>
      </c>
      <c r="D19" s="18">
        <v>3.761277078108264E-2</v>
      </c>
      <c r="E19" s="18">
        <v>3.6509196996245573E-2</v>
      </c>
      <c r="G19" s="18">
        <v>4.3974854865826578E-2</v>
      </c>
      <c r="H19" s="18">
        <v>4.5846559993915348E-2</v>
      </c>
      <c r="I19" s="18">
        <v>3.4275800515608253E-2</v>
      </c>
      <c r="J19" s="18">
        <v>4.8454347863971028E-2</v>
      </c>
      <c r="K19" s="18">
        <v>4.4272433904440828E-2</v>
      </c>
      <c r="L19" s="18">
        <v>2.7518523283339841E-2</v>
      </c>
      <c r="M19" s="18">
        <v>2.865185612151867E-2</v>
      </c>
      <c r="N19" s="18">
        <v>2.4957439280734489E-2</v>
      </c>
      <c r="O19" s="18">
        <v>4.8981650439057882E-2</v>
      </c>
      <c r="Q19" s="18">
        <v>3.1518584251575207E-2</v>
      </c>
      <c r="R19" s="18">
        <v>4.8290736964595328E-2</v>
      </c>
      <c r="S19" s="18">
        <v>3.2776053459445613E-2</v>
      </c>
      <c r="T19" s="18">
        <v>4.0770110966461312E-2</v>
      </c>
      <c r="V19" s="18">
        <v>2.182879588379779E-2</v>
      </c>
      <c r="W19" s="18">
        <v>3.3508583271847227E-2</v>
      </c>
      <c r="X19" s="18">
        <v>2.0226608885637071E-2</v>
      </c>
      <c r="Y19" s="18">
        <v>5.2153180694051428E-2</v>
      </c>
      <c r="Z19" s="18">
        <v>5.1775718226373897E-2</v>
      </c>
      <c r="AA19" s="18">
        <v>4.6162719354976359E-2</v>
      </c>
      <c r="AB19" s="18">
        <v>3.445554543014423E-2</v>
      </c>
      <c r="AD19" s="18">
        <v>4.3221378484067048E-2</v>
      </c>
      <c r="AE19" s="18">
        <v>3.8024829120457182E-2</v>
      </c>
      <c r="AF19" s="18">
        <v>2.7056501428641161E-2</v>
      </c>
      <c r="AG19" s="18">
        <v>3.0697048675406308E-2</v>
      </c>
      <c r="AH19" s="18">
        <v>3.9007851105857069E-2</v>
      </c>
      <c r="AI19" s="18">
        <v>3.1501600888293423E-2</v>
      </c>
      <c r="AJ19" s="18">
        <v>0</v>
      </c>
      <c r="AL19" s="18">
        <v>3.5319999999999997E-2</v>
      </c>
      <c r="AM19" s="18">
        <v>2.4889999999999999E-2</v>
      </c>
      <c r="AN19" s="18">
        <v>9.9100000000000004E-3</v>
      </c>
      <c r="AP19" s="18">
        <v>4.7496009820741959E-2</v>
      </c>
      <c r="AQ19" s="18">
        <v>4.5762382667870853E-2</v>
      </c>
      <c r="AR19" s="18">
        <v>3.0925719103847581E-2</v>
      </c>
      <c r="AS19" s="18">
        <v>5.4306694620743563E-2</v>
      </c>
      <c r="AT19" s="18">
        <v>2.2041328195488728E-2</v>
      </c>
      <c r="AU19" s="18">
        <v>0</v>
      </c>
      <c r="AW19" s="18">
        <v>3.802179829909981E-2</v>
      </c>
      <c r="AX19" s="18">
        <v>2.887047463643003E-2</v>
      </c>
      <c r="AZ19" s="18">
        <v>2.1641247973973349E-2</v>
      </c>
      <c r="BA19" s="18">
        <v>4.1756063642933522E-2</v>
      </c>
      <c r="BB19" s="18">
        <v>3.5149974745634867E-2</v>
      </c>
      <c r="BC19" s="18">
        <v>5.4646762260115292E-2</v>
      </c>
      <c r="BD19" s="18">
        <v>8.1183002240816565E-2</v>
      </c>
      <c r="BE19" s="18">
        <v>4.6481002337140989E-2</v>
      </c>
      <c r="BF19" s="18">
        <v>4.4815228991682221E-2</v>
      </c>
      <c r="BG19" s="18">
        <v>5.2577224283748551E-2</v>
      </c>
    </row>
    <row r="20" spans="2:59" ht="18.95" customHeight="1">
      <c r="B20" s="20" t="s">
        <v>142</v>
      </c>
      <c r="C20" s="18">
        <v>5.0605051580794522E-2</v>
      </c>
      <c r="D20" s="18">
        <v>4.5859649779365103E-2</v>
      </c>
      <c r="E20" s="18">
        <v>5.4362577055552801E-2</v>
      </c>
      <c r="G20" s="18">
        <v>4.6705917105963682E-2</v>
      </c>
      <c r="H20" s="18">
        <v>6.1357209509414173E-2</v>
      </c>
      <c r="I20" s="18">
        <v>3.4983625568227213E-2</v>
      </c>
      <c r="J20" s="18">
        <v>6.6389779075244737E-2</v>
      </c>
      <c r="K20" s="18">
        <v>5.6546259195659067E-2</v>
      </c>
      <c r="L20" s="18">
        <v>5.6765744154464698E-2</v>
      </c>
      <c r="M20" s="18">
        <v>3.9084123117460692E-2</v>
      </c>
      <c r="N20" s="18">
        <v>3.7267702773809509E-2</v>
      </c>
      <c r="O20" s="18">
        <v>6.7075148080292954E-2</v>
      </c>
      <c r="Q20" s="18">
        <v>4.3052431704729811E-2</v>
      </c>
      <c r="R20" s="18">
        <v>3.9800182873562358E-2</v>
      </c>
      <c r="S20" s="18">
        <v>6.5659529329638533E-2</v>
      </c>
      <c r="T20" s="18">
        <v>5.7415688023990621E-2</v>
      </c>
      <c r="V20" s="18">
        <v>3.7732966717106887E-2</v>
      </c>
      <c r="W20" s="18">
        <v>3.2316858612448103E-2</v>
      </c>
      <c r="X20" s="18">
        <v>4.7700458321719201E-2</v>
      </c>
      <c r="Y20" s="18">
        <v>4.5696880745042363E-2</v>
      </c>
      <c r="Z20" s="18">
        <v>4.5210440391469237E-2</v>
      </c>
      <c r="AA20" s="18">
        <v>8.3068566137688177E-2</v>
      </c>
      <c r="AB20" s="18">
        <v>6.3352551005610602E-2</v>
      </c>
      <c r="AD20" s="18">
        <v>3.223804320643147E-2</v>
      </c>
      <c r="AE20" s="18">
        <v>4.4715768345991717E-2</v>
      </c>
      <c r="AF20" s="18">
        <v>5.4425178697123849E-2</v>
      </c>
      <c r="AG20" s="18">
        <v>6.8996370458123124E-2</v>
      </c>
      <c r="AH20" s="18">
        <v>7.7745521082160277E-2</v>
      </c>
      <c r="AI20" s="18">
        <v>7.2279912242318181E-2</v>
      </c>
      <c r="AJ20" s="18">
        <v>0</v>
      </c>
      <c r="AL20" s="18">
        <v>3.006E-2</v>
      </c>
      <c r="AM20" s="18">
        <v>4.4920000000000002E-2</v>
      </c>
      <c r="AN20" s="18">
        <v>3.2710000000000003E-2</v>
      </c>
      <c r="AP20" s="18">
        <v>4.8086348240601137E-2</v>
      </c>
      <c r="AQ20" s="18">
        <v>8.3304842117347774E-2</v>
      </c>
      <c r="AR20" s="18">
        <v>1.5094991096756509E-2</v>
      </c>
      <c r="AS20" s="18">
        <v>6.9615784740870087E-2</v>
      </c>
      <c r="AT20" s="18">
        <v>6.0607247086172232E-2</v>
      </c>
      <c r="AU20" s="18">
        <v>8.9146274622491306E-2</v>
      </c>
      <c r="AW20" s="18">
        <v>5.119545861450684E-2</v>
      </c>
      <c r="AX20" s="18">
        <v>4.9257976492767308E-2</v>
      </c>
      <c r="AZ20" s="18">
        <v>4.1559178396243603E-2</v>
      </c>
      <c r="BA20" s="18">
        <v>4.9003242642054391E-2</v>
      </c>
      <c r="BB20" s="18">
        <v>7.7842179940972686E-2</v>
      </c>
      <c r="BC20" s="18">
        <v>3.7649189360090728E-2</v>
      </c>
      <c r="BD20" s="18">
        <v>5.2690162145768958E-2</v>
      </c>
      <c r="BE20" s="18">
        <v>6.8662822166758564E-2</v>
      </c>
      <c r="BF20" s="18">
        <v>5.4175618753386723E-2</v>
      </c>
      <c r="BG20" s="18">
        <v>4.9517057963090347E-2</v>
      </c>
    </row>
    <row r="21" spans="2:59" ht="18.95" customHeight="1">
      <c r="B21" s="20" t="s">
        <v>143</v>
      </c>
      <c r="C21" s="18">
        <v>4.9971254239619317E-2</v>
      </c>
      <c r="D21" s="18">
        <v>5.9557147918178108E-2</v>
      </c>
      <c r="E21" s="18">
        <v>4.2590749391086188E-2</v>
      </c>
      <c r="G21" s="18">
        <v>6.2317083293733512E-2</v>
      </c>
      <c r="H21" s="18">
        <v>5.7521981422916348E-2</v>
      </c>
      <c r="I21" s="18">
        <v>5.0109203553203738E-2</v>
      </c>
      <c r="J21" s="18">
        <v>5.6021872226931897E-2</v>
      </c>
      <c r="K21" s="18">
        <v>4.9443250346602491E-2</v>
      </c>
      <c r="L21" s="18">
        <v>5.9410623730627332E-2</v>
      </c>
      <c r="M21" s="18">
        <v>3.629689114616471E-2</v>
      </c>
      <c r="N21" s="18">
        <v>5.0163308808032617E-2</v>
      </c>
      <c r="O21" s="18">
        <v>4.082968237687172E-2</v>
      </c>
      <c r="Q21" s="18">
        <v>3.675672842054372E-2</v>
      </c>
      <c r="R21" s="18">
        <v>3.513275673895902E-2</v>
      </c>
      <c r="S21" s="18">
        <v>6.6409118835463424E-2</v>
      </c>
      <c r="T21" s="18">
        <v>6.8028713410708291E-2</v>
      </c>
      <c r="V21" s="18">
        <v>5.4969774097371152E-2</v>
      </c>
      <c r="W21" s="18">
        <v>4.5656960276336513E-2</v>
      </c>
      <c r="X21" s="18">
        <v>5.9418805496528608E-2</v>
      </c>
      <c r="Y21" s="18">
        <v>5.7233418210416977E-2</v>
      </c>
      <c r="Z21" s="18">
        <v>4.7620134350464943E-2</v>
      </c>
      <c r="AA21" s="18">
        <v>3.7848864438744217E-2</v>
      </c>
      <c r="AB21" s="18">
        <v>4.6894307081226862E-2</v>
      </c>
      <c r="AD21" s="18">
        <v>3.6825041260456347E-2</v>
      </c>
      <c r="AE21" s="18">
        <v>5.6085663642816877E-2</v>
      </c>
      <c r="AF21" s="18">
        <v>5.0037779943784763E-2</v>
      </c>
      <c r="AG21" s="18">
        <v>3.7457336693175539E-2</v>
      </c>
      <c r="AH21" s="18">
        <v>7.0501524723136005E-2</v>
      </c>
      <c r="AI21" s="18">
        <v>5.3572520337434419E-2</v>
      </c>
      <c r="AJ21" s="18">
        <v>0.23780733087109049</v>
      </c>
      <c r="AL21" s="18">
        <v>2.9170000000000001E-2</v>
      </c>
      <c r="AM21" s="18">
        <v>5.3510000000000002E-2</v>
      </c>
      <c r="AN21" s="18">
        <v>8.387E-2</v>
      </c>
      <c r="AP21" s="18">
        <v>3.3372136612216642E-2</v>
      </c>
      <c r="AQ21" s="18">
        <v>6.7684635883567434E-2</v>
      </c>
      <c r="AR21" s="18">
        <v>1.6015408533897629E-2</v>
      </c>
      <c r="AS21" s="18">
        <v>4.0863318485486542E-2</v>
      </c>
      <c r="AT21" s="18">
        <v>6.6182884851676518E-2</v>
      </c>
      <c r="AU21" s="18">
        <v>4.6031114773976943E-2</v>
      </c>
      <c r="AW21" s="18">
        <v>5.0413940762493267E-2</v>
      </c>
      <c r="AX21" s="18">
        <v>5.1359850943675393E-2</v>
      </c>
      <c r="AZ21" s="18">
        <v>5.5139602306001498E-2</v>
      </c>
      <c r="BA21" s="18">
        <v>3.8462868433872088E-2</v>
      </c>
      <c r="BB21" s="18">
        <v>5.6356888200565898E-2</v>
      </c>
      <c r="BC21" s="18">
        <v>3.0371630664831759E-2</v>
      </c>
      <c r="BD21" s="18">
        <v>4.0813767800372172E-2</v>
      </c>
      <c r="BE21" s="18">
        <v>0.1045810526545404</v>
      </c>
      <c r="BF21" s="18">
        <v>6.0397355784065528E-2</v>
      </c>
      <c r="BG21" s="18">
        <v>4.194725508087379E-2</v>
      </c>
    </row>
    <row r="22" spans="2:59" ht="18.95" customHeight="1">
      <c r="B22" s="20" t="s">
        <v>144</v>
      </c>
      <c r="C22" s="18">
        <v>9.3355047504716973E-2</v>
      </c>
      <c r="D22" s="18">
        <v>6.3566907975102643E-2</v>
      </c>
      <c r="E22" s="18">
        <v>0.1160710770381191</v>
      </c>
      <c r="G22" s="18">
        <v>0.1090406406417085</v>
      </c>
      <c r="H22" s="18">
        <v>8.2124083442448245E-2</v>
      </c>
      <c r="I22" s="18">
        <v>9.0500696802121083E-2</v>
      </c>
      <c r="J22" s="18">
        <v>0.12157642529801389</v>
      </c>
      <c r="K22" s="18">
        <v>8.0283077683100959E-2</v>
      </c>
      <c r="L22" s="18">
        <v>9.7783653849886173E-2</v>
      </c>
      <c r="M22" s="18">
        <v>4.0507659454885117E-2</v>
      </c>
      <c r="N22" s="18">
        <v>0.13214576483646451</v>
      </c>
      <c r="O22" s="18">
        <v>0.11365829179346031</v>
      </c>
      <c r="Q22" s="18">
        <v>7.3286665433670115E-2</v>
      </c>
      <c r="R22" s="18">
        <v>0.1119361630164892</v>
      </c>
      <c r="S22" s="18">
        <v>8.1541421136864703E-2</v>
      </c>
      <c r="T22" s="18">
        <v>0.1118188917263887</v>
      </c>
      <c r="V22" s="18">
        <v>0.15538583779362081</v>
      </c>
      <c r="W22" s="18">
        <v>0.12330642438206139</v>
      </c>
      <c r="X22" s="18">
        <v>0.1117079815762617</v>
      </c>
      <c r="Y22" s="18">
        <v>0.1110458273801115</v>
      </c>
      <c r="Z22" s="18">
        <v>5.4991953237616562E-2</v>
      </c>
      <c r="AA22" s="18">
        <v>4.4658795799913352E-2</v>
      </c>
      <c r="AB22" s="18">
        <v>4.9897279849798193E-2</v>
      </c>
      <c r="AD22" s="18">
        <v>4.5717372671166941E-2</v>
      </c>
      <c r="AE22" s="18">
        <v>0.1129629496850694</v>
      </c>
      <c r="AF22" s="18">
        <v>0.1226084378623559</v>
      </c>
      <c r="AG22" s="18">
        <v>0.10326904857537481</v>
      </c>
      <c r="AH22" s="18">
        <v>0.1079101667963248</v>
      </c>
      <c r="AI22" s="18">
        <v>0.14041278946511221</v>
      </c>
      <c r="AJ22" s="18">
        <v>0</v>
      </c>
      <c r="AL22" s="18">
        <v>7.0980000000000001E-2</v>
      </c>
      <c r="AM22" s="18">
        <v>0.14529</v>
      </c>
      <c r="AN22" s="18">
        <v>0.14243</v>
      </c>
      <c r="AP22" s="18">
        <v>4.0971629750908713E-2</v>
      </c>
      <c r="AQ22" s="18">
        <v>7.3466455855696638E-2</v>
      </c>
      <c r="AR22" s="18">
        <v>2.227937961874614E-3</v>
      </c>
      <c r="AS22" s="18">
        <v>6.7304538167358527E-2</v>
      </c>
      <c r="AT22" s="18">
        <v>3.7430419823839267E-2</v>
      </c>
      <c r="AU22" s="18">
        <v>0</v>
      </c>
      <c r="AW22" s="18">
        <v>7.9163735909538416E-2</v>
      </c>
      <c r="AX22" s="18">
        <v>0.1750495586749431</v>
      </c>
      <c r="AZ22" s="18">
        <v>0.14692494307537321</v>
      </c>
      <c r="BA22" s="18">
        <v>7.7653814782000799E-2</v>
      </c>
      <c r="BB22" s="18">
        <v>4.5545215097893853E-2</v>
      </c>
      <c r="BC22" s="18">
        <v>5.5203340405997767E-2</v>
      </c>
      <c r="BD22" s="18">
        <v>2.514326048009502E-2</v>
      </c>
      <c r="BE22" s="18">
        <v>2.21771644524319E-2</v>
      </c>
      <c r="BF22" s="18">
        <v>0.1048779524542595</v>
      </c>
      <c r="BG22" s="18">
        <v>0.14734819914608099</v>
      </c>
    </row>
    <row r="24" spans="2:59">
      <c r="B24" t="s">
        <v>483</v>
      </c>
    </row>
    <row r="25" spans="2:59">
      <c r="B25" t="s">
        <v>11</v>
      </c>
    </row>
    <row r="27" spans="2:59">
      <c r="B27"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I27"/>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145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131</v>
      </c>
      <c r="C9" s="18">
        <v>0.10630479931351659</v>
      </c>
      <c r="D9" s="18">
        <v>0.126380376291644</v>
      </c>
      <c r="E9" s="18">
        <v>9.1126955692135136E-2</v>
      </c>
      <c r="G9" s="18">
        <v>0.10423753872867469</v>
      </c>
      <c r="H9" s="18">
        <v>0.12526603749098469</v>
      </c>
      <c r="I9" s="18">
        <v>8.3545701465547739E-2</v>
      </c>
      <c r="J9" s="18">
        <v>7.9500521724443871E-2</v>
      </c>
      <c r="K9" s="18">
        <v>0.1085960422444326</v>
      </c>
      <c r="L9" s="18">
        <v>9.7948353595969984E-2</v>
      </c>
      <c r="M9" s="18">
        <v>0.1258173521128734</v>
      </c>
      <c r="N9" s="18">
        <v>0.1154693881562999</v>
      </c>
      <c r="O9" s="18">
        <v>8.7019868578084261E-2</v>
      </c>
      <c r="Q9" s="18">
        <v>0.14246828800877659</v>
      </c>
      <c r="R9" s="18">
        <v>0.119331233200707</v>
      </c>
      <c r="S9" s="18">
        <v>7.9311791888591845E-2</v>
      </c>
      <c r="T9" s="18">
        <v>6.4778997159371715E-2</v>
      </c>
      <c r="V9" s="18">
        <v>0.14219278116876291</v>
      </c>
      <c r="W9" s="18">
        <v>0.14728852108439669</v>
      </c>
      <c r="X9" s="18">
        <v>9.8805287576755649E-2</v>
      </c>
      <c r="Y9" s="18">
        <v>9.0283793048105326E-2</v>
      </c>
      <c r="Z9" s="18">
        <v>6.9532918816610625E-2</v>
      </c>
      <c r="AA9" s="18">
        <v>9.4274520346959489E-2</v>
      </c>
      <c r="AB9" s="18">
        <v>9.906708263938753E-2</v>
      </c>
      <c r="AD9" s="18">
        <v>0.1221747660401704</v>
      </c>
      <c r="AE9" s="18">
        <v>0.11375145440666889</v>
      </c>
      <c r="AF9" s="18">
        <v>9.0262767301606595E-2</v>
      </c>
      <c r="AG9" s="18">
        <v>6.3228535986740025E-2</v>
      </c>
      <c r="AH9" s="18">
        <v>0.11213836829795799</v>
      </c>
      <c r="AI9" s="18">
        <v>7.2883917408889609E-2</v>
      </c>
      <c r="AJ9" s="18">
        <v>0</v>
      </c>
      <c r="AL9" s="18">
        <v>0.16012000000000001</v>
      </c>
      <c r="AM9" s="18">
        <v>0.10891000000000001</v>
      </c>
      <c r="AN9" s="18">
        <v>0.12795999999999999</v>
      </c>
      <c r="AP9" s="18">
        <v>0.11354462566889539</v>
      </c>
      <c r="AQ9" s="18">
        <v>5.6988338704851177E-2</v>
      </c>
      <c r="AR9" s="18">
        <v>0.1024075325819455</v>
      </c>
      <c r="AS9" s="18">
        <v>9.2962595901795592E-2</v>
      </c>
      <c r="AT9" s="18">
        <v>0.11040400172930651</v>
      </c>
      <c r="AU9" s="18">
        <v>9.7562895070319552E-2</v>
      </c>
      <c r="AW9" s="18">
        <v>0.11420592575886319</v>
      </c>
      <c r="AX9" s="18">
        <v>5.9757667620762837E-2</v>
      </c>
      <c r="AZ9" s="18">
        <v>0.1266945454350468</v>
      </c>
      <c r="BA9" s="18">
        <v>0.10186184766662559</v>
      </c>
      <c r="BB9" s="18">
        <v>0.1007663935114738</v>
      </c>
      <c r="BC9" s="18">
        <v>0.1089735083254819</v>
      </c>
      <c r="BD9" s="18">
        <v>9.4690916892663388E-2</v>
      </c>
      <c r="BE9" s="18">
        <v>7.7645792547067105E-2</v>
      </c>
      <c r="BF9" s="18">
        <v>3.9737451819253942E-2</v>
      </c>
      <c r="BG9" s="18">
        <v>8.8303735361473776E-2</v>
      </c>
    </row>
    <row r="10" spans="2:61" ht="32.1" customHeight="1">
      <c r="B10" s="20" t="s">
        <v>132</v>
      </c>
      <c r="C10" s="18">
        <v>0.117833195915513</v>
      </c>
      <c r="D10" s="18">
        <v>0.1326006799207422</v>
      </c>
      <c r="E10" s="18">
        <v>0.1066334118099948</v>
      </c>
      <c r="G10" s="18">
        <v>8.521957977557891E-2</v>
      </c>
      <c r="H10" s="18">
        <v>0.1102453332664986</v>
      </c>
      <c r="I10" s="18">
        <v>0.1041195354114096</v>
      </c>
      <c r="J10" s="18">
        <v>0.1084174282605001</v>
      </c>
      <c r="K10" s="18">
        <v>0.11485201549737301</v>
      </c>
      <c r="L10" s="18">
        <v>0.1086347754226175</v>
      </c>
      <c r="M10" s="18">
        <v>0.15287711525951711</v>
      </c>
      <c r="N10" s="18">
        <v>0.12444283901134361</v>
      </c>
      <c r="O10" s="18">
        <v>0.1105332768113353</v>
      </c>
      <c r="Q10" s="18">
        <v>0.15580197552499139</v>
      </c>
      <c r="R10" s="18">
        <v>0.1174550168960375</v>
      </c>
      <c r="S10" s="18">
        <v>9.1274342883306631E-2</v>
      </c>
      <c r="T10" s="18">
        <v>9.3724235855577959E-2</v>
      </c>
      <c r="V10" s="18">
        <v>0.12431680492306831</v>
      </c>
      <c r="W10" s="18">
        <v>0.13813614147643791</v>
      </c>
      <c r="X10" s="18">
        <v>0.1417554971742786</v>
      </c>
      <c r="Y10" s="18">
        <v>0.10369731229244861</v>
      </c>
      <c r="Z10" s="18">
        <v>0.1021085183965118</v>
      </c>
      <c r="AA10" s="18">
        <v>9.2979506064301429E-2</v>
      </c>
      <c r="AB10" s="18">
        <v>0.11970629275560191</v>
      </c>
      <c r="AD10" s="18">
        <v>0.1397617412372916</v>
      </c>
      <c r="AE10" s="18">
        <v>0.12378059410691999</v>
      </c>
      <c r="AF10" s="18">
        <v>9.7727633060461866E-2</v>
      </c>
      <c r="AG10" s="18">
        <v>9.5675939702573765E-2</v>
      </c>
      <c r="AH10" s="18">
        <v>0.1019806372814983</v>
      </c>
      <c r="AI10" s="18">
        <v>0.1026283263911221</v>
      </c>
      <c r="AJ10" s="18">
        <v>0</v>
      </c>
      <c r="AL10" s="18">
        <v>0.15794</v>
      </c>
      <c r="AM10" s="18">
        <v>0.11719</v>
      </c>
      <c r="AN10" s="18">
        <v>0.16869000000000001</v>
      </c>
      <c r="AP10" s="18">
        <v>0.12385499827734051</v>
      </c>
      <c r="AQ10" s="18">
        <v>6.5028110167291292E-2</v>
      </c>
      <c r="AR10" s="18">
        <v>0.14402202168265851</v>
      </c>
      <c r="AS10" s="18">
        <v>9.7931229620749072E-2</v>
      </c>
      <c r="AT10" s="18">
        <v>0.1056657886557815</v>
      </c>
      <c r="AU10" s="18">
        <v>8.8332078027256899E-2</v>
      </c>
      <c r="AW10" s="18">
        <v>0.1238353751820444</v>
      </c>
      <c r="AX10" s="18">
        <v>8.4041803005749635E-2</v>
      </c>
      <c r="AZ10" s="18">
        <v>0.12584791604496079</v>
      </c>
      <c r="BA10" s="18">
        <v>0.1281538662242192</v>
      </c>
      <c r="BB10" s="18">
        <v>0.10779911781845621</v>
      </c>
      <c r="BC10" s="18">
        <v>0.1146003876256456</v>
      </c>
      <c r="BD10" s="18">
        <v>0.13059516722248521</v>
      </c>
      <c r="BE10" s="18">
        <v>4.3414057232955001E-2</v>
      </c>
      <c r="BF10" s="18">
        <v>9.0871690292535223E-2</v>
      </c>
      <c r="BG10" s="18">
        <v>0.12894368064030709</v>
      </c>
    </row>
    <row r="11" spans="2:61" ht="18.95" customHeight="1">
      <c r="B11" s="20" t="s">
        <v>133</v>
      </c>
      <c r="C11" s="18">
        <v>5.4122717851223523E-2</v>
      </c>
      <c r="D11" s="18">
        <v>5.5857786647459377E-2</v>
      </c>
      <c r="E11" s="18">
        <v>5.277571010631224E-2</v>
      </c>
      <c r="G11" s="18">
        <v>4.8383177128974823E-2</v>
      </c>
      <c r="H11" s="18">
        <v>7.0548947390169967E-2</v>
      </c>
      <c r="I11" s="18">
        <v>6.9324365063399535E-2</v>
      </c>
      <c r="J11" s="18">
        <v>5.9281389675343438E-2</v>
      </c>
      <c r="K11" s="18">
        <v>6.6087372752767395E-2</v>
      </c>
      <c r="L11" s="18">
        <v>3.098232450286386E-2</v>
      </c>
      <c r="M11" s="18">
        <v>7.5739103745864525E-2</v>
      </c>
      <c r="N11" s="18">
        <v>2.7123981365208171E-2</v>
      </c>
      <c r="O11" s="18">
        <v>3.359086140342487E-2</v>
      </c>
      <c r="Q11" s="18">
        <v>7.0084524750887042E-2</v>
      </c>
      <c r="R11" s="18">
        <v>4.1586827332204659E-2</v>
      </c>
      <c r="S11" s="18">
        <v>4.9401584065960791E-2</v>
      </c>
      <c r="T11" s="18">
        <v>4.7994297139375162E-2</v>
      </c>
      <c r="V11" s="18">
        <v>4.9721416848513042E-2</v>
      </c>
      <c r="W11" s="18">
        <v>4.880902668965191E-2</v>
      </c>
      <c r="X11" s="18">
        <v>4.4406583772568092E-2</v>
      </c>
      <c r="Y11" s="18">
        <v>4.9246827250333407E-2</v>
      </c>
      <c r="Z11" s="18">
        <v>7.053412367872651E-2</v>
      </c>
      <c r="AA11" s="18">
        <v>7.1734800856616529E-2</v>
      </c>
      <c r="AB11" s="18">
        <v>4.5401726169605618E-2</v>
      </c>
      <c r="AD11" s="18">
        <v>6.7911708511811095E-2</v>
      </c>
      <c r="AE11" s="18">
        <v>6.020906585046213E-2</v>
      </c>
      <c r="AF11" s="18">
        <v>4.4210627220203372E-2</v>
      </c>
      <c r="AG11" s="18">
        <v>4.9236871192649731E-2</v>
      </c>
      <c r="AH11" s="18">
        <v>4.1105856078743119E-2</v>
      </c>
      <c r="AI11" s="18">
        <v>3.1145382534286729E-2</v>
      </c>
      <c r="AJ11" s="18">
        <v>0.17861705748632431</v>
      </c>
      <c r="AL11" s="18">
        <v>6.0970000000000003E-2</v>
      </c>
      <c r="AM11" s="18">
        <v>4.3959999999999999E-2</v>
      </c>
      <c r="AN11" s="18">
        <v>1.6310000000000002E-2</v>
      </c>
      <c r="AP11" s="18">
        <v>6.8959465471827922E-2</v>
      </c>
      <c r="AQ11" s="18">
        <v>5.6353245163454517E-2</v>
      </c>
      <c r="AR11" s="18">
        <v>8.5196706070222145E-2</v>
      </c>
      <c r="AS11" s="18">
        <v>5.3764097496026703E-2</v>
      </c>
      <c r="AT11" s="18">
        <v>7.343805243891198E-2</v>
      </c>
      <c r="AU11" s="18">
        <v>0</v>
      </c>
      <c r="AW11" s="18">
        <v>5.6884057716987201E-2</v>
      </c>
      <c r="AX11" s="18">
        <v>3.7099355994896117E-2</v>
      </c>
      <c r="AZ11" s="18">
        <v>4.0316140794790518E-2</v>
      </c>
      <c r="BA11" s="18">
        <v>7.0326223024754358E-2</v>
      </c>
      <c r="BB11" s="18">
        <v>4.0305111345792441E-2</v>
      </c>
      <c r="BC11" s="18">
        <v>7.9240975487045104E-2</v>
      </c>
      <c r="BD11" s="18">
        <v>4.0250245560560519E-2</v>
      </c>
      <c r="BE11" s="18">
        <v>8.3555441631949945E-2</v>
      </c>
      <c r="BF11" s="18">
        <v>6.015991213152895E-2</v>
      </c>
      <c r="BG11" s="18">
        <v>4.1077522258540798E-2</v>
      </c>
    </row>
    <row r="12" spans="2:61" ht="18.95" customHeight="1">
      <c r="B12" s="20" t="s">
        <v>134</v>
      </c>
      <c r="C12" s="18">
        <v>1.9780224291049781E-2</v>
      </c>
      <c r="D12" s="18">
        <v>1.8886594262909579E-2</v>
      </c>
      <c r="E12" s="18">
        <v>2.051080970841529E-2</v>
      </c>
      <c r="G12" s="18">
        <v>2.5142072805438152E-2</v>
      </c>
      <c r="H12" s="18">
        <v>1.811305876671019E-2</v>
      </c>
      <c r="I12" s="18">
        <v>2.1121248816376899E-2</v>
      </c>
      <c r="J12" s="18">
        <v>1.077750800836561E-2</v>
      </c>
      <c r="K12" s="18">
        <v>1.5318387450069561E-2</v>
      </c>
      <c r="L12" s="18">
        <v>1.9157267414266699E-2</v>
      </c>
      <c r="M12" s="18">
        <v>2.9888407619056961E-2</v>
      </c>
      <c r="N12" s="18">
        <v>1.2236567042396901E-2</v>
      </c>
      <c r="O12" s="18">
        <v>2.736006592883589E-2</v>
      </c>
      <c r="Q12" s="18">
        <v>1.472017697782738E-2</v>
      </c>
      <c r="R12" s="18">
        <v>1.827818076344984E-2</v>
      </c>
      <c r="S12" s="18">
        <v>2.2086485122770741E-2</v>
      </c>
      <c r="T12" s="18">
        <v>2.6123355118033469E-2</v>
      </c>
      <c r="V12" s="18">
        <v>2.3449411032584948E-2</v>
      </c>
      <c r="W12" s="18">
        <v>1.458263843398303E-2</v>
      </c>
      <c r="X12" s="18">
        <v>1.778866272973708E-2</v>
      </c>
      <c r="Y12" s="18">
        <v>1.428276083899851E-2</v>
      </c>
      <c r="Z12" s="18">
        <v>3.3736892691146651E-2</v>
      </c>
      <c r="AA12" s="18">
        <v>1.186350421810096E-2</v>
      </c>
      <c r="AB12" s="18">
        <v>2.2760721802658E-2</v>
      </c>
      <c r="AD12" s="18">
        <v>1.7971056353390621E-2</v>
      </c>
      <c r="AE12" s="18">
        <v>1.6975210549980298E-2</v>
      </c>
      <c r="AF12" s="18">
        <v>2.2889001555281459E-2</v>
      </c>
      <c r="AG12" s="18">
        <v>2.8289523320395488E-2</v>
      </c>
      <c r="AH12" s="18">
        <v>2.7411008076268419E-2</v>
      </c>
      <c r="AI12" s="18">
        <v>9.1920326841897874E-3</v>
      </c>
      <c r="AJ12" s="18">
        <v>0</v>
      </c>
      <c r="AL12" s="18">
        <v>2.171E-2</v>
      </c>
      <c r="AM12" s="18">
        <v>2.095E-2</v>
      </c>
      <c r="AN12" s="18">
        <v>1.704E-2</v>
      </c>
      <c r="AP12" s="18">
        <v>2.899440700614726E-2</v>
      </c>
      <c r="AQ12" s="18">
        <v>2.3481763580580621E-2</v>
      </c>
      <c r="AR12" s="18">
        <v>8.1165773048584768E-3</v>
      </c>
      <c r="AS12" s="18">
        <v>2.216311695883473E-2</v>
      </c>
      <c r="AT12" s="18">
        <v>1.4033905846542591E-2</v>
      </c>
      <c r="AU12" s="18">
        <v>5.0438787681582317E-2</v>
      </c>
      <c r="AW12" s="18">
        <v>1.9882403514683331E-2</v>
      </c>
      <c r="AX12" s="18">
        <v>2.0849471318219029E-2</v>
      </c>
      <c r="AZ12" s="18">
        <v>1.855348264806329E-2</v>
      </c>
      <c r="BA12" s="18">
        <v>2.1561842880921681E-2</v>
      </c>
      <c r="BB12" s="18">
        <v>6.9404290623304929E-3</v>
      </c>
      <c r="BC12" s="18">
        <v>3.0376153344049781E-2</v>
      </c>
      <c r="BD12" s="18">
        <v>1.3917630705590159E-2</v>
      </c>
      <c r="BE12" s="18">
        <v>3.6484854021696142E-2</v>
      </c>
      <c r="BF12" s="18">
        <v>3.4119481747412882E-2</v>
      </c>
      <c r="BG12" s="18">
        <v>1.185620368682073E-2</v>
      </c>
    </row>
    <row r="13" spans="2:61" ht="18.95" customHeight="1">
      <c r="B13" s="20" t="s">
        <v>135</v>
      </c>
      <c r="C13" s="18">
        <v>1.7559286313785501E-2</v>
      </c>
      <c r="D13" s="18">
        <v>1.9683782222784659E-2</v>
      </c>
      <c r="E13" s="18">
        <v>1.5839212185140141E-2</v>
      </c>
      <c r="G13" s="18">
        <v>1.4355715987422741E-2</v>
      </c>
      <c r="H13" s="18">
        <v>1.9270383206299441E-2</v>
      </c>
      <c r="I13" s="18">
        <v>1.7738760449886551E-2</v>
      </c>
      <c r="J13" s="18">
        <v>5.4375145110916673E-3</v>
      </c>
      <c r="K13" s="18">
        <v>1.219961037680342E-2</v>
      </c>
      <c r="L13" s="18">
        <v>7.7910632453499591E-3</v>
      </c>
      <c r="M13" s="18">
        <v>2.8454176097201411E-2</v>
      </c>
      <c r="N13" s="18">
        <v>2.8925693472091351E-2</v>
      </c>
      <c r="O13" s="18">
        <v>7.1763747398251041E-3</v>
      </c>
      <c r="Q13" s="18">
        <v>1.4634749920111229E-2</v>
      </c>
      <c r="R13" s="18">
        <v>6.4618960299907199E-3</v>
      </c>
      <c r="S13" s="18">
        <v>1.7172357618419381E-2</v>
      </c>
      <c r="T13" s="18">
        <v>3.0392165766270761E-2</v>
      </c>
      <c r="V13" s="18">
        <v>1.8492279984108E-2</v>
      </c>
      <c r="W13" s="18">
        <v>1.2816373325578509E-2</v>
      </c>
      <c r="X13" s="18">
        <v>1.5954651317299499E-2</v>
      </c>
      <c r="Y13" s="18">
        <v>8.3369202447682571E-3</v>
      </c>
      <c r="Z13" s="18">
        <v>2.107412290264064E-2</v>
      </c>
      <c r="AA13" s="18">
        <v>2.2610947433842891E-2</v>
      </c>
      <c r="AB13" s="18">
        <v>2.3554340890099969E-2</v>
      </c>
      <c r="AD13" s="18">
        <v>2.0161196299089499E-2</v>
      </c>
      <c r="AE13" s="18">
        <v>1.564831431620577E-2</v>
      </c>
      <c r="AF13" s="18">
        <v>1.5811837697548861E-2</v>
      </c>
      <c r="AG13" s="18">
        <v>1.741566646664245E-2</v>
      </c>
      <c r="AH13" s="18">
        <v>1.1773702408441691E-2</v>
      </c>
      <c r="AI13" s="18">
        <v>2.6473614170802549E-2</v>
      </c>
      <c r="AJ13" s="18">
        <v>0</v>
      </c>
      <c r="AL13" s="18">
        <v>1.8089999999999998E-2</v>
      </c>
      <c r="AM13" s="18">
        <v>1.2619999999999999E-2</v>
      </c>
      <c r="AN13" s="18">
        <v>1.7559999999999999E-2</v>
      </c>
      <c r="AP13" s="18">
        <v>1.3469650283779109E-2</v>
      </c>
      <c r="AQ13" s="18">
        <v>3.0933760837499089E-2</v>
      </c>
      <c r="AR13" s="18">
        <v>3.2762028454160312E-2</v>
      </c>
      <c r="AS13" s="18">
        <v>1.9155819273010351E-2</v>
      </c>
      <c r="AT13" s="18">
        <v>1.4507354355404961E-2</v>
      </c>
      <c r="AU13" s="18">
        <v>0</v>
      </c>
      <c r="AW13" s="18">
        <v>1.6554029116964748E-2</v>
      </c>
      <c r="AX13" s="18">
        <v>2.044749435314033E-2</v>
      </c>
      <c r="AZ13" s="18">
        <v>1.4094363011875079E-2</v>
      </c>
      <c r="BA13" s="18">
        <v>2.1599180273903441E-2</v>
      </c>
      <c r="BB13" s="18">
        <v>2.5086735891118029E-2</v>
      </c>
      <c r="BC13" s="18">
        <v>1.198774129975503E-2</v>
      </c>
      <c r="BD13" s="18">
        <v>1.821512253546085E-2</v>
      </c>
      <c r="BE13" s="18">
        <v>2.3098904787445869E-2</v>
      </c>
      <c r="BF13" s="18">
        <v>9.345249815398627E-3</v>
      </c>
      <c r="BG13" s="18">
        <v>1.2066290948957359E-2</v>
      </c>
    </row>
    <row r="14" spans="2:61" ht="18.95" customHeight="1">
      <c r="B14" s="20" t="s">
        <v>136</v>
      </c>
      <c r="C14" s="18">
        <v>0.20252895878376551</v>
      </c>
      <c r="D14" s="18">
        <v>0.218110057236689</v>
      </c>
      <c r="E14" s="18">
        <v>0.19089487403594199</v>
      </c>
      <c r="G14" s="18">
        <v>0.23318118152245851</v>
      </c>
      <c r="H14" s="18">
        <v>0.1908968290790882</v>
      </c>
      <c r="I14" s="18">
        <v>0.18041808592677411</v>
      </c>
      <c r="J14" s="18">
        <v>0.20698349502230759</v>
      </c>
      <c r="K14" s="18">
        <v>0.18382505200869581</v>
      </c>
      <c r="L14" s="18">
        <v>0.2006368322852248</v>
      </c>
      <c r="M14" s="18">
        <v>0.2138807843576262</v>
      </c>
      <c r="N14" s="18">
        <v>0.21817459891899749</v>
      </c>
      <c r="O14" s="18">
        <v>0.2008772928220057</v>
      </c>
      <c r="Q14" s="18">
        <v>0.23416122078833071</v>
      </c>
      <c r="R14" s="18">
        <v>0.21458195276139749</v>
      </c>
      <c r="S14" s="18">
        <v>0.1920433913670638</v>
      </c>
      <c r="T14" s="18">
        <v>0.1607174302456538</v>
      </c>
      <c r="V14" s="18">
        <v>0.1857877163855553</v>
      </c>
      <c r="W14" s="18">
        <v>0.18552555429214279</v>
      </c>
      <c r="X14" s="18">
        <v>0.19284975770082469</v>
      </c>
      <c r="Y14" s="18">
        <v>0.19176564262943541</v>
      </c>
      <c r="Z14" s="18">
        <v>0.23185466466421981</v>
      </c>
      <c r="AA14" s="18">
        <v>0.2307203921942719</v>
      </c>
      <c r="AB14" s="18">
        <v>0.2008398292445519</v>
      </c>
      <c r="AD14" s="18">
        <v>0.21530543604842819</v>
      </c>
      <c r="AE14" s="18">
        <v>0.21762646422288581</v>
      </c>
      <c r="AF14" s="18">
        <v>0.19418112588034439</v>
      </c>
      <c r="AG14" s="18">
        <v>0.24478748236046571</v>
      </c>
      <c r="AH14" s="18">
        <v>0.17500032193079079</v>
      </c>
      <c r="AI14" s="18">
        <v>0.16461296390798019</v>
      </c>
      <c r="AJ14" s="18">
        <v>0.20679902059167171</v>
      </c>
      <c r="AL14" s="18">
        <v>0.22076999999999999</v>
      </c>
      <c r="AM14" s="18">
        <v>0.21648000000000001</v>
      </c>
      <c r="AN14" s="18">
        <v>0.11817999999999999</v>
      </c>
      <c r="AP14" s="18">
        <v>0.28586930223424628</v>
      </c>
      <c r="AQ14" s="18">
        <v>0.15834369458815181</v>
      </c>
      <c r="AR14" s="18">
        <v>0.16501818733115009</v>
      </c>
      <c r="AS14" s="18">
        <v>0.21508385555831119</v>
      </c>
      <c r="AT14" s="18">
        <v>0.20403300712317021</v>
      </c>
      <c r="AU14" s="18">
        <v>0.39734901268118938</v>
      </c>
      <c r="AW14" s="18">
        <v>0.20493264552276169</v>
      </c>
      <c r="AX14" s="18">
        <v>0.18044214649665219</v>
      </c>
      <c r="AZ14" s="18">
        <v>0.20980369390614251</v>
      </c>
      <c r="BA14" s="18">
        <v>0.16567816962585419</v>
      </c>
      <c r="BB14" s="18">
        <v>0.21293398703166441</v>
      </c>
      <c r="BC14" s="18">
        <v>0.2570113633873729</v>
      </c>
      <c r="BD14" s="18">
        <v>0.2192238055286243</v>
      </c>
      <c r="BE14" s="18">
        <v>0.2045897678092366</v>
      </c>
      <c r="BF14" s="18">
        <v>0.15056646177221311</v>
      </c>
      <c r="BG14" s="18">
        <v>0.17858339164582901</v>
      </c>
    </row>
    <row r="15" spans="2:61" ht="18.95" customHeight="1">
      <c r="B15" s="20" t="s">
        <v>137</v>
      </c>
      <c r="C15" s="18">
        <v>1.0836868016457739E-2</v>
      </c>
      <c r="D15" s="18">
        <v>1.35702498596441E-2</v>
      </c>
      <c r="E15" s="18">
        <v>8.7621788606712051E-3</v>
      </c>
      <c r="G15" s="18">
        <v>1.038259960750159E-2</v>
      </c>
      <c r="H15" s="18">
        <v>6.0317850678165471E-3</v>
      </c>
      <c r="I15" s="18">
        <v>4.8496774717722022E-3</v>
      </c>
      <c r="J15" s="18">
        <v>1.045203159093752E-2</v>
      </c>
      <c r="K15" s="18">
        <v>9.2150683585559296E-3</v>
      </c>
      <c r="L15" s="18">
        <v>1.5451996458958591E-2</v>
      </c>
      <c r="M15" s="18">
        <v>1.963515369378508E-2</v>
      </c>
      <c r="N15" s="18">
        <v>8.8613335998416042E-3</v>
      </c>
      <c r="O15" s="18">
        <v>9.5580465655544407E-3</v>
      </c>
      <c r="Q15" s="18">
        <v>1.125864946204371E-2</v>
      </c>
      <c r="R15" s="18">
        <v>1.402949271845628E-2</v>
      </c>
      <c r="S15" s="18">
        <v>1.051237874469666E-2</v>
      </c>
      <c r="T15" s="18">
        <v>8.362122266375404E-3</v>
      </c>
      <c r="V15" s="18">
        <v>8.0257557178225209E-3</v>
      </c>
      <c r="W15" s="18">
        <v>4.9319571333195384E-3</v>
      </c>
      <c r="X15" s="18">
        <v>1.307888865648766E-2</v>
      </c>
      <c r="Y15" s="18">
        <v>3.398846557470987E-3</v>
      </c>
      <c r="Z15" s="18">
        <v>1.6993088873073419E-2</v>
      </c>
      <c r="AA15" s="18">
        <v>1.4080390005040371E-2</v>
      </c>
      <c r="AB15" s="18">
        <v>1.5394523907176791E-2</v>
      </c>
      <c r="AD15" s="18">
        <v>1.0123690246365381E-2</v>
      </c>
      <c r="AE15" s="18">
        <v>1.201899243969397E-2</v>
      </c>
      <c r="AF15" s="18">
        <v>1.250411900754864E-2</v>
      </c>
      <c r="AG15" s="18">
        <v>7.0141523475323328E-3</v>
      </c>
      <c r="AH15" s="18">
        <v>8.6828832635213616E-3</v>
      </c>
      <c r="AI15" s="18">
        <v>1.2904549794723349E-2</v>
      </c>
      <c r="AJ15" s="18">
        <v>0</v>
      </c>
      <c r="AL15" s="18">
        <v>1.0059999999999999E-2</v>
      </c>
      <c r="AM15" s="18">
        <v>9.0200000000000002E-3</v>
      </c>
      <c r="AN15" s="18">
        <v>4.7699999999999999E-3</v>
      </c>
      <c r="AP15" s="18">
        <v>9.4275684157638009E-3</v>
      </c>
      <c r="AQ15" s="18">
        <v>1.485391397649879E-2</v>
      </c>
      <c r="AR15" s="18">
        <v>2.5175591737560999E-2</v>
      </c>
      <c r="AS15" s="18">
        <v>9.2362436844707751E-3</v>
      </c>
      <c r="AT15" s="18">
        <v>3.5359871774075208E-2</v>
      </c>
      <c r="AU15" s="18">
        <v>0</v>
      </c>
      <c r="AW15" s="18">
        <v>1.037018337017569E-2</v>
      </c>
      <c r="AX15" s="18">
        <v>1.329537801535133E-2</v>
      </c>
      <c r="AZ15" s="18">
        <v>6.1925545439485176E-3</v>
      </c>
      <c r="BA15" s="18">
        <v>1.2242178230359731E-2</v>
      </c>
      <c r="BB15" s="18">
        <v>9.7638721565970164E-3</v>
      </c>
      <c r="BC15" s="18">
        <v>1.0156988756492709E-2</v>
      </c>
      <c r="BD15" s="18">
        <v>2.5650199682988449E-2</v>
      </c>
      <c r="BE15" s="18">
        <v>3.1756985485394663E-2</v>
      </c>
      <c r="BF15" s="18">
        <v>2.057183547036473E-2</v>
      </c>
      <c r="BG15" s="18">
        <v>0</v>
      </c>
    </row>
    <row r="16" spans="2:61" ht="18.95" customHeight="1">
      <c r="B16" s="20" t="s">
        <v>138</v>
      </c>
      <c r="C16" s="18">
        <v>1.775538302202772E-2</v>
      </c>
      <c r="D16" s="18">
        <v>2.466048104925081E-2</v>
      </c>
      <c r="E16" s="18">
        <v>1.2356702818019739E-2</v>
      </c>
      <c r="G16" s="18">
        <v>1.1308195606333371E-2</v>
      </c>
      <c r="H16" s="18">
        <v>1.691849543815192E-2</v>
      </c>
      <c r="I16" s="18">
        <v>1.553668092447434E-2</v>
      </c>
      <c r="J16" s="18">
        <v>1.383799597173377E-2</v>
      </c>
      <c r="K16" s="18">
        <v>3.3236423620782447E-2</v>
      </c>
      <c r="L16" s="18">
        <v>1.9929668647721919E-2</v>
      </c>
      <c r="M16" s="18">
        <v>2.2786404327831491E-2</v>
      </c>
      <c r="N16" s="18">
        <v>1.4892782591762389E-2</v>
      </c>
      <c r="O16" s="18">
        <v>4.3651490458684076E-3</v>
      </c>
      <c r="Q16" s="18">
        <v>1.7633196194655081E-2</v>
      </c>
      <c r="R16" s="18">
        <v>1.273255130966993E-2</v>
      </c>
      <c r="S16" s="18">
        <v>2.0521502538420219E-2</v>
      </c>
      <c r="T16" s="18">
        <v>2.037896660932249E-2</v>
      </c>
      <c r="V16" s="18">
        <v>1.8115338565259109E-2</v>
      </c>
      <c r="W16" s="18">
        <v>1.9835706162016221E-2</v>
      </c>
      <c r="X16" s="18">
        <v>1.9951607421015961E-2</v>
      </c>
      <c r="Y16" s="18">
        <v>1.527338503825717E-2</v>
      </c>
      <c r="Z16" s="18">
        <v>1.561020673734069E-2</v>
      </c>
      <c r="AA16" s="18">
        <v>2.083464541738525E-2</v>
      </c>
      <c r="AB16" s="18">
        <v>1.457790995771063E-2</v>
      </c>
      <c r="AD16" s="18">
        <v>2.166250661499124E-2</v>
      </c>
      <c r="AE16" s="18">
        <v>1.5608474009051739E-2</v>
      </c>
      <c r="AF16" s="18">
        <v>1.533551893637819E-2</v>
      </c>
      <c r="AG16" s="18">
        <v>1.183313030584307E-2</v>
      </c>
      <c r="AH16" s="18">
        <v>1.3338210354019161E-2</v>
      </c>
      <c r="AI16" s="18">
        <v>2.3786213196268748E-2</v>
      </c>
      <c r="AJ16" s="18">
        <v>0</v>
      </c>
      <c r="AL16" s="18">
        <v>1.456E-2</v>
      </c>
      <c r="AM16" s="18">
        <v>1.6410000000000001E-2</v>
      </c>
      <c r="AN16" s="18">
        <v>1.6570000000000001E-2</v>
      </c>
      <c r="AP16" s="18">
        <v>1.1551636775581299E-2</v>
      </c>
      <c r="AQ16" s="18">
        <v>1.7103873755337149E-2</v>
      </c>
      <c r="AR16" s="18">
        <v>8.9089157832928922E-3</v>
      </c>
      <c r="AS16" s="18">
        <v>1.9502867393975189E-2</v>
      </c>
      <c r="AT16" s="18">
        <v>7.7153869973867334E-3</v>
      </c>
      <c r="AU16" s="18">
        <v>8.5508529272612335E-2</v>
      </c>
      <c r="AW16" s="18">
        <v>1.890973653925801E-2</v>
      </c>
      <c r="AX16" s="18">
        <v>8.8703056128525588E-3</v>
      </c>
      <c r="AZ16" s="18">
        <v>1.342484663793064E-2</v>
      </c>
      <c r="BA16" s="18">
        <v>2.4764856301261792E-2</v>
      </c>
      <c r="BB16" s="18">
        <v>1.637834281143815E-2</v>
      </c>
      <c r="BC16" s="18">
        <v>1.6183171332828969E-2</v>
      </c>
      <c r="BD16" s="18">
        <v>1.518907991461931E-2</v>
      </c>
      <c r="BE16" s="18">
        <v>7.1477811626380174E-3</v>
      </c>
      <c r="BF16" s="18">
        <v>3.9491335910184222E-2</v>
      </c>
      <c r="BG16" s="18">
        <v>9.3001350499702165E-3</v>
      </c>
    </row>
    <row r="17" spans="2:59" ht="18.95" customHeight="1">
      <c r="B17" s="20" t="s">
        <v>139</v>
      </c>
      <c r="C17" s="18">
        <v>0.18196575394371739</v>
      </c>
      <c r="D17" s="18">
        <v>0.15647695228792721</v>
      </c>
      <c r="E17" s="18">
        <v>0.20135905155215619</v>
      </c>
      <c r="G17" s="18">
        <v>0.12809776122798189</v>
      </c>
      <c r="H17" s="18">
        <v>0.15355002629207051</v>
      </c>
      <c r="I17" s="18">
        <v>0.19105862209434959</v>
      </c>
      <c r="J17" s="18">
        <v>0.22882194722249449</v>
      </c>
      <c r="K17" s="18">
        <v>0.18921229669248829</v>
      </c>
      <c r="L17" s="18">
        <v>0.22925635746671549</v>
      </c>
      <c r="M17" s="18">
        <v>0.1244862616544113</v>
      </c>
      <c r="N17" s="18">
        <v>0.17661969982281259</v>
      </c>
      <c r="O17" s="18">
        <v>0.24184857115349601</v>
      </c>
      <c r="Q17" s="18">
        <v>0.1309236680466816</v>
      </c>
      <c r="R17" s="18">
        <v>0.18316761024301681</v>
      </c>
      <c r="S17" s="18">
        <v>0.22291946625292591</v>
      </c>
      <c r="T17" s="18">
        <v>0.21271940926750979</v>
      </c>
      <c r="V17" s="18">
        <v>0.14649145156176829</v>
      </c>
      <c r="W17" s="18">
        <v>0.1748556063516756</v>
      </c>
      <c r="X17" s="18">
        <v>0.15966436961769931</v>
      </c>
      <c r="Y17" s="18">
        <v>0.23104436220602689</v>
      </c>
      <c r="Z17" s="18">
        <v>0.19538853313218429</v>
      </c>
      <c r="AA17" s="18">
        <v>0.19707164012941289</v>
      </c>
      <c r="AB17" s="18">
        <v>0.17242534511597871</v>
      </c>
      <c r="AD17" s="18">
        <v>0.13007255388135999</v>
      </c>
      <c r="AE17" s="18">
        <v>0.18959069412560761</v>
      </c>
      <c r="AF17" s="18">
        <v>0.20712286067211991</v>
      </c>
      <c r="AG17" s="18">
        <v>0.27885702537296131</v>
      </c>
      <c r="AH17" s="18">
        <v>0.17442963680436149</v>
      </c>
      <c r="AI17" s="18">
        <v>0.27886309240642249</v>
      </c>
      <c r="AJ17" s="18">
        <v>0.37677659105091338</v>
      </c>
      <c r="AL17" s="18">
        <v>0.11992</v>
      </c>
      <c r="AM17" s="18">
        <v>0.18562000000000001</v>
      </c>
      <c r="AN17" s="18">
        <v>0.18504999999999999</v>
      </c>
      <c r="AP17" s="18">
        <v>0.13135907163738139</v>
      </c>
      <c r="AQ17" s="18">
        <v>0.23302015093881859</v>
      </c>
      <c r="AR17" s="18">
        <v>0.15553680126085351</v>
      </c>
      <c r="AS17" s="18">
        <v>0.2253601854186858</v>
      </c>
      <c r="AT17" s="18">
        <v>0.1759227557509388</v>
      </c>
      <c r="AU17" s="18">
        <v>0.22641000963646241</v>
      </c>
      <c r="AW17" s="18">
        <v>0.1772238475325108</v>
      </c>
      <c r="AX17" s="18">
        <v>0.21327300785360859</v>
      </c>
      <c r="AZ17" s="18">
        <v>0.17491076000754591</v>
      </c>
      <c r="BA17" s="18">
        <v>0.1704026911080134</v>
      </c>
      <c r="BB17" s="18">
        <v>0.2065061961515306</v>
      </c>
      <c r="BC17" s="18">
        <v>0.15550429097593271</v>
      </c>
      <c r="BD17" s="18">
        <v>0.16895703975029949</v>
      </c>
      <c r="BE17" s="18">
        <v>0.21624930123030409</v>
      </c>
      <c r="BF17" s="18">
        <v>0.24448429949037201</v>
      </c>
      <c r="BG17" s="18">
        <v>0.1971064220899543</v>
      </c>
    </row>
    <row r="18" spans="2:59" ht="18.95" customHeight="1">
      <c r="B18" s="20" t="s">
        <v>140</v>
      </c>
      <c r="C18" s="18">
        <v>9.2588320870699375E-2</v>
      </c>
      <c r="D18" s="18">
        <v>9.1121336771302006E-2</v>
      </c>
      <c r="E18" s="18">
        <v>9.3662972177515846E-2</v>
      </c>
      <c r="G18" s="18">
        <v>0.13708020516193459</v>
      </c>
      <c r="H18" s="18">
        <v>9.1784023257519998E-2</v>
      </c>
      <c r="I18" s="18">
        <v>0.1195651593370195</v>
      </c>
      <c r="J18" s="18">
        <v>0.1132166639449025</v>
      </c>
      <c r="K18" s="18">
        <v>8.3374949338426332E-2</v>
      </c>
      <c r="L18" s="18">
        <v>8.5632223647345684E-2</v>
      </c>
      <c r="M18" s="18">
        <v>7.9414153993947315E-2</v>
      </c>
      <c r="N18" s="18">
        <v>8.4266805936906969E-2</v>
      </c>
      <c r="O18" s="18">
        <v>7.9637039570886428E-2</v>
      </c>
      <c r="Q18" s="18">
        <v>8.6882419203090616E-2</v>
      </c>
      <c r="R18" s="18">
        <v>9.7567214826123488E-2</v>
      </c>
      <c r="S18" s="18">
        <v>8.9300861922095465E-2</v>
      </c>
      <c r="T18" s="18">
        <v>9.6358081979592253E-2</v>
      </c>
      <c r="V18" s="18">
        <v>7.4118515457602688E-2</v>
      </c>
      <c r="W18" s="18">
        <v>9.0195064565144575E-2</v>
      </c>
      <c r="X18" s="18">
        <v>9.0764706377931964E-2</v>
      </c>
      <c r="Y18" s="18">
        <v>0.1054105074664924</v>
      </c>
      <c r="Z18" s="18">
        <v>8.8867487039210144E-2</v>
      </c>
      <c r="AA18" s="18">
        <v>9.6468206531607467E-2</v>
      </c>
      <c r="AB18" s="18">
        <v>0.1028888726222842</v>
      </c>
      <c r="AD18" s="18">
        <v>9.7207861947084473E-2</v>
      </c>
      <c r="AE18" s="18">
        <v>7.5469706972859513E-2</v>
      </c>
      <c r="AF18" s="18">
        <v>9.9627239062107853E-2</v>
      </c>
      <c r="AG18" s="18">
        <v>6.3765987370131796E-2</v>
      </c>
      <c r="AH18" s="18">
        <v>0.11610054232182471</v>
      </c>
      <c r="AI18" s="18">
        <v>7.140606704741892E-2</v>
      </c>
      <c r="AJ18" s="18">
        <v>0</v>
      </c>
      <c r="AL18" s="18">
        <v>7.3760000000000006E-2</v>
      </c>
      <c r="AM18" s="18">
        <v>9.2530000000000001E-2</v>
      </c>
      <c r="AN18" s="18">
        <v>9.3890000000000001E-2</v>
      </c>
      <c r="AP18" s="18">
        <v>8.8697213977276562E-2</v>
      </c>
      <c r="AQ18" s="18">
        <v>0.1138383054278635</v>
      </c>
      <c r="AR18" s="18">
        <v>0.15940244226795189</v>
      </c>
      <c r="AS18" s="18">
        <v>8.5753083761060084E-2</v>
      </c>
      <c r="AT18" s="18">
        <v>0.1077591057135356</v>
      </c>
      <c r="AU18" s="18">
        <v>0</v>
      </c>
      <c r="AW18" s="18">
        <v>9.0391579162701685E-2</v>
      </c>
      <c r="AX18" s="18">
        <v>0.1125175051410625</v>
      </c>
      <c r="AZ18" s="18">
        <v>8.1317327910513659E-2</v>
      </c>
      <c r="BA18" s="18">
        <v>0.10157197173523309</v>
      </c>
      <c r="BB18" s="18">
        <v>0.10093715237452421</v>
      </c>
      <c r="BC18" s="18">
        <v>7.5012973913242423E-2</v>
      </c>
      <c r="BD18" s="18">
        <v>0.14574617574865081</v>
      </c>
      <c r="BE18" s="18">
        <v>0.1061599345145439</v>
      </c>
      <c r="BF18" s="18">
        <v>0.1005561399923247</v>
      </c>
      <c r="BG18" s="18">
        <v>9.8417506336075489E-2</v>
      </c>
    </row>
    <row r="19" spans="2:59" ht="32.1" customHeight="1">
      <c r="B19" s="20" t="s">
        <v>141</v>
      </c>
      <c r="C19" s="18">
        <v>5.1681774271991811E-2</v>
      </c>
      <c r="D19" s="18">
        <v>4.0329195524175708E-2</v>
      </c>
      <c r="E19" s="18">
        <v>6.0268117694072088E-2</v>
      </c>
      <c r="G19" s="18">
        <v>6.2258820404484362E-2</v>
      </c>
      <c r="H19" s="18">
        <v>5.9399608277075827E-2</v>
      </c>
      <c r="I19" s="18">
        <v>5.1221602389319769E-2</v>
      </c>
      <c r="J19" s="18">
        <v>3.8520215033813497E-2</v>
      </c>
      <c r="K19" s="18">
        <v>6.2952918614172196E-2</v>
      </c>
      <c r="L19" s="18">
        <v>3.977207915161983E-2</v>
      </c>
      <c r="M19" s="18">
        <v>5.1410274281803003E-2</v>
      </c>
      <c r="N19" s="18">
        <v>4.4392112710524817E-2</v>
      </c>
      <c r="O19" s="18">
        <v>6.0717903526265382E-2</v>
      </c>
      <c r="Q19" s="18">
        <v>3.8619831204456667E-2</v>
      </c>
      <c r="R19" s="18">
        <v>4.4046191393411073E-2</v>
      </c>
      <c r="S19" s="18">
        <v>5.3773398415625867E-2</v>
      </c>
      <c r="T19" s="18">
        <v>7.7144615409156084E-2</v>
      </c>
      <c r="V19" s="18">
        <v>4.7923210844418182E-2</v>
      </c>
      <c r="W19" s="18">
        <v>5.2313144013899061E-2</v>
      </c>
      <c r="X19" s="18">
        <v>4.2813604069597798E-2</v>
      </c>
      <c r="Y19" s="18">
        <v>6.5788516408931186E-2</v>
      </c>
      <c r="Z19" s="18">
        <v>5.0413856558666717E-2</v>
      </c>
      <c r="AA19" s="18">
        <v>4.458120753903521E-2</v>
      </c>
      <c r="AB19" s="18">
        <v>5.8257681167826328E-2</v>
      </c>
      <c r="AD19" s="18">
        <v>5.5624937283161369E-2</v>
      </c>
      <c r="AE19" s="18">
        <v>4.1156691555785961E-2</v>
      </c>
      <c r="AF19" s="18">
        <v>5.1182923047847523E-2</v>
      </c>
      <c r="AG19" s="18">
        <v>1.8090278132559871E-2</v>
      </c>
      <c r="AH19" s="18">
        <v>6.4213206064707568E-2</v>
      </c>
      <c r="AI19" s="18">
        <v>5.5971043535717413E-2</v>
      </c>
      <c r="AJ19" s="18">
        <v>0</v>
      </c>
      <c r="AL19" s="18">
        <v>3.7400000000000003E-2</v>
      </c>
      <c r="AM19" s="18">
        <v>3.916E-2</v>
      </c>
      <c r="AN19" s="18">
        <v>8.2040000000000002E-2</v>
      </c>
      <c r="AP19" s="18">
        <v>4.7386925554046659E-2</v>
      </c>
      <c r="AQ19" s="18">
        <v>6.6553008663763402E-2</v>
      </c>
      <c r="AR19" s="18">
        <v>4.5789012867905252E-2</v>
      </c>
      <c r="AS19" s="18">
        <v>5.9217380645034408E-2</v>
      </c>
      <c r="AT19" s="18">
        <v>5.0004572422804983E-2</v>
      </c>
      <c r="AU19" s="18">
        <v>0</v>
      </c>
      <c r="AW19" s="18">
        <v>5.3410859532494727E-2</v>
      </c>
      <c r="AX19" s="18">
        <v>3.6025910421882967E-2</v>
      </c>
      <c r="AZ19" s="18">
        <v>4.9286897162177642E-2</v>
      </c>
      <c r="BA19" s="18">
        <v>5.6066512320260997E-2</v>
      </c>
      <c r="BB19" s="18">
        <v>4.4788792497047578E-2</v>
      </c>
      <c r="BC19" s="18">
        <v>5.3117907050290368E-2</v>
      </c>
      <c r="BD19" s="18">
        <v>7.4602029789056404E-2</v>
      </c>
      <c r="BE19" s="18">
        <v>6.4218355445941747E-2</v>
      </c>
      <c r="BF19" s="18">
        <v>6.103646609734923E-2</v>
      </c>
      <c r="BG19" s="18">
        <v>3.1184293524901211E-2</v>
      </c>
    </row>
    <row r="20" spans="2:59" ht="18.95" customHeight="1">
      <c r="B20" s="20" t="s">
        <v>142</v>
      </c>
      <c r="C20" s="18">
        <v>1.38185283325975E-2</v>
      </c>
      <c r="D20" s="18">
        <v>1.344718684695223E-2</v>
      </c>
      <c r="E20" s="18">
        <v>1.4018152939571159E-2</v>
      </c>
      <c r="G20" s="18">
        <v>3.7778686562939402E-2</v>
      </c>
      <c r="H20" s="18">
        <v>1.023076247399177E-2</v>
      </c>
      <c r="I20" s="18">
        <v>1.8204029714733359E-2</v>
      </c>
      <c r="J20" s="18">
        <v>1.4597161468554269E-2</v>
      </c>
      <c r="K20" s="18">
        <v>1.4797967983576091E-2</v>
      </c>
      <c r="L20" s="18">
        <v>1.278957952760546E-2</v>
      </c>
      <c r="M20" s="18">
        <v>6.1012358931100642E-3</v>
      </c>
      <c r="N20" s="18">
        <v>1.375740646128238E-2</v>
      </c>
      <c r="O20" s="18">
        <v>1.504337239133479E-2</v>
      </c>
      <c r="Q20" s="18">
        <v>7.5316057217643872E-3</v>
      </c>
      <c r="R20" s="18">
        <v>1.3835868193326779E-2</v>
      </c>
      <c r="S20" s="18">
        <v>1.9049340596798369E-2</v>
      </c>
      <c r="T20" s="18">
        <v>1.7308506457172051E-2</v>
      </c>
      <c r="V20" s="18">
        <v>1.610963034835609E-2</v>
      </c>
      <c r="W20" s="18">
        <v>6.0133650432762104E-3</v>
      </c>
      <c r="X20" s="18">
        <v>1.407638982921894E-2</v>
      </c>
      <c r="Y20" s="18">
        <v>1.1512260135943451E-2</v>
      </c>
      <c r="Z20" s="18">
        <v>1.3518040454673801E-2</v>
      </c>
      <c r="AA20" s="18">
        <v>1.321200907014905E-2</v>
      </c>
      <c r="AB20" s="18">
        <v>2.220439572814541E-2</v>
      </c>
      <c r="AD20" s="18">
        <v>1.525360959184504E-2</v>
      </c>
      <c r="AE20" s="18">
        <v>1.0842790552718581E-2</v>
      </c>
      <c r="AF20" s="18">
        <v>1.7219558568354391E-2</v>
      </c>
      <c r="AG20" s="18">
        <v>1.362604437997585E-2</v>
      </c>
      <c r="AH20" s="18">
        <v>1.3789305806262531E-2</v>
      </c>
      <c r="AI20" s="18">
        <v>7.8396980351095671E-3</v>
      </c>
      <c r="AJ20" s="18">
        <v>0</v>
      </c>
      <c r="AL20" s="18">
        <v>7.0699999999999999E-3</v>
      </c>
      <c r="AM20" s="18">
        <v>1.1440000000000001E-2</v>
      </c>
      <c r="AN20" s="18">
        <v>1.302E-2</v>
      </c>
      <c r="AP20" s="18">
        <v>1.8346935206505301E-2</v>
      </c>
      <c r="AQ20" s="18">
        <v>1.5263878103887751E-2</v>
      </c>
      <c r="AR20" s="18">
        <v>2.9589920355633181E-2</v>
      </c>
      <c r="AS20" s="18">
        <v>1.3531548159652121E-2</v>
      </c>
      <c r="AT20" s="18">
        <v>7.5173739026294269E-3</v>
      </c>
      <c r="AU20" s="18">
        <v>0</v>
      </c>
      <c r="AW20" s="18">
        <v>1.3012483511956829E-2</v>
      </c>
      <c r="AX20" s="18">
        <v>1.9064014257222241E-2</v>
      </c>
      <c r="AZ20" s="18">
        <v>8.6877908520615037E-3</v>
      </c>
      <c r="BA20" s="18">
        <v>1.8003678983184852E-2</v>
      </c>
      <c r="BB20" s="18">
        <v>2.0354510572787549E-2</v>
      </c>
      <c r="BC20" s="18">
        <v>9.2439823837355811E-3</v>
      </c>
      <c r="BD20" s="18">
        <v>1.458740032172781E-2</v>
      </c>
      <c r="BE20" s="18">
        <v>2.508218842292308E-2</v>
      </c>
      <c r="BF20" s="18">
        <v>1.153614488240415E-2</v>
      </c>
      <c r="BG20" s="18">
        <v>2.0728816832537321E-2</v>
      </c>
    </row>
    <row r="21" spans="2:59" ht="18.95" customHeight="1">
      <c r="B21" s="20" t="s">
        <v>143</v>
      </c>
      <c r="C21" s="18">
        <v>6.4936864456707294E-2</v>
      </c>
      <c r="D21" s="18">
        <v>5.9068031457509593E-2</v>
      </c>
      <c r="E21" s="18">
        <v>6.9341239083081124E-2</v>
      </c>
      <c r="G21" s="18">
        <v>4.0785356846685272E-2</v>
      </c>
      <c r="H21" s="18">
        <v>7.572098243949793E-2</v>
      </c>
      <c r="I21" s="18">
        <v>5.0873536578075487E-2</v>
      </c>
      <c r="J21" s="18">
        <v>6.3104173359584861E-2</v>
      </c>
      <c r="K21" s="18">
        <v>6.3910591323101507E-2</v>
      </c>
      <c r="L21" s="18">
        <v>8.2711614167484529E-2</v>
      </c>
      <c r="M21" s="18">
        <v>4.1947760689281223E-2</v>
      </c>
      <c r="N21" s="18">
        <v>7.8024105065647997E-2</v>
      </c>
      <c r="O21" s="18">
        <v>7.6532293726315606E-2</v>
      </c>
      <c r="Q21" s="18">
        <v>4.455085311984032E-2</v>
      </c>
      <c r="R21" s="18">
        <v>6.509103578561419E-2</v>
      </c>
      <c r="S21" s="18">
        <v>8.8562422330025953E-2</v>
      </c>
      <c r="T21" s="18">
        <v>7.0833929899218814E-2</v>
      </c>
      <c r="V21" s="18">
        <v>7.7353830791251646E-2</v>
      </c>
      <c r="W21" s="18">
        <v>6.1255769244827903E-2</v>
      </c>
      <c r="X21" s="18">
        <v>7.837342544087833E-2</v>
      </c>
      <c r="Y21" s="18">
        <v>6.0237690840302532E-2</v>
      </c>
      <c r="Z21" s="18">
        <v>5.6743993373145327E-2</v>
      </c>
      <c r="AA21" s="18">
        <v>5.6877133398552902E-2</v>
      </c>
      <c r="AB21" s="18">
        <v>6.29681737355237E-2</v>
      </c>
      <c r="AD21" s="18">
        <v>4.7290933357678151E-2</v>
      </c>
      <c r="AE21" s="18">
        <v>6.6051421103144936E-2</v>
      </c>
      <c r="AF21" s="18">
        <v>6.2004009716391417E-2</v>
      </c>
      <c r="AG21" s="18">
        <v>6.8343489694762005E-2</v>
      </c>
      <c r="AH21" s="18">
        <v>9.4715376178231142E-2</v>
      </c>
      <c r="AI21" s="18">
        <v>8.1270455209740883E-2</v>
      </c>
      <c r="AJ21" s="18">
        <v>0.23780733087109049</v>
      </c>
      <c r="AL21" s="18">
        <v>5.4429999999999999E-2</v>
      </c>
      <c r="AM21" s="18">
        <v>7.4109999999999995E-2</v>
      </c>
      <c r="AN21" s="18">
        <v>9.461E-2</v>
      </c>
      <c r="AP21" s="18">
        <v>4.0124922039663197E-2</v>
      </c>
      <c r="AQ21" s="18">
        <v>8.3352215422180811E-2</v>
      </c>
      <c r="AR21" s="18">
        <v>3.0067223314336609E-2</v>
      </c>
      <c r="AS21" s="18">
        <v>5.5009795436438198E-2</v>
      </c>
      <c r="AT21" s="18">
        <v>4.9644019364260827E-2</v>
      </c>
      <c r="AU21" s="18">
        <v>5.4398687630576731E-2</v>
      </c>
      <c r="AW21" s="18">
        <v>6.3431667276905898E-2</v>
      </c>
      <c r="AX21" s="18">
        <v>8.1539338761095995E-2</v>
      </c>
      <c r="AZ21" s="18">
        <v>7.1366778873509201E-2</v>
      </c>
      <c r="BA21" s="18">
        <v>5.975171859663566E-2</v>
      </c>
      <c r="BB21" s="18">
        <v>7.2748094304221508E-2</v>
      </c>
      <c r="BC21" s="18">
        <v>5.7058603253458358E-2</v>
      </c>
      <c r="BD21" s="18">
        <v>3.0392986596002741E-2</v>
      </c>
      <c r="BE21" s="18">
        <v>7.4379666544819742E-2</v>
      </c>
      <c r="BF21" s="18">
        <v>5.1526189144845393E-2</v>
      </c>
      <c r="BG21" s="18">
        <v>5.538179794285706E-2</v>
      </c>
    </row>
    <row r="22" spans="2:59" ht="18.95" customHeight="1">
      <c r="B22" s="20" t="s">
        <v>144</v>
      </c>
      <c r="C22" s="18">
        <v>4.8287324616947271E-2</v>
      </c>
      <c r="D22" s="18">
        <v>2.9807289621009651E-2</v>
      </c>
      <c r="E22" s="18">
        <v>6.2450611336973078E-2</v>
      </c>
      <c r="G22" s="18">
        <v>6.1789108633591543E-2</v>
      </c>
      <c r="H22" s="18">
        <v>5.2023727554124433E-2</v>
      </c>
      <c r="I22" s="18">
        <v>7.2422994356861392E-2</v>
      </c>
      <c r="J22" s="18">
        <v>4.7051954205926713E-2</v>
      </c>
      <c r="K22" s="18">
        <v>4.242130373875537E-2</v>
      </c>
      <c r="L22" s="18">
        <v>4.9305864466255657E-2</v>
      </c>
      <c r="M22" s="18">
        <v>2.7561816273690951E-2</v>
      </c>
      <c r="N22" s="18">
        <v>5.2812685844883717E-2</v>
      </c>
      <c r="O22" s="18">
        <v>4.5739883736767878E-2</v>
      </c>
      <c r="Q22" s="18">
        <v>3.0728841076543289E-2</v>
      </c>
      <c r="R22" s="18">
        <v>5.183492854659412E-2</v>
      </c>
      <c r="S22" s="18">
        <v>4.4070676253298448E-2</v>
      </c>
      <c r="T22" s="18">
        <v>7.3163886827370336E-2</v>
      </c>
      <c r="V22" s="18">
        <v>6.7901856370929173E-2</v>
      </c>
      <c r="W22" s="18">
        <v>4.3441132183650047E-2</v>
      </c>
      <c r="X22" s="18">
        <v>6.9716568315706315E-2</v>
      </c>
      <c r="Y22" s="18">
        <v>4.9721175042485903E-2</v>
      </c>
      <c r="Z22" s="18">
        <v>3.3623552681849703E-2</v>
      </c>
      <c r="AA22" s="18">
        <v>3.2691096794723352E-2</v>
      </c>
      <c r="AB22" s="18">
        <v>3.9953104263449453E-2</v>
      </c>
      <c r="AD22" s="18">
        <v>3.9478002587332979E-2</v>
      </c>
      <c r="AE22" s="18">
        <v>4.1270125788014922E-2</v>
      </c>
      <c r="AF22" s="18">
        <v>6.9920778273805467E-2</v>
      </c>
      <c r="AG22" s="18">
        <v>3.9835873366766521E-2</v>
      </c>
      <c r="AH22" s="18">
        <v>4.5320945133371662E-2</v>
      </c>
      <c r="AI22" s="18">
        <v>6.102264367732764E-2</v>
      </c>
      <c r="AJ22" s="18">
        <v>0</v>
      </c>
      <c r="AL22" s="18">
        <v>4.3220000000000001E-2</v>
      </c>
      <c r="AM22" s="18">
        <v>5.1580000000000001E-2</v>
      </c>
      <c r="AN22" s="18">
        <v>4.4299999999999999E-2</v>
      </c>
      <c r="AP22" s="18">
        <v>1.8413277451545369E-2</v>
      </c>
      <c r="AQ22" s="18">
        <v>6.4885740669821459E-2</v>
      </c>
      <c r="AR22" s="18">
        <v>8.0070389874707937E-3</v>
      </c>
      <c r="AS22" s="18">
        <v>3.1328180691955802E-2</v>
      </c>
      <c r="AT22" s="18">
        <v>4.3994803925250868E-2</v>
      </c>
      <c r="AU22" s="18">
        <v>0</v>
      </c>
      <c r="AW22" s="18">
        <v>3.6955206261691867E-2</v>
      </c>
      <c r="AX22" s="18">
        <v>0.1127766011475036</v>
      </c>
      <c r="AZ22" s="18">
        <v>5.9502902171434023E-2</v>
      </c>
      <c r="BA22" s="18">
        <v>4.8015263028771939E-2</v>
      </c>
      <c r="BB22" s="18">
        <v>3.4691264471018148E-2</v>
      </c>
      <c r="BC22" s="18">
        <v>2.153195286466851E-2</v>
      </c>
      <c r="BD22" s="18">
        <v>7.9821997512704544E-3</v>
      </c>
      <c r="BE22" s="18">
        <v>6.2169691630842606E-3</v>
      </c>
      <c r="BF22" s="18">
        <v>8.5997341433812866E-2</v>
      </c>
      <c r="BG22" s="18">
        <v>0.12705020368177539</v>
      </c>
    </row>
    <row r="24" spans="2:59">
      <c r="B24" t="s">
        <v>483</v>
      </c>
    </row>
    <row r="25" spans="2:59">
      <c r="B25" t="s">
        <v>11</v>
      </c>
    </row>
    <row r="27" spans="2:59">
      <c r="B27"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I27"/>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146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131</v>
      </c>
      <c r="C9" s="18">
        <v>0.1146063269006225</v>
      </c>
      <c r="D9" s="18">
        <v>0.14581321058590699</v>
      </c>
      <c r="E9" s="18">
        <v>9.0763254458652465E-2</v>
      </c>
      <c r="G9" s="18">
        <v>0.12908576709146169</v>
      </c>
      <c r="H9" s="18">
        <v>0.10798466104610149</v>
      </c>
      <c r="I9" s="18">
        <v>0.1034416299212311</v>
      </c>
      <c r="J9" s="18">
        <v>7.9478300682450834E-2</v>
      </c>
      <c r="K9" s="18">
        <v>9.8929670966674474E-2</v>
      </c>
      <c r="L9" s="18">
        <v>0.11549404123046771</v>
      </c>
      <c r="M9" s="18">
        <v>0.1435694548815605</v>
      </c>
      <c r="N9" s="18">
        <v>0.12946110705459199</v>
      </c>
      <c r="O9" s="18">
        <v>0.1036137751750091</v>
      </c>
      <c r="Q9" s="18">
        <v>0.15155982286258859</v>
      </c>
      <c r="R9" s="18">
        <v>0.1096421434011244</v>
      </c>
      <c r="S9" s="18">
        <v>9.9329592334978623E-2</v>
      </c>
      <c r="T9" s="18">
        <v>7.9333886947172791E-2</v>
      </c>
      <c r="V9" s="18">
        <v>0.14851502847494849</v>
      </c>
      <c r="W9" s="18">
        <v>0.1319976428431465</v>
      </c>
      <c r="X9" s="18">
        <v>0.11663616911532459</v>
      </c>
      <c r="Y9" s="18">
        <v>9.9014155614484359E-2</v>
      </c>
      <c r="Z9" s="18">
        <v>9.7245562814337924E-2</v>
      </c>
      <c r="AA9" s="18">
        <v>8.6306610832002417E-2</v>
      </c>
      <c r="AB9" s="18">
        <v>0.1201330487274536</v>
      </c>
      <c r="AD9" s="18">
        <v>0.12035303477021719</v>
      </c>
      <c r="AE9" s="18">
        <v>0.11886262424482739</v>
      </c>
      <c r="AF9" s="18">
        <v>0.1042158216304675</v>
      </c>
      <c r="AG9" s="18">
        <v>0.115832374927878</v>
      </c>
      <c r="AH9" s="18">
        <v>0.11283108935334001</v>
      </c>
      <c r="AI9" s="18">
        <v>0.10947912030536321</v>
      </c>
      <c r="AJ9" s="18">
        <v>0</v>
      </c>
      <c r="AL9" s="18">
        <v>0.13000999999999999</v>
      </c>
      <c r="AM9" s="18">
        <v>0.14066000000000001</v>
      </c>
      <c r="AN9" s="18">
        <v>9.4350000000000003E-2</v>
      </c>
      <c r="AP9" s="18">
        <v>9.7227905065003992E-2</v>
      </c>
      <c r="AQ9" s="18">
        <v>6.8517122031426236E-2</v>
      </c>
      <c r="AR9" s="18">
        <v>0.15009750064408081</v>
      </c>
      <c r="AS9" s="18">
        <v>0.1105492563715262</v>
      </c>
      <c r="AT9" s="18">
        <v>8.1479011216527911E-2</v>
      </c>
      <c r="AU9" s="18">
        <v>4.6606025596709288E-2</v>
      </c>
      <c r="AW9" s="18">
        <v>0.1240699446896268</v>
      </c>
      <c r="AX9" s="18">
        <v>5.3542201237659758E-2</v>
      </c>
      <c r="AZ9" s="18">
        <v>0.12993669572336591</v>
      </c>
      <c r="BA9" s="18">
        <v>0.1187826194037977</v>
      </c>
      <c r="BB9" s="18">
        <v>0.10998734553717519</v>
      </c>
      <c r="BC9" s="18">
        <v>0.1066222866941821</v>
      </c>
      <c r="BD9" s="18">
        <v>6.6211720157311332E-2</v>
      </c>
      <c r="BE9" s="18">
        <v>0.10223992306615511</v>
      </c>
      <c r="BF9" s="18">
        <v>7.6512945986215192E-2</v>
      </c>
      <c r="BG9" s="18">
        <v>8.7043102633754546E-2</v>
      </c>
    </row>
    <row r="10" spans="2:61" ht="32.1" customHeight="1">
      <c r="B10" s="20" t="s">
        <v>132</v>
      </c>
      <c r="C10" s="18">
        <v>0.12201538588003499</v>
      </c>
      <c r="D10" s="18">
        <v>0.13599167668607101</v>
      </c>
      <c r="E10" s="18">
        <v>0.1108497596186247</v>
      </c>
      <c r="G10" s="18">
        <v>7.4543158555160666E-2</v>
      </c>
      <c r="H10" s="18">
        <v>0.13425831484206621</v>
      </c>
      <c r="I10" s="18">
        <v>0.1180986489492783</v>
      </c>
      <c r="J10" s="18">
        <v>0.1355522028806885</v>
      </c>
      <c r="K10" s="18">
        <v>0.1042152172022463</v>
      </c>
      <c r="L10" s="18">
        <v>0.131864121215295</v>
      </c>
      <c r="M10" s="18">
        <v>0.12473742104803261</v>
      </c>
      <c r="N10" s="18">
        <v>0.12186324337488399</v>
      </c>
      <c r="O10" s="18">
        <v>0.12485660533357271</v>
      </c>
      <c r="Q10" s="18">
        <v>0.1467759994273275</v>
      </c>
      <c r="R10" s="18">
        <v>0.123137883523029</v>
      </c>
      <c r="S10" s="18">
        <v>0.11095158112227101</v>
      </c>
      <c r="T10" s="18">
        <v>9.4073693407235773E-2</v>
      </c>
      <c r="V10" s="18">
        <v>0.1438960757429027</v>
      </c>
      <c r="W10" s="18">
        <v>0.13123733106360949</v>
      </c>
      <c r="X10" s="18">
        <v>0.15564505768851061</v>
      </c>
      <c r="Y10" s="18">
        <v>0.12555774715937729</v>
      </c>
      <c r="Z10" s="18">
        <v>8.5051160401778139E-2</v>
      </c>
      <c r="AA10" s="18">
        <v>8.7266459257306708E-2</v>
      </c>
      <c r="AB10" s="18">
        <v>0.12306710269606209</v>
      </c>
      <c r="AD10" s="18">
        <v>0.1357546118414634</v>
      </c>
      <c r="AE10" s="18">
        <v>0.13419899806045049</v>
      </c>
      <c r="AF10" s="18">
        <v>0.1043631341960658</v>
      </c>
      <c r="AG10" s="18">
        <v>0.13867989488952029</v>
      </c>
      <c r="AH10" s="18">
        <v>0.1059141911078815</v>
      </c>
      <c r="AI10" s="18">
        <v>9.602904623030413E-2</v>
      </c>
      <c r="AJ10" s="18">
        <v>0.3657151007817972</v>
      </c>
      <c r="AL10" s="18">
        <v>0.15711</v>
      </c>
      <c r="AM10" s="18">
        <v>0.12717999999999999</v>
      </c>
      <c r="AN10" s="18">
        <v>0.13383</v>
      </c>
      <c r="AP10" s="18">
        <v>0.13334546053841001</v>
      </c>
      <c r="AQ10" s="18">
        <v>9.9697615677798557E-2</v>
      </c>
      <c r="AR10" s="18">
        <v>0.11115495138481769</v>
      </c>
      <c r="AS10" s="18">
        <v>9.9875447982442384E-2</v>
      </c>
      <c r="AT10" s="18">
        <v>7.0379079701591213E-2</v>
      </c>
      <c r="AU10" s="18">
        <v>4.2069015607449738E-2</v>
      </c>
      <c r="AW10" s="18">
        <v>0.12751364370004889</v>
      </c>
      <c r="AX10" s="18">
        <v>8.7565358063933674E-2</v>
      </c>
      <c r="AZ10" s="18">
        <v>0.12911000265749739</v>
      </c>
      <c r="BA10" s="18">
        <v>0.13355526067819579</v>
      </c>
      <c r="BB10" s="18">
        <v>0.11874398614736641</v>
      </c>
      <c r="BC10" s="18">
        <v>0.11601286631147301</v>
      </c>
      <c r="BD10" s="18">
        <v>9.6646953476570235E-2</v>
      </c>
      <c r="BE10" s="18">
        <v>3.6674071987718743E-2</v>
      </c>
      <c r="BF10" s="18">
        <v>9.1497673706703753E-2</v>
      </c>
      <c r="BG10" s="18">
        <v>0.17783359270064819</v>
      </c>
    </row>
    <row r="11" spans="2:61" ht="18.95" customHeight="1">
      <c r="B11" s="20" t="s">
        <v>133</v>
      </c>
      <c r="C11" s="18">
        <v>3.8757437168894057E-2</v>
      </c>
      <c r="D11" s="18">
        <v>3.0655837578619331E-2</v>
      </c>
      <c r="E11" s="18">
        <v>4.5065651758467148E-2</v>
      </c>
      <c r="G11" s="18">
        <v>4.0141803554943789E-2</v>
      </c>
      <c r="H11" s="18">
        <v>4.3575158073651588E-2</v>
      </c>
      <c r="I11" s="18">
        <v>5.7662728766675463E-2</v>
      </c>
      <c r="J11" s="18">
        <v>3.5708277345997887E-2</v>
      </c>
      <c r="K11" s="18">
        <v>4.703132817191067E-2</v>
      </c>
      <c r="L11" s="18">
        <v>2.3995632185531419E-2</v>
      </c>
      <c r="M11" s="18">
        <v>3.7835533983146943E-2</v>
      </c>
      <c r="N11" s="18">
        <v>2.805621056893174E-2</v>
      </c>
      <c r="O11" s="18">
        <v>4.0577730250921602E-2</v>
      </c>
      <c r="Q11" s="18">
        <v>3.4577838124862488E-2</v>
      </c>
      <c r="R11" s="18">
        <v>5.0248718180006431E-2</v>
      </c>
      <c r="S11" s="18">
        <v>3.3093156627768842E-2</v>
      </c>
      <c r="T11" s="18">
        <v>4.020839154257614E-2</v>
      </c>
      <c r="V11" s="18">
        <v>2.8877428731810421E-2</v>
      </c>
      <c r="W11" s="18">
        <v>3.5765398336170463E-2</v>
      </c>
      <c r="X11" s="18">
        <v>3.674667123040299E-2</v>
      </c>
      <c r="Y11" s="18">
        <v>3.7685633221135488E-2</v>
      </c>
      <c r="Z11" s="18">
        <v>4.1463794747272027E-2</v>
      </c>
      <c r="AA11" s="18">
        <v>5.4035760507063907E-2</v>
      </c>
      <c r="AB11" s="18">
        <v>3.7328091375547663E-2</v>
      </c>
      <c r="AD11" s="18">
        <v>4.6175600738928471E-2</v>
      </c>
      <c r="AE11" s="18">
        <v>3.0869850456679952E-2</v>
      </c>
      <c r="AF11" s="18">
        <v>3.9653826426387311E-2</v>
      </c>
      <c r="AG11" s="18">
        <v>3.056290602253749E-2</v>
      </c>
      <c r="AH11" s="18">
        <v>3.5082555165011943E-2</v>
      </c>
      <c r="AI11" s="18">
        <v>3.7009192871303991E-2</v>
      </c>
      <c r="AJ11" s="18">
        <v>0</v>
      </c>
      <c r="AL11" s="18">
        <v>3.7260000000000001E-2</v>
      </c>
      <c r="AM11" s="18">
        <v>3.6839999999999998E-2</v>
      </c>
      <c r="AN11" s="18">
        <v>2.9669999999999998E-2</v>
      </c>
      <c r="AP11" s="18">
        <v>5.7677718375018089E-2</v>
      </c>
      <c r="AQ11" s="18">
        <v>3.5739495839843288E-2</v>
      </c>
      <c r="AR11" s="18">
        <v>2.412779046871202E-2</v>
      </c>
      <c r="AS11" s="18">
        <v>4.1643096790990292E-2</v>
      </c>
      <c r="AT11" s="18">
        <v>4.0524252237449078E-2</v>
      </c>
      <c r="AU11" s="18">
        <v>0</v>
      </c>
      <c r="AW11" s="18">
        <v>3.7218488364500167E-2</v>
      </c>
      <c r="AX11" s="18">
        <v>5.3222905170457413E-2</v>
      </c>
      <c r="AZ11" s="18">
        <v>3.3996166951158799E-2</v>
      </c>
      <c r="BA11" s="18">
        <v>4.655124170000504E-2</v>
      </c>
      <c r="BB11" s="18">
        <v>3.7799192710084917E-2</v>
      </c>
      <c r="BC11" s="18">
        <v>3.3138640779174652E-2</v>
      </c>
      <c r="BD11" s="18">
        <v>5.0912409609183078E-2</v>
      </c>
      <c r="BE11" s="18">
        <v>2.6099132260717271E-2</v>
      </c>
      <c r="BF11" s="18">
        <v>3.7939173166250999E-2</v>
      </c>
      <c r="BG11" s="18">
        <v>7.4948590253756636E-2</v>
      </c>
    </row>
    <row r="12" spans="2:61" ht="18.95" customHeight="1">
      <c r="B12" s="20" t="s">
        <v>134</v>
      </c>
      <c r="C12" s="18">
        <v>9.9872504925516276E-2</v>
      </c>
      <c r="D12" s="18">
        <v>6.4751809539195598E-2</v>
      </c>
      <c r="E12" s="18">
        <v>0.12668545251523211</v>
      </c>
      <c r="G12" s="18">
        <v>8.9668673530318127E-2</v>
      </c>
      <c r="H12" s="18">
        <v>9.6088315978918606E-2</v>
      </c>
      <c r="I12" s="18">
        <v>7.8930143350197518E-2</v>
      </c>
      <c r="J12" s="18">
        <v>8.0668735434490574E-2</v>
      </c>
      <c r="K12" s="18">
        <v>9.9319988764221476E-2</v>
      </c>
      <c r="L12" s="18">
        <v>8.1795683323389615E-2</v>
      </c>
      <c r="M12" s="18">
        <v>0.12579685374710181</v>
      </c>
      <c r="N12" s="18">
        <v>0.1103985278175925</v>
      </c>
      <c r="O12" s="18">
        <v>0.10828618363209309</v>
      </c>
      <c r="Q12" s="18">
        <v>9.8774892633185618E-2</v>
      </c>
      <c r="R12" s="18">
        <v>0.1064284232455269</v>
      </c>
      <c r="S12" s="18">
        <v>8.5855577480130771E-2</v>
      </c>
      <c r="T12" s="18">
        <v>0.1087258239484615</v>
      </c>
      <c r="V12" s="18">
        <v>9.1856761250288826E-2</v>
      </c>
      <c r="W12" s="18">
        <v>0.1023042918220884</v>
      </c>
      <c r="X12" s="18">
        <v>7.4631919188811277E-2</v>
      </c>
      <c r="Y12" s="18">
        <v>9.440036967562683E-2</v>
      </c>
      <c r="Z12" s="18">
        <v>0.13042889646581091</v>
      </c>
      <c r="AA12" s="18">
        <v>0.12205185382567001</v>
      </c>
      <c r="AB12" s="18">
        <v>8.4997008824771791E-2</v>
      </c>
      <c r="AD12" s="18">
        <v>0.11018241495362829</v>
      </c>
      <c r="AE12" s="18">
        <v>8.1650150625092927E-2</v>
      </c>
      <c r="AF12" s="18">
        <v>8.7308715886969909E-2</v>
      </c>
      <c r="AG12" s="18">
        <v>0.1254962532627423</v>
      </c>
      <c r="AH12" s="18">
        <v>9.9078552060198666E-2</v>
      </c>
      <c r="AI12" s="18">
        <v>0.1216888363203311</v>
      </c>
      <c r="AJ12" s="18">
        <v>0</v>
      </c>
      <c r="AL12" s="18">
        <v>9.7019999999999995E-2</v>
      </c>
      <c r="AM12" s="18">
        <v>7.8100000000000003E-2</v>
      </c>
      <c r="AN12" s="18">
        <v>0.11658</v>
      </c>
      <c r="AP12" s="18">
        <v>8.3095935416890213E-2</v>
      </c>
      <c r="AQ12" s="18">
        <v>0.1193356681280541</v>
      </c>
      <c r="AR12" s="18">
        <v>7.6822478830376337E-2</v>
      </c>
      <c r="AS12" s="18">
        <v>0.1375226871622911</v>
      </c>
      <c r="AT12" s="18">
        <v>7.7243157610077537E-2</v>
      </c>
      <c r="AU12" s="18">
        <v>0.17717462317178939</v>
      </c>
      <c r="AW12" s="18">
        <v>0.1011156068948308</v>
      </c>
      <c r="AX12" s="18">
        <v>9.2485692042084469E-2</v>
      </c>
      <c r="AZ12" s="18">
        <v>8.6915796512208876E-2</v>
      </c>
      <c r="BA12" s="18">
        <v>9.9165712004059409E-2</v>
      </c>
      <c r="BB12" s="18">
        <v>0.12422447902836679</v>
      </c>
      <c r="BC12" s="18">
        <v>0.12305878709936199</v>
      </c>
      <c r="BD12" s="18">
        <v>9.7210162299514083E-2</v>
      </c>
      <c r="BE12" s="18">
        <v>9.4165074825427283E-2</v>
      </c>
      <c r="BF12" s="18">
        <v>7.5910497507275909E-2</v>
      </c>
      <c r="BG12" s="18">
        <v>8.2944341759534551E-2</v>
      </c>
    </row>
    <row r="13" spans="2:61" ht="18.95" customHeight="1">
      <c r="B13" s="20" t="s">
        <v>135</v>
      </c>
      <c r="C13" s="18">
        <v>0.11257609382167839</v>
      </c>
      <c r="D13" s="18">
        <v>0.12392812042642221</v>
      </c>
      <c r="E13" s="18">
        <v>0.103987832656429</v>
      </c>
      <c r="G13" s="18">
        <v>9.3109129428644424E-2</v>
      </c>
      <c r="H13" s="18">
        <v>0.1266026219616373</v>
      </c>
      <c r="I13" s="18">
        <v>0.13128204730284199</v>
      </c>
      <c r="J13" s="18">
        <v>8.2200236827251374E-2</v>
      </c>
      <c r="K13" s="18">
        <v>0.11541111129486289</v>
      </c>
      <c r="L13" s="18">
        <v>0.1067387100677944</v>
      </c>
      <c r="M13" s="18">
        <v>0.12502053865422619</v>
      </c>
      <c r="N13" s="18">
        <v>0.1107214027531525</v>
      </c>
      <c r="O13" s="18">
        <v>9.6018247169584223E-2</v>
      </c>
      <c r="Q13" s="18">
        <v>0.12000399061578609</v>
      </c>
      <c r="R13" s="18">
        <v>0.10732720149171621</v>
      </c>
      <c r="S13" s="18">
        <v>0.11226218780962161</v>
      </c>
      <c r="T13" s="18">
        <v>0.1045648743077196</v>
      </c>
      <c r="V13" s="18">
        <v>9.771818698335287E-2</v>
      </c>
      <c r="W13" s="18">
        <v>9.0420221560400568E-2</v>
      </c>
      <c r="X13" s="18">
        <v>0.10468540643798641</v>
      </c>
      <c r="Y13" s="18">
        <v>0.10973690288523261</v>
      </c>
      <c r="Z13" s="18">
        <v>0.14689217147655331</v>
      </c>
      <c r="AA13" s="18">
        <v>0.12258012625506361</v>
      </c>
      <c r="AB13" s="18">
        <v>0.1175649408651952</v>
      </c>
      <c r="AD13" s="18">
        <v>0.12507932184307349</v>
      </c>
      <c r="AE13" s="18">
        <v>0.1037331484467752</v>
      </c>
      <c r="AF13" s="18">
        <v>0.1222776963444058</v>
      </c>
      <c r="AG13" s="18">
        <v>8.1272585828614755E-2</v>
      </c>
      <c r="AH13" s="18">
        <v>0.1106439944486419</v>
      </c>
      <c r="AI13" s="18">
        <v>8.1637239381219556E-2</v>
      </c>
      <c r="AJ13" s="18">
        <v>0</v>
      </c>
      <c r="AL13" s="18">
        <v>9.7059999999999994E-2</v>
      </c>
      <c r="AM13" s="18">
        <v>0.10707999999999999</v>
      </c>
      <c r="AN13" s="18">
        <v>9.8309999999999995E-2</v>
      </c>
      <c r="AP13" s="18">
        <v>0.13560470769815419</v>
      </c>
      <c r="AQ13" s="18">
        <v>0.1244145044982746</v>
      </c>
      <c r="AR13" s="18">
        <v>0.12397141506709521</v>
      </c>
      <c r="AS13" s="18">
        <v>0.1268567570978705</v>
      </c>
      <c r="AT13" s="18">
        <v>0.12936431593818559</v>
      </c>
      <c r="AU13" s="18">
        <v>0.1513815329690249</v>
      </c>
      <c r="AW13" s="18">
        <v>0.1141220831785372</v>
      </c>
      <c r="AX13" s="18">
        <v>0.1034536908016572</v>
      </c>
      <c r="AZ13" s="18">
        <v>9.8020854641641078E-2</v>
      </c>
      <c r="BA13" s="18">
        <v>0.1048324729424559</v>
      </c>
      <c r="BB13" s="18">
        <v>0.1100056233382897</v>
      </c>
      <c r="BC13" s="18">
        <v>0.13705864110404711</v>
      </c>
      <c r="BD13" s="18">
        <v>0.2073748210913193</v>
      </c>
      <c r="BE13" s="18">
        <v>0.11586141849727701</v>
      </c>
      <c r="BF13" s="18">
        <v>0.13329226056070581</v>
      </c>
      <c r="BG13" s="18">
        <v>0.1287213944105545</v>
      </c>
    </row>
    <row r="14" spans="2:61" ht="18.95" customHeight="1">
      <c r="B14" s="20" t="s">
        <v>136</v>
      </c>
      <c r="C14" s="18">
        <v>0.1181682597775936</v>
      </c>
      <c r="D14" s="18">
        <v>0.1244174622259301</v>
      </c>
      <c r="E14" s="18">
        <v>0.1134984283916959</v>
      </c>
      <c r="G14" s="18">
        <v>0.1123067592999729</v>
      </c>
      <c r="H14" s="18">
        <v>9.6189466015240963E-2</v>
      </c>
      <c r="I14" s="18">
        <v>0.10543049347889261</v>
      </c>
      <c r="J14" s="18">
        <v>0.14013989432722559</v>
      </c>
      <c r="K14" s="18">
        <v>0.1202232990649645</v>
      </c>
      <c r="L14" s="18">
        <v>0.1189162922151084</v>
      </c>
      <c r="M14" s="18">
        <v>0.14508950370124449</v>
      </c>
      <c r="N14" s="18">
        <v>0.1105722361141432</v>
      </c>
      <c r="O14" s="18">
        <v>0.10921261537750269</v>
      </c>
      <c r="Q14" s="18">
        <v>0.1244275491852507</v>
      </c>
      <c r="R14" s="18">
        <v>0.1234351486260015</v>
      </c>
      <c r="S14" s="18">
        <v>0.122819875092958</v>
      </c>
      <c r="T14" s="18">
        <v>0.1019997394325588</v>
      </c>
      <c r="V14" s="18">
        <v>0.10270386072052699</v>
      </c>
      <c r="W14" s="18">
        <v>7.3490076615978381E-2</v>
      </c>
      <c r="X14" s="18">
        <v>8.6321061086439749E-2</v>
      </c>
      <c r="Y14" s="18">
        <v>0.123972291285079</v>
      </c>
      <c r="Z14" s="18">
        <v>0.15226709312024531</v>
      </c>
      <c r="AA14" s="18">
        <v>0.15698219944159661</v>
      </c>
      <c r="AB14" s="18">
        <v>0.13449125318593319</v>
      </c>
      <c r="AD14" s="18">
        <v>0.1420912278950906</v>
      </c>
      <c r="AE14" s="18">
        <v>9.3941669473408568E-2</v>
      </c>
      <c r="AF14" s="18">
        <v>0.1107320523723466</v>
      </c>
      <c r="AG14" s="18">
        <v>0.12025837224166031</v>
      </c>
      <c r="AH14" s="18">
        <v>0.114292759635783</v>
      </c>
      <c r="AI14" s="18">
        <v>0.1052986983160137</v>
      </c>
      <c r="AJ14" s="18">
        <v>0</v>
      </c>
      <c r="AL14" s="18">
        <v>0.11339</v>
      </c>
      <c r="AM14" s="18">
        <v>8.1470000000000001E-2</v>
      </c>
      <c r="AN14" s="18">
        <v>0.12670999999999999</v>
      </c>
      <c r="AP14" s="18">
        <v>0.15206700191292569</v>
      </c>
      <c r="AQ14" s="18">
        <v>0.1281844508620246</v>
      </c>
      <c r="AR14" s="18">
        <v>0.1612036361302219</v>
      </c>
      <c r="AS14" s="18">
        <v>0.14647378641332631</v>
      </c>
      <c r="AT14" s="18">
        <v>0.15802049664717049</v>
      </c>
      <c r="AU14" s="18">
        <v>0.31618821641424488</v>
      </c>
      <c r="AW14" s="18">
        <v>0.11676409122060211</v>
      </c>
      <c r="AX14" s="18">
        <v>0.12612798353244351</v>
      </c>
      <c r="AZ14" s="18">
        <v>8.4145446506251456E-2</v>
      </c>
      <c r="BA14" s="18">
        <v>0.1261583288978308</v>
      </c>
      <c r="BB14" s="18">
        <v>0.15674153794069209</v>
      </c>
      <c r="BC14" s="18">
        <v>0.14420946893175701</v>
      </c>
      <c r="BD14" s="18">
        <v>0.15032934189892169</v>
      </c>
      <c r="BE14" s="18">
        <v>0.15128049925613349</v>
      </c>
      <c r="BF14" s="18">
        <v>0.1181927815882643</v>
      </c>
      <c r="BG14" s="18">
        <v>5.9735523734209331E-2</v>
      </c>
    </row>
    <row r="15" spans="2:61" ht="18.95" customHeight="1">
      <c r="B15" s="20" t="s">
        <v>137</v>
      </c>
      <c r="C15" s="18">
        <v>2.394988398332927E-2</v>
      </c>
      <c r="D15" s="18">
        <v>2.177488891687435E-2</v>
      </c>
      <c r="E15" s="18">
        <v>2.5673793076039651E-2</v>
      </c>
      <c r="G15" s="18">
        <v>1.977407218662669E-2</v>
      </c>
      <c r="H15" s="18">
        <v>1.7681457004219501E-2</v>
      </c>
      <c r="I15" s="18">
        <v>2.5906657213247721E-2</v>
      </c>
      <c r="J15" s="18">
        <v>8.6679699658107033E-3</v>
      </c>
      <c r="K15" s="18">
        <v>2.220988368244094E-2</v>
      </c>
      <c r="L15" s="18">
        <v>3.0666989522988831E-2</v>
      </c>
      <c r="M15" s="18">
        <v>2.7878860101424711E-2</v>
      </c>
      <c r="N15" s="18">
        <v>2.9434146122402301E-2</v>
      </c>
      <c r="O15" s="18">
        <v>2.5550458593699071E-2</v>
      </c>
      <c r="Q15" s="18">
        <v>2.392132907035182E-2</v>
      </c>
      <c r="R15" s="18">
        <v>1.7316663282940278E-2</v>
      </c>
      <c r="S15" s="18">
        <v>2.2934194765150771E-2</v>
      </c>
      <c r="T15" s="18">
        <v>3.080736361892731E-2</v>
      </c>
      <c r="V15" s="18">
        <v>1.596205096045256E-2</v>
      </c>
      <c r="W15" s="18">
        <v>1.9381990204540931E-2</v>
      </c>
      <c r="X15" s="18">
        <v>3.600256863802722E-2</v>
      </c>
      <c r="Y15" s="18">
        <v>1.784688524825833E-2</v>
      </c>
      <c r="Z15" s="18">
        <v>1.152592588561188E-2</v>
      </c>
      <c r="AA15" s="18">
        <v>3.3107304759913719E-2</v>
      </c>
      <c r="AB15" s="18">
        <v>3.3486618620364672E-2</v>
      </c>
      <c r="AD15" s="18">
        <v>2.5428256233396021E-2</v>
      </c>
      <c r="AE15" s="18">
        <v>2.674840438096443E-2</v>
      </c>
      <c r="AF15" s="18">
        <v>1.3958238323916961E-2</v>
      </c>
      <c r="AG15" s="18">
        <v>4.407604423619859E-2</v>
      </c>
      <c r="AH15" s="18">
        <v>2.8084751624412561E-2</v>
      </c>
      <c r="AI15" s="18">
        <v>1.7579971086320659E-2</v>
      </c>
      <c r="AJ15" s="18">
        <v>0</v>
      </c>
      <c r="AL15" s="18">
        <v>2.1299999999999999E-2</v>
      </c>
      <c r="AM15" s="18">
        <v>1.583E-2</v>
      </c>
      <c r="AN15" s="18">
        <v>1.618E-2</v>
      </c>
      <c r="AP15" s="18">
        <v>2.6408668058202911E-2</v>
      </c>
      <c r="AQ15" s="18">
        <v>2.9425349252307269E-2</v>
      </c>
      <c r="AR15" s="18">
        <v>2.5083820588279709E-2</v>
      </c>
      <c r="AS15" s="18">
        <v>1.899981631486827E-2</v>
      </c>
      <c r="AT15" s="18">
        <v>2.9077463320145509E-2</v>
      </c>
      <c r="AU15" s="18">
        <v>8.5224344552467884E-2</v>
      </c>
      <c r="AW15" s="18">
        <v>2.4220120949178119E-2</v>
      </c>
      <c r="AX15" s="18">
        <v>2.0277362782969769E-2</v>
      </c>
      <c r="AZ15" s="18">
        <v>1.4572340304121301E-2</v>
      </c>
      <c r="BA15" s="18">
        <v>3.492129210297186E-2</v>
      </c>
      <c r="BB15" s="18">
        <v>2.1204743720312339E-2</v>
      </c>
      <c r="BC15" s="18">
        <v>2.1227878521373759E-2</v>
      </c>
      <c r="BD15" s="18">
        <v>3.2565669018145227E-2</v>
      </c>
      <c r="BE15" s="18">
        <v>4.6360974930507393E-2</v>
      </c>
      <c r="BF15" s="18">
        <v>2.951709580953632E-2</v>
      </c>
      <c r="BG15" s="18">
        <v>4.2330717671123508E-2</v>
      </c>
    </row>
    <row r="16" spans="2:61" ht="18.95" customHeight="1">
      <c r="B16" s="20" t="s">
        <v>138</v>
      </c>
      <c r="C16" s="18">
        <v>2.0941679955880671E-2</v>
      </c>
      <c r="D16" s="18">
        <v>2.8010220288786039E-2</v>
      </c>
      <c r="E16" s="18">
        <v>1.556063965591103E-2</v>
      </c>
      <c r="G16" s="18">
        <v>2.08395277298071E-2</v>
      </c>
      <c r="H16" s="18">
        <v>1.9068165476742178E-2</v>
      </c>
      <c r="I16" s="18">
        <v>2.4717134214796561E-2</v>
      </c>
      <c r="J16" s="18">
        <v>3.2493532202861837E-2</v>
      </c>
      <c r="K16" s="18">
        <v>2.1718335825649089E-2</v>
      </c>
      <c r="L16" s="18">
        <v>3.8441613750135738E-2</v>
      </c>
      <c r="M16" s="18">
        <v>1.422701118381149E-2</v>
      </c>
      <c r="N16" s="18">
        <v>1.531321004762469E-2</v>
      </c>
      <c r="O16" s="18">
        <v>1.001925695597973E-2</v>
      </c>
      <c r="Q16" s="18">
        <v>2.804731871755671E-2</v>
      </c>
      <c r="R16" s="18">
        <v>6.6147788965882619E-3</v>
      </c>
      <c r="S16" s="18">
        <v>2.0488002400071571E-2</v>
      </c>
      <c r="T16" s="18">
        <v>2.434949184544383E-2</v>
      </c>
      <c r="V16" s="18">
        <v>2.3961153620380461E-2</v>
      </c>
      <c r="W16" s="18">
        <v>2.3126169967282891E-2</v>
      </c>
      <c r="X16" s="18">
        <v>2.8000028047461861E-2</v>
      </c>
      <c r="Y16" s="18">
        <v>2.500081881939939E-2</v>
      </c>
      <c r="Z16" s="18">
        <v>1.5864827537017689E-2</v>
      </c>
      <c r="AA16" s="18">
        <v>1.9546799138587791E-2</v>
      </c>
      <c r="AB16" s="18">
        <v>1.102939424791494E-2</v>
      </c>
      <c r="AD16" s="18">
        <v>2.0833368850831601E-2</v>
      </c>
      <c r="AE16" s="18">
        <v>2.382235819745902E-2</v>
      </c>
      <c r="AF16" s="18">
        <v>1.8270203188731939E-2</v>
      </c>
      <c r="AG16" s="18">
        <v>2.078491622461703E-2</v>
      </c>
      <c r="AH16" s="18">
        <v>2.2698412007761799E-2</v>
      </c>
      <c r="AI16" s="18">
        <v>1.7781766717550329E-2</v>
      </c>
      <c r="AJ16" s="18">
        <v>0</v>
      </c>
      <c r="AL16" s="18">
        <v>3.3730000000000003E-2</v>
      </c>
      <c r="AM16" s="18">
        <v>2.4299999999999999E-2</v>
      </c>
      <c r="AN16" s="18">
        <v>1.6750000000000001E-2</v>
      </c>
      <c r="AP16" s="18">
        <v>2.0805887472811351E-2</v>
      </c>
      <c r="AQ16" s="18">
        <v>1.5423796803715761E-2</v>
      </c>
      <c r="AR16" s="18">
        <v>7.422067067221763E-3</v>
      </c>
      <c r="AS16" s="18">
        <v>1.579228501397846E-2</v>
      </c>
      <c r="AT16" s="18">
        <v>2.2019800577511569E-2</v>
      </c>
      <c r="AU16" s="18">
        <v>0</v>
      </c>
      <c r="AW16" s="18">
        <v>2.1546726211809902E-2</v>
      </c>
      <c r="AX16" s="18">
        <v>1.651530637291846E-2</v>
      </c>
      <c r="AZ16" s="18">
        <v>2.1017739050205989E-2</v>
      </c>
      <c r="BA16" s="18">
        <v>2.418582394481282E-2</v>
      </c>
      <c r="BB16" s="18">
        <v>1.250648200153465E-2</v>
      </c>
      <c r="BC16" s="18">
        <v>2.0580545390936011E-2</v>
      </c>
      <c r="BD16" s="18">
        <v>1.5770439416063702E-2</v>
      </c>
      <c r="BE16" s="18">
        <v>4.8902372833948368E-2</v>
      </c>
      <c r="BF16" s="18">
        <v>1.5772650398214912E-2</v>
      </c>
      <c r="BG16" s="18">
        <v>2.1999947397637169E-2</v>
      </c>
    </row>
    <row r="17" spans="2:59" ht="18.95" customHeight="1">
      <c r="B17" s="20" t="s">
        <v>139</v>
      </c>
      <c r="C17" s="18">
        <v>3.7405733699194393E-2</v>
      </c>
      <c r="D17" s="18">
        <v>3.5862756227232277E-2</v>
      </c>
      <c r="E17" s="18">
        <v>3.8546455575613953E-2</v>
      </c>
      <c r="G17" s="18">
        <v>4.1875366248884827E-2</v>
      </c>
      <c r="H17" s="18">
        <v>3.6401218857948933E-2</v>
      </c>
      <c r="I17" s="18">
        <v>2.955715036538319E-2</v>
      </c>
      <c r="J17" s="18">
        <v>3.2797900758625452E-2</v>
      </c>
      <c r="K17" s="18">
        <v>5.8323240789276823E-2</v>
      </c>
      <c r="L17" s="18">
        <v>5.1259922060054093E-2</v>
      </c>
      <c r="M17" s="18">
        <v>3.7570430184447362E-2</v>
      </c>
      <c r="N17" s="18">
        <v>2.7187705951765371E-2</v>
      </c>
      <c r="O17" s="18">
        <v>2.6766684292640841E-2</v>
      </c>
      <c r="Q17" s="18">
        <v>2.428279364107766E-2</v>
      </c>
      <c r="R17" s="18">
        <v>3.6062568278766409E-2</v>
      </c>
      <c r="S17" s="18">
        <v>4.434424611043631E-2</v>
      </c>
      <c r="T17" s="18">
        <v>5.1250442293396863E-2</v>
      </c>
      <c r="V17" s="18">
        <v>3.0203844377454631E-2</v>
      </c>
      <c r="W17" s="18">
        <v>3.3612554928581458E-2</v>
      </c>
      <c r="X17" s="18">
        <v>2.9562047999424919E-2</v>
      </c>
      <c r="Y17" s="18">
        <v>3.7632403255466032E-2</v>
      </c>
      <c r="Z17" s="18">
        <v>4.2718888508574512E-2</v>
      </c>
      <c r="AA17" s="18">
        <v>3.6912823246077218E-2</v>
      </c>
      <c r="AB17" s="18">
        <v>5.1403991637579582E-2</v>
      </c>
      <c r="AD17" s="18">
        <v>3.7216614319633939E-2</v>
      </c>
      <c r="AE17" s="18">
        <v>3.4457772359445957E-2</v>
      </c>
      <c r="AF17" s="18">
        <v>4.22885987639973E-2</v>
      </c>
      <c r="AG17" s="18">
        <v>3.7216362243816067E-2</v>
      </c>
      <c r="AH17" s="18">
        <v>4.2093408121029997E-2</v>
      </c>
      <c r="AI17" s="18">
        <v>2.63086836822016E-2</v>
      </c>
      <c r="AJ17" s="18">
        <v>0</v>
      </c>
      <c r="AL17" s="18">
        <v>1.8669999999999999E-2</v>
      </c>
      <c r="AM17" s="18">
        <v>3.5549999999999998E-2</v>
      </c>
      <c r="AN17" s="18">
        <v>4.3090000000000003E-2</v>
      </c>
      <c r="AP17" s="18">
        <v>4.9782042911508582E-2</v>
      </c>
      <c r="AQ17" s="18">
        <v>5.3678031634727209E-2</v>
      </c>
      <c r="AR17" s="18">
        <v>5.4663773403661388E-2</v>
      </c>
      <c r="AS17" s="18">
        <v>3.7424204877176299E-2</v>
      </c>
      <c r="AT17" s="18">
        <v>4.1952006282762702E-2</v>
      </c>
      <c r="AU17" s="18">
        <v>0</v>
      </c>
      <c r="AW17" s="18">
        <v>3.774203255697646E-2</v>
      </c>
      <c r="AX17" s="18">
        <v>3.6449221400581898E-2</v>
      </c>
      <c r="AZ17" s="18">
        <v>3.418507507447089E-2</v>
      </c>
      <c r="BA17" s="18">
        <v>3.5992053685109493E-2</v>
      </c>
      <c r="BB17" s="18">
        <v>2.6526034149836682E-2</v>
      </c>
      <c r="BC17" s="18">
        <v>5.0774512792300247E-2</v>
      </c>
      <c r="BD17" s="18">
        <v>5.6996684697952771E-2</v>
      </c>
      <c r="BE17" s="18">
        <v>3.082535115385512E-2</v>
      </c>
      <c r="BF17" s="18">
        <v>6.6491305507315301E-2</v>
      </c>
      <c r="BG17" s="18">
        <v>1.116109880847977E-2</v>
      </c>
    </row>
    <row r="18" spans="2:59" ht="18.95" customHeight="1">
      <c r="B18" s="20" t="s">
        <v>140</v>
      </c>
      <c r="C18" s="18">
        <v>5.3799929341721148E-2</v>
      </c>
      <c r="D18" s="18">
        <v>6.7732807054412328E-2</v>
      </c>
      <c r="E18" s="18">
        <v>4.3085378150598888E-2</v>
      </c>
      <c r="G18" s="18">
        <v>5.9656623616247892E-2</v>
      </c>
      <c r="H18" s="18">
        <v>5.5833776013826213E-2</v>
      </c>
      <c r="I18" s="18">
        <v>5.9940511850943339E-2</v>
      </c>
      <c r="J18" s="18">
        <v>5.3436907355169379E-2</v>
      </c>
      <c r="K18" s="18">
        <v>5.4207619366858993E-2</v>
      </c>
      <c r="L18" s="18">
        <v>3.5147263626859618E-2</v>
      </c>
      <c r="M18" s="18">
        <v>4.7644280137260041E-2</v>
      </c>
      <c r="N18" s="18">
        <v>6.2056794233755187E-2</v>
      </c>
      <c r="O18" s="18">
        <v>5.8676891423116481E-2</v>
      </c>
      <c r="Q18" s="18">
        <v>5.2318156475514847E-2</v>
      </c>
      <c r="R18" s="18">
        <v>4.9889032227916449E-2</v>
      </c>
      <c r="S18" s="18">
        <v>6.8859972452568904E-2</v>
      </c>
      <c r="T18" s="18">
        <v>4.744581461902813E-2</v>
      </c>
      <c r="V18" s="18">
        <v>3.4952701418265869E-2</v>
      </c>
      <c r="W18" s="18">
        <v>6.0115387579624723E-2</v>
      </c>
      <c r="X18" s="18">
        <v>6.3657072648482624E-2</v>
      </c>
      <c r="Y18" s="18">
        <v>7.0508005640269267E-2</v>
      </c>
      <c r="Z18" s="18">
        <v>4.6434488108182848E-2</v>
      </c>
      <c r="AA18" s="18">
        <v>5.0915529334916089E-2</v>
      </c>
      <c r="AB18" s="18">
        <v>5.0372058575465777E-2</v>
      </c>
      <c r="AD18" s="18">
        <v>5.6503673753883578E-2</v>
      </c>
      <c r="AE18" s="18">
        <v>6.0543222123709522E-2</v>
      </c>
      <c r="AF18" s="18">
        <v>5.1047560044420168E-2</v>
      </c>
      <c r="AG18" s="18">
        <v>5.6717262957403862E-2</v>
      </c>
      <c r="AH18" s="18">
        <v>4.8504007691795137E-2</v>
      </c>
      <c r="AI18" s="18">
        <v>4.2219422222767818E-2</v>
      </c>
      <c r="AJ18" s="18">
        <v>0</v>
      </c>
      <c r="AL18" s="18">
        <v>6.1960000000000001E-2</v>
      </c>
      <c r="AM18" s="18">
        <v>4.8239999999999998E-2</v>
      </c>
      <c r="AN18" s="18">
        <v>4.9689999999999998E-2</v>
      </c>
      <c r="AP18" s="18">
        <v>3.4711147095661442E-2</v>
      </c>
      <c r="AQ18" s="18">
        <v>6.1178882177201022E-2</v>
      </c>
      <c r="AR18" s="18">
        <v>4.9866471802726471E-2</v>
      </c>
      <c r="AS18" s="18">
        <v>5.0078768909305529E-2</v>
      </c>
      <c r="AT18" s="18">
        <v>6.421538495366208E-2</v>
      </c>
      <c r="AU18" s="18">
        <v>9.2441914711652487E-2</v>
      </c>
      <c r="AW18" s="18">
        <v>5.4470815832277683E-2</v>
      </c>
      <c r="AX18" s="18">
        <v>4.7320008913017478E-2</v>
      </c>
      <c r="AZ18" s="18">
        <v>5.4489586975807677E-2</v>
      </c>
      <c r="BA18" s="18">
        <v>6.2206864632190217E-2</v>
      </c>
      <c r="BB18" s="18">
        <v>4.6604812606443641E-2</v>
      </c>
      <c r="BC18" s="18">
        <v>4.8178162414185537E-2</v>
      </c>
      <c r="BD18" s="18">
        <v>7.1946047164529778E-2</v>
      </c>
      <c r="BE18" s="18">
        <v>8.447306054531864E-2</v>
      </c>
      <c r="BF18" s="18">
        <v>4.0174820185109067E-2</v>
      </c>
      <c r="BG18" s="18">
        <v>1.1805987607670239E-2</v>
      </c>
    </row>
    <row r="19" spans="2:59" ht="32.1" customHeight="1">
      <c r="B19" s="20" t="s">
        <v>141</v>
      </c>
      <c r="C19" s="18">
        <v>1.5305436339955351E-2</v>
      </c>
      <c r="D19" s="18">
        <v>1.492805087402246E-2</v>
      </c>
      <c r="E19" s="18">
        <v>1.5629557492460679E-2</v>
      </c>
      <c r="G19" s="18">
        <v>2.8779993434599131E-2</v>
      </c>
      <c r="H19" s="18">
        <v>5.5532923031792339E-3</v>
      </c>
      <c r="I19" s="18">
        <v>1.0288748284653719E-2</v>
      </c>
      <c r="J19" s="18">
        <v>2.2348279014022601E-2</v>
      </c>
      <c r="K19" s="18">
        <v>2.4179547394195439E-2</v>
      </c>
      <c r="L19" s="18">
        <v>1.644796500462558E-2</v>
      </c>
      <c r="M19" s="18">
        <v>1.500170152010246E-2</v>
      </c>
      <c r="N19" s="18">
        <v>9.9695940483894106E-3</v>
      </c>
      <c r="O19" s="18">
        <v>1.9200309211173341E-2</v>
      </c>
      <c r="Q19" s="18">
        <v>1.11995117203826E-2</v>
      </c>
      <c r="R19" s="18">
        <v>1.4168560269316189E-2</v>
      </c>
      <c r="S19" s="18">
        <v>1.849663508212715E-2</v>
      </c>
      <c r="T19" s="18">
        <v>1.8706515194114221E-2</v>
      </c>
      <c r="V19" s="18">
        <v>9.4728164148555408E-3</v>
      </c>
      <c r="W19" s="18">
        <v>1.113733425635524E-2</v>
      </c>
      <c r="X19" s="18">
        <v>1.9551600652912601E-2</v>
      </c>
      <c r="Y19" s="18">
        <v>1.349390658086509E-2</v>
      </c>
      <c r="Z19" s="18">
        <v>2.0223937638346741E-2</v>
      </c>
      <c r="AA19" s="18">
        <v>2.1694433078948892E-2</v>
      </c>
      <c r="AB19" s="18">
        <v>1.191085093234262E-2</v>
      </c>
      <c r="AD19" s="18">
        <v>1.8109028817778559E-2</v>
      </c>
      <c r="AE19" s="18">
        <v>1.9304556553062509E-2</v>
      </c>
      <c r="AF19" s="18">
        <v>1.0650002814805361E-2</v>
      </c>
      <c r="AG19" s="18">
        <v>6.8341289098047282E-3</v>
      </c>
      <c r="AH19" s="18">
        <v>1.5968546402228719E-2</v>
      </c>
      <c r="AI19" s="18">
        <v>8.1504016376415921E-3</v>
      </c>
      <c r="AJ19" s="18">
        <v>0</v>
      </c>
      <c r="AL19" s="18">
        <v>1.772E-2</v>
      </c>
      <c r="AM19" s="18">
        <v>7.9799999999999992E-3</v>
      </c>
      <c r="AN19" s="18">
        <v>5.3200000000000001E-3</v>
      </c>
      <c r="AP19" s="18">
        <v>1.815797593556703E-2</v>
      </c>
      <c r="AQ19" s="18">
        <v>6.9263465439449584E-3</v>
      </c>
      <c r="AR19" s="18">
        <v>3.7804014004525967E-2</v>
      </c>
      <c r="AS19" s="18">
        <v>2.0546941580545191E-2</v>
      </c>
      <c r="AT19" s="18">
        <v>0</v>
      </c>
      <c r="AU19" s="18">
        <v>0</v>
      </c>
      <c r="AW19" s="18">
        <v>1.551659758610951E-2</v>
      </c>
      <c r="AX19" s="18">
        <v>1.3349563480838079E-2</v>
      </c>
      <c r="AZ19" s="18">
        <v>1.2691385465174889E-2</v>
      </c>
      <c r="BA19" s="18">
        <v>1.7561184677632579E-2</v>
      </c>
      <c r="BB19" s="18">
        <v>1.551987179058347E-2</v>
      </c>
      <c r="BC19" s="18">
        <v>1.355969726022307E-2</v>
      </c>
      <c r="BD19" s="18">
        <v>2.2030856406371362E-2</v>
      </c>
      <c r="BE19" s="18">
        <v>2.308593421981215E-2</v>
      </c>
      <c r="BF19" s="18">
        <v>1.3620699064810331E-2</v>
      </c>
      <c r="BG19" s="18">
        <v>8.6052419774219624E-3</v>
      </c>
    </row>
    <row r="20" spans="2:59" ht="18.95" customHeight="1">
      <c r="B20" s="20" t="s">
        <v>142</v>
      </c>
      <c r="C20" s="18">
        <v>2.7116047437065308E-2</v>
      </c>
      <c r="D20" s="18">
        <v>2.8714823921401771E-2</v>
      </c>
      <c r="E20" s="18">
        <v>2.5832618969571289E-2</v>
      </c>
      <c r="G20" s="18">
        <v>4.7672011137812123E-2</v>
      </c>
      <c r="H20" s="18">
        <v>2.56016192765047E-2</v>
      </c>
      <c r="I20" s="18">
        <v>3.5653500900944997E-2</v>
      </c>
      <c r="J20" s="18">
        <v>4.0234636655132633E-2</v>
      </c>
      <c r="K20" s="18">
        <v>2.8510330511076071E-2</v>
      </c>
      <c r="L20" s="18">
        <v>1.403254753151118E-2</v>
      </c>
      <c r="M20" s="18">
        <v>2.259439568376663E-2</v>
      </c>
      <c r="N20" s="18">
        <v>2.2619410012380568E-2</v>
      </c>
      <c r="O20" s="18">
        <v>2.6295159944878129E-2</v>
      </c>
      <c r="Q20" s="18">
        <v>2.1647221558660341E-2</v>
      </c>
      <c r="R20" s="18">
        <v>3.0401080383357981E-2</v>
      </c>
      <c r="S20" s="18">
        <v>3.0319220613505359E-2</v>
      </c>
      <c r="T20" s="18">
        <v>2.921846796405914E-2</v>
      </c>
      <c r="V20" s="18">
        <v>1.60830858584948E-2</v>
      </c>
      <c r="W20" s="18">
        <v>1.449139944217942E-2</v>
      </c>
      <c r="X20" s="18">
        <v>3.2622804580827502E-2</v>
      </c>
      <c r="Y20" s="18">
        <v>2.8962423763397579E-2</v>
      </c>
      <c r="Z20" s="18">
        <v>3.1815050529901863E-2</v>
      </c>
      <c r="AA20" s="18">
        <v>3.8274954035750118E-2</v>
      </c>
      <c r="AB20" s="18">
        <v>2.8284249741320822E-2</v>
      </c>
      <c r="AD20" s="18">
        <v>2.554866751199061E-2</v>
      </c>
      <c r="AE20" s="18">
        <v>3.1753303744219259E-2</v>
      </c>
      <c r="AF20" s="18">
        <v>2.6911698582343331E-2</v>
      </c>
      <c r="AG20" s="18">
        <v>1.912750293778516E-2</v>
      </c>
      <c r="AH20" s="18">
        <v>2.7824343064693269E-2</v>
      </c>
      <c r="AI20" s="18">
        <v>2.2806388845802331E-2</v>
      </c>
      <c r="AJ20" s="18">
        <v>0.18967854775544049</v>
      </c>
      <c r="AL20" s="18">
        <v>2.7799999999999998E-2</v>
      </c>
      <c r="AM20" s="18">
        <v>2.1160000000000002E-2</v>
      </c>
      <c r="AN20" s="18">
        <v>1.7010000000000001E-2</v>
      </c>
      <c r="AP20" s="18">
        <v>3.0385814606123471E-2</v>
      </c>
      <c r="AQ20" s="18">
        <v>3.464837962558192E-2</v>
      </c>
      <c r="AR20" s="18">
        <v>2.219694466646592E-2</v>
      </c>
      <c r="AS20" s="18">
        <v>2.7683243321106481E-2</v>
      </c>
      <c r="AT20" s="18">
        <v>7.3709049447835268E-2</v>
      </c>
      <c r="AU20" s="18">
        <v>4.2883212202684137E-2</v>
      </c>
      <c r="AW20" s="18">
        <v>2.6893783904608309E-2</v>
      </c>
      <c r="AX20" s="18">
        <v>3.1159096285853571E-2</v>
      </c>
      <c r="AZ20" s="18">
        <v>2.3022767206749679E-2</v>
      </c>
      <c r="BA20" s="18">
        <v>3.0964294856053329E-2</v>
      </c>
      <c r="BB20" s="18">
        <v>2.4311447155639761E-2</v>
      </c>
      <c r="BC20" s="18">
        <v>2.927609530459074E-2</v>
      </c>
      <c r="BD20" s="18">
        <v>3.0795153370091911E-2</v>
      </c>
      <c r="BE20" s="18">
        <v>2.985105669007462E-2</v>
      </c>
      <c r="BF20" s="18">
        <v>4.9527359452420823E-2</v>
      </c>
      <c r="BG20" s="18">
        <v>9.463136728792839E-3</v>
      </c>
    </row>
    <row r="21" spans="2:59" ht="18.95" customHeight="1">
      <c r="B21" s="20" t="s">
        <v>143</v>
      </c>
      <c r="C21" s="18">
        <v>0.10946332290789861</v>
      </c>
      <c r="D21" s="18">
        <v>0.1021334869281629</v>
      </c>
      <c r="E21" s="18">
        <v>0.1150820585124283</v>
      </c>
      <c r="G21" s="18">
        <v>0.11515354429481341</v>
      </c>
      <c r="H21" s="18">
        <v>0.1164241603201969</v>
      </c>
      <c r="I21" s="18">
        <v>0.1024591460023318</v>
      </c>
      <c r="J21" s="18">
        <v>0.1339296195838359</v>
      </c>
      <c r="K21" s="18">
        <v>0.121803192966558</v>
      </c>
      <c r="L21" s="18">
        <v>0.1076169477344413</v>
      </c>
      <c r="M21" s="18">
        <v>8.7995342806375582E-2</v>
      </c>
      <c r="N21" s="18">
        <v>0.1089652923555333</v>
      </c>
      <c r="O21" s="18">
        <v>0.1070503582963433</v>
      </c>
      <c r="Q21" s="18">
        <v>9.3893689918140052E-2</v>
      </c>
      <c r="R21" s="18">
        <v>0.105930989048952</v>
      </c>
      <c r="S21" s="18">
        <v>0.13268780115730941</v>
      </c>
      <c r="T21" s="18">
        <v>0.11524737536166869</v>
      </c>
      <c r="V21" s="18">
        <v>9.2737059284236492E-2</v>
      </c>
      <c r="W21" s="18">
        <v>0.13772728077364779</v>
      </c>
      <c r="X21" s="18">
        <v>8.5614223614542365E-2</v>
      </c>
      <c r="Y21" s="18">
        <v>0.11788724851985589</v>
      </c>
      <c r="Z21" s="18">
        <v>0.1135789205244304</v>
      </c>
      <c r="AA21" s="18">
        <v>9.7765796145205433E-2</v>
      </c>
      <c r="AB21" s="18">
        <v>0.1208673074621909</v>
      </c>
      <c r="AD21" s="18">
        <v>7.8039199663480038E-2</v>
      </c>
      <c r="AE21" s="18">
        <v>0.1140188760296659</v>
      </c>
      <c r="AF21" s="18">
        <v>0.1281571140203917</v>
      </c>
      <c r="AG21" s="18">
        <v>0.1248264101822483</v>
      </c>
      <c r="AH21" s="18">
        <v>0.1241719673147378</v>
      </c>
      <c r="AI21" s="18">
        <v>0.145692048940676</v>
      </c>
      <c r="AJ21" s="18">
        <v>0.23780733087109049</v>
      </c>
      <c r="AL21" s="18">
        <v>8.5529999999999995E-2</v>
      </c>
      <c r="AM21" s="18">
        <v>0.13017000000000001</v>
      </c>
      <c r="AN21" s="18">
        <v>0.13613</v>
      </c>
      <c r="AP21" s="18">
        <v>0.11424579100583079</v>
      </c>
      <c r="AQ21" s="18">
        <v>0.1086276340522119</v>
      </c>
      <c r="AR21" s="18">
        <v>9.4145514731339058E-2</v>
      </c>
      <c r="AS21" s="18">
        <v>0.10420636984904991</v>
      </c>
      <c r="AT21" s="18">
        <v>0.14695455938963239</v>
      </c>
      <c r="AU21" s="18">
        <v>4.6031114773976943E-2</v>
      </c>
      <c r="AW21" s="18">
        <v>0.1072634498657615</v>
      </c>
      <c r="AX21" s="18">
        <v>0.12901515161507771</v>
      </c>
      <c r="AZ21" s="18">
        <v>0.11585920859563489</v>
      </c>
      <c r="BA21" s="18">
        <v>8.8076439873884915E-2</v>
      </c>
      <c r="BB21" s="18">
        <v>0.14004695923857399</v>
      </c>
      <c r="BC21" s="18">
        <v>0.10970121286980131</v>
      </c>
      <c r="BD21" s="18">
        <v>4.7552672437424712E-2</v>
      </c>
      <c r="BE21" s="18">
        <v>0.14694539045154381</v>
      </c>
      <c r="BF21" s="18">
        <v>9.4498591819178232E-2</v>
      </c>
      <c r="BG21" s="18">
        <v>6.0646821599113387E-2</v>
      </c>
    </row>
    <row r="22" spans="2:59" ht="18.95" customHeight="1">
      <c r="B22" s="20" t="s">
        <v>144</v>
      </c>
      <c r="C22" s="18">
        <v>0.1060219578606152</v>
      </c>
      <c r="D22" s="18">
        <v>7.5284848746962674E-2</v>
      </c>
      <c r="E22" s="18">
        <v>0.12973911916827499</v>
      </c>
      <c r="G22" s="18">
        <v>0.12739356989070719</v>
      </c>
      <c r="H22" s="18">
        <v>0.1187377728297663</v>
      </c>
      <c r="I22" s="18">
        <v>0.1166314593985817</v>
      </c>
      <c r="J22" s="18">
        <v>0.1223435069664368</v>
      </c>
      <c r="K22" s="18">
        <v>8.3917233999064408E-2</v>
      </c>
      <c r="L22" s="18">
        <v>0.1275822705317971</v>
      </c>
      <c r="M22" s="18">
        <v>4.5038672367499193E-2</v>
      </c>
      <c r="N22" s="18">
        <v>0.1133811195448531</v>
      </c>
      <c r="O22" s="18">
        <v>0.14387572434348589</v>
      </c>
      <c r="Q22" s="18">
        <v>6.8569886049315062E-2</v>
      </c>
      <c r="R22" s="18">
        <v>0.119396809144758</v>
      </c>
      <c r="S22" s="18">
        <v>9.7557956951101907E-2</v>
      </c>
      <c r="T22" s="18">
        <v>0.1540681195176373</v>
      </c>
      <c r="V22" s="18">
        <v>0.16305994616202929</v>
      </c>
      <c r="W22" s="18">
        <v>0.1351929206063936</v>
      </c>
      <c r="X22" s="18">
        <v>0.13032336907084521</v>
      </c>
      <c r="Y22" s="18">
        <v>9.83012083315528E-2</v>
      </c>
      <c r="Z22" s="18">
        <v>6.4489282241936632E-2</v>
      </c>
      <c r="AA22" s="18">
        <v>7.2559350141897294E-2</v>
      </c>
      <c r="AB22" s="18">
        <v>7.5064083107857199E-2</v>
      </c>
      <c r="AD22" s="18">
        <v>5.8684978806604282E-2</v>
      </c>
      <c r="AE22" s="18">
        <v>0.126095065304239</v>
      </c>
      <c r="AF22" s="18">
        <v>0.14016533740475029</v>
      </c>
      <c r="AG22" s="18">
        <v>7.8314985135173071E-2</v>
      </c>
      <c r="AH22" s="18">
        <v>0.1128114220024837</v>
      </c>
      <c r="AI22" s="18">
        <v>0.16831918344250399</v>
      </c>
      <c r="AJ22" s="18">
        <v>0.20679902059167171</v>
      </c>
      <c r="AL22" s="18">
        <v>0.10144</v>
      </c>
      <c r="AM22" s="18">
        <v>0.14541000000000001</v>
      </c>
      <c r="AN22" s="18">
        <v>0.11637</v>
      </c>
      <c r="AP22" s="18">
        <v>4.6483943907892261E-2</v>
      </c>
      <c r="AQ22" s="18">
        <v>0.1142027228728886</v>
      </c>
      <c r="AR22" s="18">
        <v>6.1439621210476081E-2</v>
      </c>
      <c r="AS22" s="18">
        <v>6.2347338315523269E-2</v>
      </c>
      <c r="AT22" s="18">
        <v>6.5061422677448702E-2</v>
      </c>
      <c r="AU22" s="18">
        <v>0</v>
      </c>
      <c r="AW22" s="18">
        <v>9.1542615045132655E-2</v>
      </c>
      <c r="AX22" s="18">
        <v>0.18951645830050701</v>
      </c>
      <c r="AZ22" s="18">
        <v>0.16203693433571109</v>
      </c>
      <c r="BA22" s="18">
        <v>7.7046410601000051E-2</v>
      </c>
      <c r="BB22" s="18">
        <v>5.57774846351001E-2</v>
      </c>
      <c r="BC22" s="18">
        <v>4.6601204526593637E-2</v>
      </c>
      <c r="BD22" s="18">
        <v>5.3657068956600683E-2</v>
      </c>
      <c r="BE22" s="18">
        <v>6.3235739281511189E-2</v>
      </c>
      <c r="BF22" s="18">
        <v>0.15705214524799899</v>
      </c>
      <c r="BG22" s="18">
        <v>0.22276050271730319</v>
      </c>
    </row>
    <row r="24" spans="2:59">
      <c r="B24" t="s">
        <v>483</v>
      </c>
    </row>
    <row r="25" spans="2:59">
      <c r="B25" t="s">
        <v>11</v>
      </c>
    </row>
    <row r="27" spans="2:59">
      <c r="B27"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I17"/>
  <sheetViews>
    <sheetView showGridLines="0" workbookViewId="0">
      <pane xSplit="2" topLeftCell="C1" activePane="topRight" state="frozen"/>
      <selection pane="topRight" activeCell="B17" sqref="B17"/>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147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148</v>
      </c>
      <c r="C9" s="18">
        <v>0.33999475868260548</v>
      </c>
      <c r="D9" s="18">
        <v>0.41150689527837792</v>
      </c>
      <c r="E9" s="18">
        <v>0.28470254655008143</v>
      </c>
      <c r="G9" s="18">
        <v>0.32779597344333289</v>
      </c>
      <c r="H9" s="18">
        <v>0.32356874741222691</v>
      </c>
      <c r="I9" s="18">
        <v>0.29467677253902719</v>
      </c>
      <c r="J9" s="18">
        <v>0.29115850700681378</v>
      </c>
      <c r="K9" s="18">
        <v>0.37752188700793582</v>
      </c>
      <c r="L9" s="18">
        <v>0.29540078509282602</v>
      </c>
      <c r="M9" s="18">
        <v>0.47845875772470342</v>
      </c>
      <c r="N9" s="18">
        <v>0.31880941277101049</v>
      </c>
      <c r="O9" s="18">
        <v>0.26818661614969103</v>
      </c>
      <c r="Q9" s="18">
        <v>0.40840974262663299</v>
      </c>
      <c r="R9" s="18">
        <v>0.3366094756859177</v>
      </c>
      <c r="S9" s="18">
        <v>0.33740304793405862</v>
      </c>
      <c r="T9" s="18">
        <v>0.25465666287845712</v>
      </c>
      <c r="V9" s="18">
        <v>0.18640631951584849</v>
      </c>
      <c r="W9" s="18">
        <v>0.34199907639129767</v>
      </c>
      <c r="X9" s="18">
        <v>0.29629133388198048</v>
      </c>
      <c r="Y9" s="18">
        <v>0.3608698842249215</v>
      </c>
      <c r="Z9" s="18">
        <v>0.40183686803985569</v>
      </c>
      <c r="AA9" s="18">
        <v>0.38958367868743021</v>
      </c>
      <c r="AB9" s="18">
        <v>0.40787473541620822</v>
      </c>
      <c r="AD9" s="18">
        <v>0.4269067950710736</v>
      </c>
      <c r="AE9" s="18">
        <v>0.36997244309304689</v>
      </c>
      <c r="AF9" s="18">
        <v>0.25265971104347362</v>
      </c>
      <c r="AG9" s="18">
        <v>0.30756884213907498</v>
      </c>
      <c r="AH9" s="18">
        <v>0.29023896698643442</v>
      </c>
      <c r="AI9" s="18">
        <v>0.22431829105041071</v>
      </c>
      <c r="AJ9" s="18">
        <v>0.42490537416656349</v>
      </c>
      <c r="AL9" s="18">
        <v>0.40638000000000002</v>
      </c>
      <c r="AM9" s="18">
        <v>0.22314999999999999</v>
      </c>
      <c r="AN9" s="18">
        <v>0.21035000000000001</v>
      </c>
      <c r="AP9" s="18">
        <v>0.51589421605804076</v>
      </c>
      <c r="AQ9" s="18">
        <v>0.2636590024536774</v>
      </c>
      <c r="AR9" s="18">
        <v>0.52475511827355437</v>
      </c>
      <c r="AS9" s="18">
        <v>0.39042430318901178</v>
      </c>
      <c r="AT9" s="18">
        <v>0.39781444059313009</v>
      </c>
      <c r="AU9" s="18">
        <v>0.53133869632951736</v>
      </c>
      <c r="AW9" s="18">
        <v>0.36204688927458473</v>
      </c>
      <c r="AX9" s="18">
        <v>0.2097564699868068</v>
      </c>
      <c r="AZ9" s="18">
        <v>0.23524823334460401</v>
      </c>
      <c r="BA9" s="18">
        <v>0.38406357898792393</v>
      </c>
      <c r="BB9" s="18">
        <v>0.39314953855422319</v>
      </c>
      <c r="BC9" s="18">
        <v>0.48644076150617171</v>
      </c>
      <c r="BD9" s="18">
        <v>0.4860122997389591</v>
      </c>
      <c r="BE9" s="18">
        <v>0.2722453377577036</v>
      </c>
      <c r="BF9" s="18">
        <v>0.30654538660960412</v>
      </c>
      <c r="BG9" s="18">
        <v>0.30488711919263362</v>
      </c>
    </row>
    <row r="10" spans="2:61" ht="18.95" customHeight="1">
      <c r="B10" s="20" t="s">
        <v>149</v>
      </c>
      <c r="C10" s="18">
        <v>0.61796466169214059</v>
      </c>
      <c r="D10" s="18">
        <v>0.55397852873175946</v>
      </c>
      <c r="E10" s="18">
        <v>0.66738330254815592</v>
      </c>
      <c r="G10" s="18">
        <v>0.6307529212020776</v>
      </c>
      <c r="H10" s="18">
        <v>0.63572832565696835</v>
      </c>
      <c r="I10" s="18">
        <v>0.65907117666171477</v>
      </c>
      <c r="J10" s="18">
        <v>0.66034420151553941</v>
      </c>
      <c r="K10" s="18">
        <v>0.56604759375565761</v>
      </c>
      <c r="L10" s="18">
        <v>0.66818571841099705</v>
      </c>
      <c r="M10" s="18">
        <v>0.49349170536831838</v>
      </c>
      <c r="N10" s="18">
        <v>0.64452264595148667</v>
      </c>
      <c r="O10" s="18">
        <v>0.67559625893796638</v>
      </c>
      <c r="Q10" s="18">
        <v>0.57144186915917394</v>
      </c>
      <c r="R10" s="18">
        <v>0.63118316694946874</v>
      </c>
      <c r="S10" s="18">
        <v>0.61517609689939245</v>
      </c>
      <c r="T10" s="18">
        <v>0.66700973645650785</v>
      </c>
      <c r="V10" s="18">
        <v>0.75294959263781014</v>
      </c>
      <c r="W10" s="18">
        <v>0.62352884873525327</v>
      </c>
      <c r="X10" s="18">
        <v>0.68265463797271142</v>
      </c>
      <c r="Y10" s="18">
        <v>0.60325560456378657</v>
      </c>
      <c r="Z10" s="18">
        <v>0.56203509879763935</v>
      </c>
      <c r="AA10" s="18">
        <v>0.55244396090520165</v>
      </c>
      <c r="AB10" s="18">
        <v>0.54389749865083203</v>
      </c>
      <c r="AD10" s="18">
        <v>0.54243501999509025</v>
      </c>
      <c r="AE10" s="18">
        <v>0.59615689107549608</v>
      </c>
      <c r="AF10" s="18">
        <v>0.68828623626168661</v>
      </c>
      <c r="AG10" s="18">
        <v>0.64342167594912036</v>
      </c>
      <c r="AH10" s="18">
        <v>0.65899984119409383</v>
      </c>
      <c r="AI10" s="18">
        <v>0.72860513718688813</v>
      </c>
      <c r="AJ10" s="18">
        <v>0.38541607807799599</v>
      </c>
      <c r="AL10" s="18">
        <v>0.57657999999999998</v>
      </c>
      <c r="AM10" s="18">
        <v>0.74736000000000002</v>
      </c>
      <c r="AN10" s="18">
        <v>0.72362000000000004</v>
      </c>
      <c r="AP10" s="18">
        <v>0.46130311728731821</v>
      </c>
      <c r="AQ10" s="18">
        <v>0.65655758975362222</v>
      </c>
      <c r="AR10" s="18">
        <v>0.46578112533758542</v>
      </c>
      <c r="AS10" s="18">
        <v>0.56934700690945361</v>
      </c>
      <c r="AT10" s="18">
        <v>0.56232267798967439</v>
      </c>
      <c r="AU10" s="18">
        <v>0.46866130367048242</v>
      </c>
      <c r="AW10" s="18">
        <v>0.61497699570331388</v>
      </c>
      <c r="AX10" s="18">
        <v>0.64502911339445757</v>
      </c>
      <c r="AZ10" s="18">
        <v>0.72311436589045186</v>
      </c>
      <c r="BA10" s="18">
        <v>0.56702863427599748</v>
      </c>
      <c r="BB10" s="18">
        <v>0.56770754045239857</v>
      </c>
      <c r="BC10" s="18">
        <v>0.49100177838918613</v>
      </c>
      <c r="BD10" s="18">
        <v>0.4953336846349447</v>
      </c>
      <c r="BE10" s="18">
        <v>0.65723502629319452</v>
      </c>
      <c r="BF10" s="18">
        <v>0.64948044716922049</v>
      </c>
      <c r="BG10" s="18">
        <v>0.62272006452413209</v>
      </c>
    </row>
    <row r="11" spans="2:61" ht="18.95" customHeight="1">
      <c r="B11" s="20" t="s">
        <v>150</v>
      </c>
      <c r="C11" s="18">
        <v>2.9163772018110191E-2</v>
      </c>
      <c r="D11" s="18">
        <v>2.422050954492011E-2</v>
      </c>
      <c r="E11" s="18">
        <v>3.3025153725630203E-2</v>
      </c>
      <c r="G11" s="18">
        <v>3.1848479834702653E-2</v>
      </c>
      <c r="H11" s="18">
        <v>2.7476750184903361E-2</v>
      </c>
      <c r="I11" s="18">
        <v>3.8539711606479288E-2</v>
      </c>
      <c r="J11" s="18">
        <v>2.3266934854708609E-2</v>
      </c>
      <c r="K11" s="18">
        <v>3.2079667099352123E-2</v>
      </c>
      <c r="L11" s="18">
        <v>2.650364003255622E-2</v>
      </c>
      <c r="M11" s="18">
        <v>1.9897271506565568E-2</v>
      </c>
      <c r="N11" s="18">
        <v>2.6607853905806139E-2</v>
      </c>
      <c r="O11" s="18">
        <v>4.5218427886633668E-2</v>
      </c>
      <c r="Q11" s="18">
        <v>1.417907785701542E-2</v>
      </c>
      <c r="R11" s="18">
        <v>2.2844185223110179E-2</v>
      </c>
      <c r="S11" s="18">
        <v>3.2096993824569278E-2</v>
      </c>
      <c r="T11" s="18">
        <v>5.4388450355275612E-2</v>
      </c>
      <c r="V11" s="18">
        <v>4.4141021936041622E-2</v>
      </c>
      <c r="W11" s="18">
        <v>2.1733088087805399E-2</v>
      </c>
      <c r="X11" s="18">
        <v>1.9304893660504391E-2</v>
      </c>
      <c r="Y11" s="18">
        <v>1.9580653507974759E-2</v>
      </c>
      <c r="Z11" s="18">
        <v>2.9168369442335751E-2</v>
      </c>
      <c r="AA11" s="18">
        <v>4.1264896063800793E-2</v>
      </c>
      <c r="AB11" s="18">
        <v>2.8977766381154301E-2</v>
      </c>
      <c r="AD11" s="18">
        <v>1.8071288203851239E-2</v>
      </c>
      <c r="AE11" s="18">
        <v>2.269373136493814E-2</v>
      </c>
      <c r="AF11" s="18">
        <v>4.1285454290522362E-2</v>
      </c>
      <c r="AG11" s="18">
        <v>4.3236721398598299E-2</v>
      </c>
      <c r="AH11" s="18">
        <v>3.8432806349762177E-2</v>
      </c>
      <c r="AI11" s="18">
        <v>3.559633590557635E-2</v>
      </c>
      <c r="AJ11" s="18">
        <v>0.18967854775544049</v>
      </c>
      <c r="AL11" s="18">
        <v>1.486E-2</v>
      </c>
      <c r="AM11" s="18">
        <v>1.8509999999999999E-2</v>
      </c>
      <c r="AN11" s="18">
        <v>4.854E-2</v>
      </c>
      <c r="AP11" s="18">
        <v>1.571689385421807E-2</v>
      </c>
      <c r="AQ11" s="18">
        <v>4.9310986607257003E-2</v>
      </c>
      <c r="AR11" s="18">
        <v>9.4637563888604059E-3</v>
      </c>
      <c r="AS11" s="18">
        <v>2.823942414928397E-2</v>
      </c>
      <c r="AT11" s="18">
        <v>3.0977874686270081E-2</v>
      </c>
      <c r="AU11" s="18">
        <v>0</v>
      </c>
      <c r="AW11" s="18">
        <v>1.6439278542244029E-2</v>
      </c>
      <c r="AX11" s="18">
        <v>0.11378541222049481</v>
      </c>
      <c r="AZ11" s="18">
        <v>3.1909924741110103E-2</v>
      </c>
      <c r="BA11" s="18">
        <v>2.9824036416872611E-2</v>
      </c>
      <c r="BB11" s="18">
        <v>2.3538540229863819E-2</v>
      </c>
      <c r="BC11" s="18">
        <v>1.354942260716418E-2</v>
      </c>
      <c r="BD11" s="18">
        <v>9.7601897975190897E-3</v>
      </c>
      <c r="BE11" s="18">
        <v>4.6023961889237637E-2</v>
      </c>
      <c r="BF11" s="18">
        <v>3.913531648143611E-2</v>
      </c>
      <c r="BG11" s="18">
        <v>7.2392816283234171E-2</v>
      </c>
    </row>
    <row r="12" spans="2:61" ht="18.95" customHeight="1">
      <c r="B12" s="20" t="s">
        <v>151</v>
      </c>
      <c r="C12" s="18">
        <v>1.28768076071437E-2</v>
      </c>
      <c r="D12" s="18">
        <v>1.0294066444942631E-2</v>
      </c>
      <c r="E12" s="18">
        <v>1.4888997176132681E-2</v>
      </c>
      <c r="G12" s="18">
        <v>9.6026255198869079E-3</v>
      </c>
      <c r="H12" s="18">
        <v>1.322617674590156E-2</v>
      </c>
      <c r="I12" s="18">
        <v>7.7123391927787308E-3</v>
      </c>
      <c r="J12" s="18">
        <v>2.5230356622938151E-2</v>
      </c>
      <c r="K12" s="18">
        <v>2.435085213705443E-2</v>
      </c>
      <c r="L12" s="18">
        <v>9.9098564636206192E-3</v>
      </c>
      <c r="M12" s="18">
        <v>8.152265400412655E-3</v>
      </c>
      <c r="N12" s="18">
        <v>1.0060087371696559E-2</v>
      </c>
      <c r="O12" s="18">
        <v>1.099869702570884E-2</v>
      </c>
      <c r="Q12" s="18">
        <v>5.9693103571775664E-3</v>
      </c>
      <c r="R12" s="18">
        <v>9.3631721415033779E-3</v>
      </c>
      <c r="S12" s="18">
        <v>1.532386134197985E-2</v>
      </c>
      <c r="T12" s="18">
        <v>2.3945150309759571E-2</v>
      </c>
      <c r="V12" s="18">
        <v>1.650306591029984E-2</v>
      </c>
      <c r="W12" s="18">
        <v>1.273898678564365E-2</v>
      </c>
      <c r="X12" s="18">
        <v>1.7491344848036361E-3</v>
      </c>
      <c r="Y12" s="18">
        <v>1.6293857703317021E-2</v>
      </c>
      <c r="Z12" s="18">
        <v>6.9596637201693734E-3</v>
      </c>
      <c r="AA12" s="18">
        <v>1.670746434356717E-2</v>
      </c>
      <c r="AB12" s="18">
        <v>1.9249999551805421E-2</v>
      </c>
      <c r="AD12" s="18">
        <v>1.2586896729984859E-2</v>
      </c>
      <c r="AE12" s="18">
        <v>1.117693446651899E-2</v>
      </c>
      <c r="AF12" s="18">
        <v>1.7768598404317479E-2</v>
      </c>
      <c r="AG12" s="18">
        <v>5.7727605132062241E-3</v>
      </c>
      <c r="AH12" s="18">
        <v>1.232838546970965E-2</v>
      </c>
      <c r="AI12" s="18">
        <v>1.148023585712484E-2</v>
      </c>
      <c r="AJ12" s="18">
        <v>0</v>
      </c>
      <c r="AL12" s="18">
        <v>2.1900000000000001E-3</v>
      </c>
      <c r="AM12" s="18">
        <v>1.098E-2</v>
      </c>
      <c r="AN12" s="18">
        <v>1.7489999999999999E-2</v>
      </c>
      <c r="AP12" s="18">
        <v>7.0857728004230939E-3</v>
      </c>
      <c r="AQ12" s="18">
        <v>3.047242118544357E-2</v>
      </c>
      <c r="AR12" s="18">
        <v>0</v>
      </c>
      <c r="AS12" s="18">
        <v>1.198926575225066E-2</v>
      </c>
      <c r="AT12" s="18">
        <v>8.8850067309256021E-3</v>
      </c>
      <c r="AU12" s="18">
        <v>0</v>
      </c>
      <c r="AW12" s="18">
        <v>6.5368364798575216E-3</v>
      </c>
      <c r="AX12" s="18">
        <v>3.142900439824084E-2</v>
      </c>
      <c r="AZ12" s="18">
        <v>9.7274760238339284E-3</v>
      </c>
      <c r="BA12" s="18">
        <v>1.908375031920586E-2</v>
      </c>
      <c r="BB12" s="18">
        <v>1.5604380763514281E-2</v>
      </c>
      <c r="BC12" s="18">
        <v>9.0080374974780952E-3</v>
      </c>
      <c r="BD12" s="18">
        <v>8.8938258285770171E-3</v>
      </c>
      <c r="BE12" s="18">
        <v>2.449567405986422E-2</v>
      </c>
      <c r="BF12" s="18">
        <v>4.8388497397393411E-3</v>
      </c>
      <c r="BG12" s="18">
        <v>0</v>
      </c>
    </row>
    <row r="14" spans="2:61">
      <c r="B14" t="s">
        <v>483</v>
      </c>
    </row>
    <row r="15" spans="2:61">
      <c r="B15" t="s">
        <v>11</v>
      </c>
    </row>
    <row r="17" spans="2:2">
      <c r="B17"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I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152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93</v>
      </c>
      <c r="C9" s="18">
        <v>0.86703489407126821</v>
      </c>
      <c r="D9" s="18">
        <v>0.88191501756861701</v>
      </c>
      <c r="E9" s="18">
        <v>0.85595060734360218</v>
      </c>
      <c r="G9" s="18">
        <v>0.81483827438304368</v>
      </c>
      <c r="H9" s="18">
        <v>0.87833387385313477</v>
      </c>
      <c r="I9" s="18">
        <v>0.83287564924866586</v>
      </c>
      <c r="J9" s="18">
        <v>0.86730625125781768</v>
      </c>
      <c r="K9" s="18">
        <v>0.87976010057230714</v>
      </c>
      <c r="L9" s="18">
        <v>0.87574306525874701</v>
      </c>
      <c r="M9" s="18">
        <v>0.92098093580192342</v>
      </c>
      <c r="N9" s="18">
        <v>0.83460579981385785</v>
      </c>
      <c r="O9" s="18">
        <v>0.85044797832037589</v>
      </c>
      <c r="Q9" s="18">
        <v>0.9169708130632459</v>
      </c>
      <c r="R9" s="18">
        <v>0.85990565450547329</v>
      </c>
      <c r="S9" s="18">
        <v>0.87889011867580003</v>
      </c>
      <c r="T9" s="18">
        <v>0.79019707615448631</v>
      </c>
      <c r="V9" s="18">
        <v>0.8140332093606738</v>
      </c>
      <c r="W9" s="18">
        <v>0.9010820943355482</v>
      </c>
      <c r="X9" s="18">
        <v>0.8942836568831678</v>
      </c>
      <c r="Y9" s="18">
        <v>0.86979188905054883</v>
      </c>
      <c r="Z9" s="18">
        <v>0.86121825091489357</v>
      </c>
      <c r="AA9" s="18">
        <v>0.84407757440299591</v>
      </c>
      <c r="AB9" s="18">
        <v>0.88375103825072365</v>
      </c>
      <c r="AD9" s="18">
        <v>0.91103643452727923</v>
      </c>
      <c r="AE9" s="18">
        <v>0.86073577129093659</v>
      </c>
      <c r="AF9" s="18">
        <v>0.82150693715518774</v>
      </c>
      <c r="AG9" s="18">
        <v>0.86184512051394113</v>
      </c>
      <c r="AH9" s="18">
        <v>0.86239387673214407</v>
      </c>
      <c r="AI9" s="18">
        <v>0.82759504202218914</v>
      </c>
      <c r="AJ9" s="18">
        <v>0.41642438835741491</v>
      </c>
      <c r="AL9" s="18">
        <v>0.91759000000000002</v>
      </c>
      <c r="AM9" s="18">
        <v>0.87034999999999996</v>
      </c>
      <c r="AN9" s="18">
        <v>0.86370999999999998</v>
      </c>
      <c r="AP9" s="18">
        <v>0.89284794244030363</v>
      </c>
      <c r="AQ9" s="18">
        <v>0.82788896846478111</v>
      </c>
      <c r="AR9" s="18">
        <v>0.89690264671387765</v>
      </c>
      <c r="AS9" s="18">
        <v>0.87042044576834365</v>
      </c>
      <c r="AT9" s="18">
        <v>0.87455047508350203</v>
      </c>
      <c r="AU9" s="18">
        <v>0.86563680719876601</v>
      </c>
      <c r="AW9" s="18">
        <v>1</v>
      </c>
      <c r="AX9" s="18">
        <v>0</v>
      </c>
      <c r="AZ9" s="18">
        <v>0.85687538022239829</v>
      </c>
      <c r="BA9" s="18">
        <v>0.89229179054047481</v>
      </c>
      <c r="BB9" s="18">
        <v>0.87427011017117184</v>
      </c>
      <c r="BC9" s="18">
        <v>0.87646906625501131</v>
      </c>
      <c r="BD9" s="18">
        <v>0.92808577323353603</v>
      </c>
      <c r="BE9" s="18">
        <v>0.88101055990026822</v>
      </c>
      <c r="BF9" s="18">
        <v>0.79158538310333482</v>
      </c>
      <c r="BG9" s="18">
        <v>0.76048134261025646</v>
      </c>
    </row>
    <row r="10" spans="2:61" ht="18.95" customHeight="1">
      <c r="B10" s="20" t="s">
        <v>94</v>
      </c>
      <c r="C10" s="18">
        <v>0.12189693575554909</v>
      </c>
      <c r="D10" s="18">
        <v>0.1082828772059755</v>
      </c>
      <c r="E10" s="18">
        <v>0.13198417770496129</v>
      </c>
      <c r="G10" s="18">
        <v>0.17597996575152319</v>
      </c>
      <c r="H10" s="18">
        <v>0.11072655885617361</v>
      </c>
      <c r="I10" s="18">
        <v>0.1594211511297188</v>
      </c>
      <c r="J10" s="18">
        <v>0.1124711471339031</v>
      </c>
      <c r="K10" s="18">
        <v>0.11388691564997031</v>
      </c>
      <c r="L10" s="18">
        <v>9.6018902655725685E-2</v>
      </c>
      <c r="M10" s="18">
        <v>7.7652990532447244E-2</v>
      </c>
      <c r="N10" s="18">
        <v>0.15361762883044039</v>
      </c>
      <c r="O10" s="18">
        <v>0.140396060039534</v>
      </c>
      <c r="Q10" s="18">
        <v>8.0883772381191793E-2</v>
      </c>
      <c r="R10" s="18">
        <v>0.12759092935548941</v>
      </c>
      <c r="S10" s="18">
        <v>0.10381742935433</v>
      </c>
      <c r="T10" s="18">
        <v>0.1926493614522313</v>
      </c>
      <c r="V10" s="18">
        <v>0.1715884663774784</v>
      </c>
      <c r="W10" s="18">
        <v>8.7962264564295081E-2</v>
      </c>
      <c r="X10" s="18">
        <v>8.9821547358422196E-2</v>
      </c>
      <c r="Y10" s="18">
        <v>0.11192877305393389</v>
      </c>
      <c r="Z10" s="18">
        <v>0.1351289542565785</v>
      </c>
      <c r="AA10" s="18">
        <v>0.1467570874860615</v>
      </c>
      <c r="AB10" s="18">
        <v>0.1111095958193014</v>
      </c>
      <c r="AD10" s="18">
        <v>8.4293354350584562E-2</v>
      </c>
      <c r="AE10" s="18">
        <v>0.1254111501212106</v>
      </c>
      <c r="AF10" s="18">
        <v>0.15913401939262381</v>
      </c>
      <c r="AG10" s="18">
        <v>0.1192146688994184</v>
      </c>
      <c r="AH10" s="18">
        <v>0.12729465509702709</v>
      </c>
      <c r="AI10" s="18">
        <v>0.16342844709188181</v>
      </c>
      <c r="AJ10" s="18">
        <v>0.5835756116425852</v>
      </c>
      <c r="AL10" s="18">
        <v>7.4200000000000002E-2</v>
      </c>
      <c r="AM10" s="18">
        <v>0.12064999999999999</v>
      </c>
      <c r="AN10" s="18">
        <v>0.11990000000000001</v>
      </c>
      <c r="AP10" s="18">
        <v>0.104566127853065</v>
      </c>
      <c r="AQ10" s="18">
        <v>0.16239600557555781</v>
      </c>
      <c r="AR10" s="18">
        <v>8.7380668767686784E-2</v>
      </c>
      <c r="AS10" s="18">
        <v>0.12500118729393919</v>
      </c>
      <c r="AT10" s="18">
        <v>0.1173547302478824</v>
      </c>
      <c r="AU10" s="18">
        <v>9.2294177193784105E-2</v>
      </c>
      <c r="AW10" s="18">
        <v>0</v>
      </c>
      <c r="AX10" s="18">
        <v>1</v>
      </c>
      <c r="AZ10" s="18">
        <v>0.1289351315450348</v>
      </c>
      <c r="BA10" s="18">
        <v>9.2569230469789085E-2</v>
      </c>
      <c r="BB10" s="18">
        <v>0.11911835992835899</v>
      </c>
      <c r="BC10" s="18">
        <v>0.1217068997468428</v>
      </c>
      <c r="BD10" s="18">
        <v>6.2911026398226502E-2</v>
      </c>
      <c r="BE10" s="18">
        <v>9.5360829678560258E-2</v>
      </c>
      <c r="BF10" s="18">
        <v>0.20394883079151721</v>
      </c>
      <c r="BG10" s="18">
        <v>0.23951865738974329</v>
      </c>
    </row>
    <row r="11" spans="2:61" ht="18.95" customHeight="1">
      <c r="B11" s="20" t="s">
        <v>119</v>
      </c>
      <c r="C11" s="18">
        <v>1.1068170173182569E-2</v>
      </c>
      <c r="D11" s="18">
        <v>9.8021052254074707E-3</v>
      </c>
      <c r="E11" s="18">
        <v>1.206521495143653E-2</v>
      </c>
      <c r="G11" s="18">
        <v>9.1817598654330146E-3</v>
      </c>
      <c r="H11" s="18">
        <v>1.0939567290691871E-2</v>
      </c>
      <c r="I11" s="18">
        <v>7.703199621615359E-3</v>
      </c>
      <c r="J11" s="18">
        <v>2.0222601608279159E-2</v>
      </c>
      <c r="K11" s="18">
        <v>6.3529837777225673E-3</v>
      </c>
      <c r="L11" s="18">
        <v>2.8238032085527349E-2</v>
      </c>
      <c r="M11" s="18">
        <v>1.3660736656293611E-3</v>
      </c>
      <c r="N11" s="18">
        <v>1.177657135570169E-2</v>
      </c>
      <c r="O11" s="18">
        <v>9.1559616400903182E-3</v>
      </c>
      <c r="Q11" s="18">
        <v>2.1454145555622841E-3</v>
      </c>
      <c r="R11" s="18">
        <v>1.2503416139037341E-2</v>
      </c>
      <c r="S11" s="18">
        <v>1.7292451969869969E-2</v>
      </c>
      <c r="T11" s="18">
        <v>1.715356239328231E-2</v>
      </c>
      <c r="V11" s="18">
        <v>1.437832426184789E-2</v>
      </c>
      <c r="W11" s="18">
        <v>1.095564110015675E-2</v>
      </c>
      <c r="X11" s="18">
        <v>1.5894795758409849E-2</v>
      </c>
      <c r="Y11" s="18">
        <v>1.8279337895517209E-2</v>
      </c>
      <c r="Z11" s="18">
        <v>3.6527948285279858E-3</v>
      </c>
      <c r="AA11" s="18">
        <v>9.1653381109423303E-3</v>
      </c>
      <c r="AB11" s="18">
        <v>5.1393659299749988E-3</v>
      </c>
      <c r="AD11" s="18">
        <v>4.6702111221364377E-3</v>
      </c>
      <c r="AE11" s="18">
        <v>1.385307858785283E-2</v>
      </c>
      <c r="AF11" s="18">
        <v>1.9359043452188331E-2</v>
      </c>
      <c r="AG11" s="18">
        <v>1.8940210586640301E-2</v>
      </c>
      <c r="AH11" s="18">
        <v>1.0311468170828659E-2</v>
      </c>
      <c r="AI11" s="18">
        <v>8.9765108859290576E-3</v>
      </c>
      <c r="AJ11" s="18">
        <v>0</v>
      </c>
      <c r="AL11" s="18">
        <v>8.2100000000000003E-3</v>
      </c>
      <c r="AM11" s="18">
        <v>8.9999999999999993E-3</v>
      </c>
      <c r="AN11" s="18">
        <v>1.6389999999999998E-2</v>
      </c>
      <c r="AP11" s="18">
        <v>2.585929706631305E-3</v>
      </c>
      <c r="AQ11" s="18">
        <v>9.715025959661101E-3</v>
      </c>
      <c r="AR11" s="18">
        <v>1.5716684518435661E-2</v>
      </c>
      <c r="AS11" s="18">
        <v>4.5783669377171543E-3</v>
      </c>
      <c r="AT11" s="18">
        <v>8.0947946686156895E-3</v>
      </c>
      <c r="AU11" s="18">
        <v>4.2069015607449738E-2</v>
      </c>
      <c r="AW11" s="18">
        <v>0</v>
      </c>
      <c r="AX11" s="18">
        <v>0</v>
      </c>
      <c r="AZ11" s="18">
        <v>1.4189488232566929E-2</v>
      </c>
      <c r="BA11" s="18">
        <v>1.513897898973598E-2</v>
      </c>
      <c r="BB11" s="18">
        <v>6.6115299004690063E-3</v>
      </c>
      <c r="BC11" s="18">
        <v>1.824033998145926E-3</v>
      </c>
      <c r="BD11" s="18">
        <v>9.0032003682375926E-3</v>
      </c>
      <c r="BE11" s="18">
        <v>2.3628610421171429E-2</v>
      </c>
      <c r="BF11" s="18">
        <v>4.4657861051477657E-3</v>
      </c>
      <c r="BG11" s="18">
        <v>0</v>
      </c>
    </row>
    <row r="13" spans="2:61">
      <c r="B13" t="s">
        <v>483</v>
      </c>
    </row>
    <row r="14" spans="2:61">
      <c r="B14"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I20"/>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153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3485</v>
      </c>
      <c r="D7" s="27">
        <v>1477</v>
      </c>
      <c r="E7" s="27">
        <v>1998</v>
      </c>
      <c r="G7" s="27">
        <v>166</v>
      </c>
      <c r="H7" s="27">
        <v>489</v>
      </c>
      <c r="I7" s="27">
        <v>330</v>
      </c>
      <c r="J7" s="27">
        <v>310</v>
      </c>
      <c r="K7" s="27">
        <v>382</v>
      </c>
      <c r="L7" s="27">
        <v>359</v>
      </c>
      <c r="M7" s="27">
        <v>599</v>
      </c>
      <c r="N7" s="27">
        <v>489</v>
      </c>
      <c r="O7" s="27">
        <v>361</v>
      </c>
      <c r="Q7" s="27">
        <v>1223</v>
      </c>
      <c r="R7" s="27">
        <v>688</v>
      </c>
      <c r="S7" s="27">
        <v>780</v>
      </c>
      <c r="T7" s="27">
        <v>754</v>
      </c>
      <c r="V7" s="27">
        <v>405</v>
      </c>
      <c r="W7" s="27">
        <v>555</v>
      </c>
      <c r="X7" s="27">
        <v>512</v>
      </c>
      <c r="Y7" s="27">
        <v>527</v>
      </c>
      <c r="Z7" s="27">
        <v>504</v>
      </c>
      <c r="AA7" s="27">
        <v>473</v>
      </c>
      <c r="AB7" s="27">
        <v>509</v>
      </c>
      <c r="AD7" s="27">
        <v>1219</v>
      </c>
      <c r="AE7" s="27">
        <v>688</v>
      </c>
      <c r="AF7" s="27">
        <v>629</v>
      </c>
      <c r="AG7" s="27">
        <v>138</v>
      </c>
      <c r="AH7" s="27">
        <v>525</v>
      </c>
      <c r="AI7" s="27">
        <v>284</v>
      </c>
      <c r="AJ7" s="27">
        <v>2</v>
      </c>
      <c r="AL7" s="27">
        <v>504</v>
      </c>
      <c r="AM7" s="27">
        <v>558</v>
      </c>
      <c r="AN7" s="27">
        <v>156</v>
      </c>
      <c r="AP7" s="27">
        <v>389</v>
      </c>
      <c r="AQ7" s="27">
        <v>346</v>
      </c>
      <c r="AR7" s="27">
        <v>114</v>
      </c>
      <c r="AS7" s="27">
        <v>771</v>
      </c>
      <c r="AT7" s="27">
        <v>123</v>
      </c>
      <c r="AU7" s="27">
        <v>18</v>
      </c>
      <c r="AW7" s="27">
        <v>3485</v>
      </c>
      <c r="AX7" s="27">
        <v>0</v>
      </c>
      <c r="AZ7" s="27">
        <v>1139</v>
      </c>
      <c r="BA7" s="27">
        <v>828</v>
      </c>
      <c r="BB7" s="27">
        <v>565</v>
      </c>
      <c r="BC7" s="27">
        <v>461</v>
      </c>
      <c r="BD7" s="27">
        <v>119</v>
      </c>
      <c r="BE7" s="27">
        <v>117</v>
      </c>
      <c r="BF7" s="27">
        <v>163</v>
      </c>
      <c r="BG7" s="27">
        <v>73</v>
      </c>
    </row>
    <row r="8" spans="2:61">
      <c r="B8" s="7" t="s">
        <v>106</v>
      </c>
      <c r="C8" s="13">
        <v>3486</v>
      </c>
      <c r="D8" s="13">
        <v>1538</v>
      </c>
      <c r="E8" s="13">
        <v>1944</v>
      </c>
      <c r="G8" s="13">
        <v>154</v>
      </c>
      <c r="H8" s="13">
        <v>477</v>
      </c>
      <c r="I8" s="13">
        <v>331</v>
      </c>
      <c r="J8" s="13">
        <v>304</v>
      </c>
      <c r="K8" s="13">
        <v>385</v>
      </c>
      <c r="L8" s="13">
        <v>370</v>
      </c>
      <c r="M8" s="13">
        <v>600</v>
      </c>
      <c r="N8" s="13">
        <v>533</v>
      </c>
      <c r="O8" s="13">
        <v>332</v>
      </c>
      <c r="Q8" s="13">
        <v>1230</v>
      </c>
      <c r="R8" s="13">
        <v>685</v>
      </c>
      <c r="S8" s="13">
        <v>787</v>
      </c>
      <c r="T8" s="13">
        <v>746</v>
      </c>
      <c r="V8" s="13">
        <v>475</v>
      </c>
      <c r="W8" s="13">
        <v>529</v>
      </c>
      <c r="X8" s="13">
        <v>521</v>
      </c>
      <c r="Y8" s="13">
        <v>485</v>
      </c>
      <c r="Z8" s="13">
        <v>485</v>
      </c>
      <c r="AA8" s="13">
        <v>475</v>
      </c>
      <c r="AB8" s="13">
        <v>515</v>
      </c>
      <c r="AD8" s="13">
        <v>1224</v>
      </c>
      <c r="AE8" s="13">
        <v>692</v>
      </c>
      <c r="AF8" s="13">
        <v>628</v>
      </c>
      <c r="AG8" s="13">
        <v>135</v>
      </c>
      <c r="AH8" s="13">
        <v>525</v>
      </c>
      <c r="AI8" s="13">
        <v>280</v>
      </c>
      <c r="AJ8" s="13">
        <v>2</v>
      </c>
      <c r="AL8" s="13">
        <v>520</v>
      </c>
      <c r="AM8" s="13">
        <v>574</v>
      </c>
      <c r="AN8" s="13">
        <v>159</v>
      </c>
      <c r="AP8" s="13">
        <v>387</v>
      </c>
      <c r="AQ8" s="13">
        <v>336</v>
      </c>
      <c r="AR8" s="13">
        <v>117</v>
      </c>
      <c r="AS8" s="13">
        <v>746</v>
      </c>
      <c r="AT8" s="13">
        <v>122</v>
      </c>
      <c r="AU8" s="13">
        <v>18</v>
      </c>
      <c r="AW8" s="13">
        <v>3486</v>
      </c>
      <c r="AX8" s="13">
        <v>0</v>
      </c>
      <c r="AZ8" s="13">
        <v>1184</v>
      </c>
      <c r="BA8" s="13">
        <v>805</v>
      </c>
      <c r="BB8" s="13">
        <v>568</v>
      </c>
      <c r="BC8" s="13">
        <v>447</v>
      </c>
      <c r="BD8" s="13">
        <v>117</v>
      </c>
      <c r="BE8" s="13">
        <v>115</v>
      </c>
      <c r="BF8" s="13">
        <v>158</v>
      </c>
      <c r="BG8" s="13">
        <v>72</v>
      </c>
    </row>
    <row r="9" spans="2:61" ht="18.95" customHeight="1">
      <c r="B9" s="20" t="s">
        <v>154</v>
      </c>
      <c r="C9" s="18">
        <v>3.3466302156111447E-2</v>
      </c>
      <c r="D9" s="18">
        <v>3.1153533132684711E-2</v>
      </c>
      <c r="E9" s="18">
        <v>3.5209235242585651E-2</v>
      </c>
      <c r="G9" s="18">
        <v>3.166652758984654E-2</v>
      </c>
      <c r="H9" s="18">
        <v>3.6195030674913309E-2</v>
      </c>
      <c r="I9" s="18">
        <v>3.3988579153728063E-2</v>
      </c>
      <c r="J9" s="18">
        <v>2.687111897454704E-2</v>
      </c>
      <c r="K9" s="18">
        <v>2.6082628485083598E-2</v>
      </c>
      <c r="L9" s="18">
        <v>1.330464843187275E-2</v>
      </c>
      <c r="M9" s="18">
        <v>4.3335562685848879E-2</v>
      </c>
      <c r="N9" s="18">
        <v>4.4168481385784997E-2</v>
      </c>
      <c r="O9" s="18">
        <v>3.1859104610253763E-2</v>
      </c>
      <c r="Q9" s="18">
        <v>5.3708164894783403E-2</v>
      </c>
      <c r="R9" s="18">
        <v>1.9971639610280249E-2</v>
      </c>
      <c r="S9" s="18">
        <v>1.8418251276069289E-2</v>
      </c>
      <c r="T9" s="18">
        <v>3.0115865800616249E-2</v>
      </c>
      <c r="V9" s="18">
        <v>0.15855598019173461</v>
      </c>
      <c r="W9" s="18">
        <v>3.046542364716482E-2</v>
      </c>
      <c r="X9" s="18">
        <v>1.7414634743233789E-2</v>
      </c>
      <c r="Y9" s="18">
        <v>1.137775825749862E-2</v>
      </c>
      <c r="Z9" s="18">
        <v>6.4901869663642371E-3</v>
      </c>
      <c r="AA9" s="18">
        <v>9.1347293360415204E-3</v>
      </c>
      <c r="AB9" s="18">
        <v>6.0375664320922858E-3</v>
      </c>
      <c r="AD9" s="18">
        <v>4.5617966803297293E-2</v>
      </c>
      <c r="AE9" s="18">
        <v>1.6089909762092292E-2</v>
      </c>
      <c r="AF9" s="18">
        <v>2.6557977127543219E-2</v>
      </c>
      <c r="AG9" s="18">
        <v>2.895277630795845E-2</v>
      </c>
      <c r="AH9" s="18">
        <v>3.6530843143213407E-2</v>
      </c>
      <c r="AI9" s="18">
        <v>3.5489649280174299E-2</v>
      </c>
      <c r="AJ9" s="18">
        <v>0</v>
      </c>
      <c r="AL9" s="18">
        <v>8.3960000000000007E-2</v>
      </c>
      <c r="AM9" s="18">
        <v>6.3159999999999994E-2</v>
      </c>
      <c r="AN9" s="18">
        <v>2.673E-2</v>
      </c>
      <c r="AP9" s="18">
        <v>7.2041954487552153E-3</v>
      </c>
      <c r="AQ9" s="18">
        <v>1.523569855299596E-2</v>
      </c>
      <c r="AR9" s="18">
        <v>7.4765102134855248E-3</v>
      </c>
      <c r="AS9" s="18">
        <v>5.9583674278846366E-3</v>
      </c>
      <c r="AT9" s="18">
        <v>7.2604670743799306E-3</v>
      </c>
      <c r="AU9" s="18">
        <v>0</v>
      </c>
      <c r="AW9" s="18">
        <v>3.3466302156111447E-2</v>
      </c>
      <c r="AX9" s="18">
        <v>0</v>
      </c>
      <c r="AZ9" s="18">
        <v>6.9170259930949829E-2</v>
      </c>
      <c r="BA9" s="18">
        <v>2.8000686071890761E-2</v>
      </c>
      <c r="BB9" s="18">
        <v>1.269024504016782E-2</v>
      </c>
      <c r="BC9" s="18">
        <v>4.4607784328795936E-3</v>
      </c>
      <c r="BD9" s="18">
        <v>2.5891418054765591E-2</v>
      </c>
      <c r="BE9" s="18">
        <v>0</v>
      </c>
      <c r="BF9" s="18">
        <v>0</v>
      </c>
      <c r="BG9" s="18">
        <v>0</v>
      </c>
    </row>
    <row r="10" spans="2:61" ht="18.95" customHeight="1">
      <c r="B10" s="20" t="s">
        <v>155</v>
      </c>
      <c r="C10" s="18">
        <v>0.1481361977773184</v>
      </c>
      <c r="D10" s="18">
        <v>0.12854173960470031</v>
      </c>
      <c r="E10" s="18">
        <v>0.16391666879451461</v>
      </c>
      <c r="G10" s="18">
        <v>0.1679188889897264</v>
      </c>
      <c r="H10" s="18">
        <v>0.13187006892511821</v>
      </c>
      <c r="I10" s="18">
        <v>0.14791136570998881</v>
      </c>
      <c r="J10" s="18">
        <v>0.1294739290610854</v>
      </c>
      <c r="K10" s="18">
        <v>0.13908448361230591</v>
      </c>
      <c r="L10" s="18">
        <v>0.16825875261161691</v>
      </c>
      <c r="M10" s="18">
        <v>0.18335507915966251</v>
      </c>
      <c r="N10" s="18">
        <v>0.14114471497848721</v>
      </c>
      <c r="O10" s="18">
        <v>0.1152204290692757</v>
      </c>
      <c r="Q10" s="18">
        <v>0.194490892490182</v>
      </c>
      <c r="R10" s="18">
        <v>0.1195380993834273</v>
      </c>
      <c r="S10" s="18">
        <v>0.12050623271077671</v>
      </c>
      <c r="T10" s="18">
        <v>0.12701508048392479</v>
      </c>
      <c r="V10" s="18">
        <v>0.68946603759427771</v>
      </c>
      <c r="W10" s="18">
        <v>0.2479226167759514</v>
      </c>
      <c r="X10" s="18">
        <v>4.2528690998086802E-2</v>
      </c>
      <c r="Y10" s="18">
        <v>1.9018756759739169E-2</v>
      </c>
      <c r="Z10" s="18">
        <v>2.2557891793897202E-2</v>
      </c>
      <c r="AA10" s="18">
        <v>1.4724956999775491E-2</v>
      </c>
      <c r="AB10" s="18">
        <v>1.6095878195965752E-2</v>
      </c>
      <c r="AD10" s="18">
        <v>0.15558431285735799</v>
      </c>
      <c r="AE10" s="18">
        <v>0.1615943879445691</v>
      </c>
      <c r="AF10" s="18">
        <v>0.15332955260458439</v>
      </c>
      <c r="AG10" s="18">
        <v>9.1974414355376552E-2</v>
      </c>
      <c r="AH10" s="18">
        <v>0.13616831179900199</v>
      </c>
      <c r="AI10" s="18">
        <v>0.1170696398743534</v>
      </c>
      <c r="AJ10" s="18">
        <v>0.57106965278647837</v>
      </c>
      <c r="AL10" s="18">
        <v>0.35139999999999999</v>
      </c>
      <c r="AM10" s="18">
        <v>0.25761000000000001</v>
      </c>
      <c r="AN10" s="18">
        <v>0.23810999999999999</v>
      </c>
      <c r="AP10" s="18">
        <v>1.6509616237966991E-2</v>
      </c>
      <c r="AQ10" s="18">
        <v>2.4337791179989451E-2</v>
      </c>
      <c r="AR10" s="18">
        <v>1.595040356640692E-2</v>
      </c>
      <c r="AS10" s="18">
        <v>2.0231960396029369E-2</v>
      </c>
      <c r="AT10" s="18">
        <v>0</v>
      </c>
      <c r="AU10" s="18">
        <v>0</v>
      </c>
      <c r="AW10" s="18">
        <v>0.1481361977773184</v>
      </c>
      <c r="AX10" s="18">
        <v>0</v>
      </c>
      <c r="AZ10" s="18">
        <v>0.32703886247405362</v>
      </c>
      <c r="BA10" s="18">
        <v>0.1125150129466737</v>
      </c>
      <c r="BB10" s="18">
        <v>2.1574691371063489E-2</v>
      </c>
      <c r="BC10" s="18">
        <v>2.1169928307770262E-2</v>
      </c>
      <c r="BD10" s="18">
        <v>0</v>
      </c>
      <c r="BE10" s="18">
        <v>1.6370646061292151E-2</v>
      </c>
      <c r="BF10" s="18">
        <v>0</v>
      </c>
      <c r="BG10" s="18">
        <v>0.19326897548587901</v>
      </c>
    </row>
    <row r="11" spans="2:61" ht="18.95" customHeight="1">
      <c r="B11" s="20" t="s">
        <v>156</v>
      </c>
      <c r="C11" s="18">
        <v>0.1980843345612594</v>
      </c>
      <c r="D11" s="18">
        <v>0.175169862974421</v>
      </c>
      <c r="E11" s="18">
        <v>0.21658509896749351</v>
      </c>
      <c r="G11" s="18">
        <v>0.21264474162939309</v>
      </c>
      <c r="H11" s="18">
        <v>0.18901988128190619</v>
      </c>
      <c r="I11" s="18">
        <v>0.2197896171579565</v>
      </c>
      <c r="J11" s="18">
        <v>0.1964758255306861</v>
      </c>
      <c r="K11" s="18">
        <v>0.1831219620552767</v>
      </c>
      <c r="L11" s="18">
        <v>0.21149824290640221</v>
      </c>
      <c r="M11" s="18">
        <v>0.21460739113603999</v>
      </c>
      <c r="N11" s="18">
        <v>0.18638216930603471</v>
      </c>
      <c r="O11" s="18">
        <v>0.17547631895592469</v>
      </c>
      <c r="Q11" s="18">
        <v>0.25185762887868962</v>
      </c>
      <c r="R11" s="18">
        <v>0.1772365439941441</v>
      </c>
      <c r="S11" s="18">
        <v>0.1612894339113648</v>
      </c>
      <c r="T11" s="18">
        <v>0.17231357194103991</v>
      </c>
      <c r="V11" s="18">
        <v>0.14499757424528209</v>
      </c>
      <c r="W11" s="18">
        <v>0.62967598242832901</v>
      </c>
      <c r="X11" s="18">
        <v>0.2950979642374334</v>
      </c>
      <c r="Y11" s="18">
        <v>8.1073493901187316E-2</v>
      </c>
      <c r="Z11" s="18">
        <v>8.0363803675224998E-2</v>
      </c>
      <c r="AA11" s="18">
        <v>5.864159166948147E-2</v>
      </c>
      <c r="AB11" s="18">
        <v>5.5608237472649383E-2</v>
      </c>
      <c r="AD11" s="18">
        <v>0.2131769516077581</v>
      </c>
      <c r="AE11" s="18">
        <v>0.20174690979209589</v>
      </c>
      <c r="AF11" s="18">
        <v>0.1618188128306651</v>
      </c>
      <c r="AG11" s="18">
        <v>0.21805796411466849</v>
      </c>
      <c r="AH11" s="18">
        <v>0.18883634878240979</v>
      </c>
      <c r="AI11" s="18">
        <v>0.21044929164556431</v>
      </c>
      <c r="AJ11" s="18">
        <v>0.42893034721352158</v>
      </c>
      <c r="AL11" s="18">
        <v>0.34934999999999999</v>
      </c>
      <c r="AM11" s="18">
        <v>0.40173999999999999</v>
      </c>
      <c r="AN11" s="18">
        <v>0.34037000000000001</v>
      </c>
      <c r="AP11" s="18">
        <v>3.8720959195497E-2</v>
      </c>
      <c r="AQ11" s="18">
        <v>7.9888651152310905E-2</v>
      </c>
      <c r="AR11" s="18">
        <v>9.1835976180047976E-2</v>
      </c>
      <c r="AS11" s="18">
        <v>6.1978904120564747E-2</v>
      </c>
      <c r="AT11" s="18">
        <v>9.0601629919317611E-2</v>
      </c>
      <c r="AU11" s="18">
        <v>0.32248060859127159</v>
      </c>
      <c r="AW11" s="18">
        <v>0.1980843345612594</v>
      </c>
      <c r="AX11" s="18">
        <v>0</v>
      </c>
      <c r="AZ11" s="18">
        <v>0.38961273614799058</v>
      </c>
      <c r="BA11" s="18">
        <v>0.16514084947052851</v>
      </c>
      <c r="BB11" s="18">
        <v>6.5481968898589898E-2</v>
      </c>
      <c r="BC11" s="18">
        <v>6.0680003484535977E-2</v>
      </c>
      <c r="BD11" s="18">
        <v>9.2557738586425381E-2</v>
      </c>
      <c r="BE11" s="18">
        <v>9.4715137437727193E-2</v>
      </c>
      <c r="BF11" s="18">
        <v>1.8391274052100282E-2</v>
      </c>
      <c r="BG11" s="18">
        <v>6.0292024176345722E-2</v>
      </c>
    </row>
    <row r="12" spans="2:61" ht="18.95" customHeight="1">
      <c r="B12" s="20" t="s">
        <v>157</v>
      </c>
      <c r="C12" s="18">
        <v>0.20187407184694289</v>
      </c>
      <c r="D12" s="18">
        <v>0.2040950234142353</v>
      </c>
      <c r="E12" s="18">
        <v>0.2004946871235449</v>
      </c>
      <c r="G12" s="18">
        <v>0.17856636442727181</v>
      </c>
      <c r="H12" s="18">
        <v>0.22569857607938579</v>
      </c>
      <c r="I12" s="18">
        <v>0.2199051261310489</v>
      </c>
      <c r="J12" s="18">
        <v>0.21525899280114419</v>
      </c>
      <c r="K12" s="18">
        <v>0.20055991007394711</v>
      </c>
      <c r="L12" s="18">
        <v>0.19539987802415909</v>
      </c>
      <c r="M12" s="18">
        <v>0.15094513304508961</v>
      </c>
      <c r="N12" s="18">
        <v>0.21903781940933359</v>
      </c>
      <c r="O12" s="18">
        <v>0.2215131742456099</v>
      </c>
      <c r="Q12" s="18">
        <v>0.20675922929437221</v>
      </c>
      <c r="R12" s="18">
        <v>0.20680039720646159</v>
      </c>
      <c r="S12" s="18">
        <v>0.2053170841695329</v>
      </c>
      <c r="T12" s="18">
        <v>0.1862279890838168</v>
      </c>
      <c r="V12" s="18">
        <v>0</v>
      </c>
      <c r="W12" s="18">
        <v>7.4371328568269696E-2</v>
      </c>
      <c r="X12" s="18">
        <v>0.58455772651304905</v>
      </c>
      <c r="Y12" s="18">
        <v>0.40606158534087278</v>
      </c>
      <c r="Z12" s="18">
        <v>0.16246215224339799</v>
      </c>
      <c r="AA12" s="18">
        <v>9.8450836761906982E-2</v>
      </c>
      <c r="AB12" s="18">
        <v>7.2030434255307224E-2</v>
      </c>
      <c r="AD12" s="18">
        <v>0.17428212669336601</v>
      </c>
      <c r="AE12" s="18">
        <v>0.2095698916805466</v>
      </c>
      <c r="AF12" s="18">
        <v>0.21449321412079581</v>
      </c>
      <c r="AG12" s="18">
        <v>0.25496692252729158</v>
      </c>
      <c r="AH12" s="18">
        <v>0.2111947842063715</v>
      </c>
      <c r="AI12" s="18">
        <v>0.23353230406615469</v>
      </c>
      <c r="AJ12" s="18">
        <v>0</v>
      </c>
      <c r="AL12" s="18">
        <v>0.17782999999999999</v>
      </c>
      <c r="AM12" s="18">
        <v>0.22464999999999999</v>
      </c>
      <c r="AN12" s="18">
        <v>0.32316</v>
      </c>
      <c r="AP12" s="18">
        <v>8.9043797841557831E-2</v>
      </c>
      <c r="AQ12" s="18">
        <v>0.15244441677480469</v>
      </c>
      <c r="AR12" s="18">
        <v>0.2027930171574984</v>
      </c>
      <c r="AS12" s="18">
        <v>0.17185154756808771</v>
      </c>
      <c r="AT12" s="18">
        <v>0.13707436420050961</v>
      </c>
      <c r="AU12" s="18">
        <v>0.22800020387829631</v>
      </c>
      <c r="AW12" s="18">
        <v>0.20187407184694289</v>
      </c>
      <c r="AX12" s="18">
        <v>0</v>
      </c>
      <c r="AZ12" s="18">
        <v>0.1794332374044762</v>
      </c>
      <c r="BA12" s="18">
        <v>0.3476500257576321</v>
      </c>
      <c r="BB12" s="18">
        <v>7.6783581145661861E-2</v>
      </c>
      <c r="BC12" s="18">
        <v>0.16295858031202981</v>
      </c>
      <c r="BD12" s="18">
        <v>0.137050494481881</v>
      </c>
      <c r="BE12" s="18">
        <v>0.33142156007167362</v>
      </c>
      <c r="BF12" s="18">
        <v>0.12763031686885989</v>
      </c>
      <c r="BG12" s="18">
        <v>0.2453309546990865</v>
      </c>
    </row>
    <row r="13" spans="2:61" ht="18.95" customHeight="1">
      <c r="B13" s="20" t="s">
        <v>158</v>
      </c>
      <c r="C13" s="18">
        <v>0.17154574955154839</v>
      </c>
      <c r="D13" s="18">
        <v>0.18566120092045499</v>
      </c>
      <c r="E13" s="18">
        <v>0.15988177541371931</v>
      </c>
      <c r="G13" s="18">
        <v>0.19398993632069719</v>
      </c>
      <c r="H13" s="18">
        <v>0.18996925020028979</v>
      </c>
      <c r="I13" s="18">
        <v>0.14050578788224349</v>
      </c>
      <c r="J13" s="18">
        <v>0.18405032452104689</v>
      </c>
      <c r="K13" s="18">
        <v>0.16800327842970519</v>
      </c>
      <c r="L13" s="18">
        <v>0.1593488513434243</v>
      </c>
      <c r="M13" s="18">
        <v>0.17927722621433351</v>
      </c>
      <c r="N13" s="18">
        <v>0.16121110685077139</v>
      </c>
      <c r="O13" s="18">
        <v>0.17453562054433849</v>
      </c>
      <c r="Q13" s="18">
        <v>0.13239174751494609</v>
      </c>
      <c r="R13" s="18">
        <v>0.18533264100725</v>
      </c>
      <c r="S13" s="18">
        <v>0.21214218535191981</v>
      </c>
      <c r="T13" s="18">
        <v>0.18078868775142279</v>
      </c>
      <c r="V13" s="18">
        <v>0</v>
      </c>
      <c r="W13" s="18">
        <v>0</v>
      </c>
      <c r="X13" s="18">
        <v>4.4744859824612279E-2</v>
      </c>
      <c r="Y13" s="18">
        <v>0.44078406930517872</v>
      </c>
      <c r="Z13" s="18">
        <v>0.4037448980466854</v>
      </c>
      <c r="AA13" s="18">
        <v>0.22301640799016531</v>
      </c>
      <c r="AB13" s="18">
        <v>0.1145808168366157</v>
      </c>
      <c r="AD13" s="18">
        <v>0.1608070918557632</v>
      </c>
      <c r="AE13" s="18">
        <v>0.16535157514378709</v>
      </c>
      <c r="AF13" s="18">
        <v>0.20223943619257409</v>
      </c>
      <c r="AG13" s="18">
        <v>0.1426224859907243</v>
      </c>
      <c r="AH13" s="18">
        <v>0.16835137319546251</v>
      </c>
      <c r="AI13" s="18">
        <v>0.18617500374615309</v>
      </c>
      <c r="AJ13" s="18">
        <v>0</v>
      </c>
      <c r="AL13" s="18">
        <v>2.6110000000000001E-2</v>
      </c>
      <c r="AM13" s="18">
        <v>3.2439999999999997E-2</v>
      </c>
      <c r="AN13" s="18">
        <v>4.6969999999999998E-2</v>
      </c>
      <c r="AP13" s="18">
        <v>0.2259084157510737</v>
      </c>
      <c r="AQ13" s="18">
        <v>0.26011023695099927</v>
      </c>
      <c r="AR13" s="18">
        <v>0.2050577255073236</v>
      </c>
      <c r="AS13" s="18">
        <v>0.33697265648635938</v>
      </c>
      <c r="AT13" s="18">
        <v>0.24763090267155929</v>
      </c>
      <c r="AU13" s="18">
        <v>4.8913276327518088E-2</v>
      </c>
      <c r="AW13" s="18">
        <v>0.17154574955154839</v>
      </c>
      <c r="AX13" s="18">
        <v>0</v>
      </c>
      <c r="AZ13" s="18">
        <v>9.3051059809631034E-3</v>
      </c>
      <c r="BA13" s="18">
        <v>0.25205987818730419</v>
      </c>
      <c r="BB13" s="18">
        <v>0.21615319019985921</v>
      </c>
      <c r="BC13" s="18">
        <v>0.36368083885026992</v>
      </c>
      <c r="BD13" s="18">
        <v>0.2215249528480395</v>
      </c>
      <c r="BE13" s="18">
        <v>0.24561759278773609</v>
      </c>
      <c r="BF13" s="18">
        <v>0.16188504841632359</v>
      </c>
      <c r="BG13" s="18">
        <v>0.22358087529249959</v>
      </c>
    </row>
    <row r="14" spans="2:61" ht="18.95" customHeight="1">
      <c r="B14" s="20" t="s">
        <v>159</v>
      </c>
      <c r="C14" s="18">
        <v>0.2339307620718242</v>
      </c>
      <c r="D14" s="18">
        <v>0.26478094170765182</v>
      </c>
      <c r="E14" s="18">
        <v>0.20921347752360331</v>
      </c>
      <c r="G14" s="18">
        <v>0.2030961026298902</v>
      </c>
      <c r="H14" s="18">
        <v>0.21887958670278559</v>
      </c>
      <c r="I14" s="18">
        <v>0.22686728300135539</v>
      </c>
      <c r="J14" s="18">
        <v>0.22915947235554759</v>
      </c>
      <c r="K14" s="18">
        <v>0.27545451303702889</v>
      </c>
      <c r="L14" s="18">
        <v>0.2408964417420642</v>
      </c>
      <c r="M14" s="18">
        <v>0.2143126510008064</v>
      </c>
      <c r="N14" s="18">
        <v>0.23697070886751009</v>
      </c>
      <c r="O14" s="18">
        <v>0.25594366349146042</v>
      </c>
      <c r="Q14" s="18">
        <v>0.15090745443442841</v>
      </c>
      <c r="R14" s="18">
        <v>0.28126493008977832</v>
      </c>
      <c r="S14" s="18">
        <v>0.27115039109832789</v>
      </c>
      <c r="T14" s="18">
        <v>0.28125889230802098</v>
      </c>
      <c r="V14" s="18">
        <v>0</v>
      </c>
      <c r="W14" s="18">
        <v>1.7990553379443159E-3</v>
      </c>
      <c r="X14" s="18">
        <v>0</v>
      </c>
      <c r="Y14" s="18">
        <v>2.4128936220692399E-2</v>
      </c>
      <c r="Z14" s="18">
        <v>0.31651401250293509</v>
      </c>
      <c r="AA14" s="18">
        <v>0.58536687358854755</v>
      </c>
      <c r="AB14" s="18">
        <v>0.72017971609256137</v>
      </c>
      <c r="AD14" s="18">
        <v>0.24182536119711051</v>
      </c>
      <c r="AE14" s="18">
        <v>0.23315942219489999</v>
      </c>
      <c r="AF14" s="18">
        <v>0.21935375619430669</v>
      </c>
      <c r="AG14" s="18">
        <v>0.26342543670398061</v>
      </c>
      <c r="AH14" s="18">
        <v>0.24810447686691761</v>
      </c>
      <c r="AI14" s="18">
        <v>0.1948858117424363</v>
      </c>
      <c r="AJ14" s="18">
        <v>0</v>
      </c>
      <c r="AL14" s="18">
        <v>5.3800000000000002E-3</v>
      </c>
      <c r="AM14" s="18">
        <v>1.03E-2</v>
      </c>
      <c r="AN14" s="18">
        <v>1.282E-2</v>
      </c>
      <c r="AP14" s="18">
        <v>0.61747599464190839</v>
      </c>
      <c r="AQ14" s="18">
        <v>0.44161075735072741</v>
      </c>
      <c r="AR14" s="18">
        <v>0.46668697770218859</v>
      </c>
      <c r="AS14" s="18">
        <v>0.39424290083414942</v>
      </c>
      <c r="AT14" s="18">
        <v>0.49246498370145397</v>
      </c>
      <c r="AU14" s="18">
        <v>0.40060591120291372</v>
      </c>
      <c r="AW14" s="18">
        <v>0.2339307620718242</v>
      </c>
      <c r="AX14" s="18">
        <v>0</v>
      </c>
      <c r="AZ14" s="18">
        <v>9.8050607570407695E-3</v>
      </c>
      <c r="BA14" s="18">
        <v>8.2396565957934403E-2</v>
      </c>
      <c r="BB14" s="18">
        <v>0.59345825216053583</v>
      </c>
      <c r="BC14" s="18">
        <v>0.37847607335169042</v>
      </c>
      <c r="BD14" s="18">
        <v>0.52297539602888832</v>
      </c>
      <c r="BE14" s="18">
        <v>0.30194660718076338</v>
      </c>
      <c r="BF14" s="18">
        <v>0.68041822648897188</v>
      </c>
      <c r="BG14" s="18">
        <v>0.2478268035656806</v>
      </c>
    </row>
    <row r="15" spans="2:61" ht="18.95" customHeight="1">
      <c r="B15" s="20" t="s">
        <v>119</v>
      </c>
      <c r="C15" s="18">
        <v>1.29625820349955E-2</v>
      </c>
      <c r="D15" s="18">
        <v>1.0597698245851739E-2</v>
      </c>
      <c r="E15" s="18">
        <v>1.469905693453883E-2</v>
      </c>
      <c r="G15" s="18">
        <v>1.2117438413174581E-2</v>
      </c>
      <c r="H15" s="18">
        <v>8.3676061356011168E-3</v>
      </c>
      <c r="I15" s="18">
        <v>1.103224096367895E-2</v>
      </c>
      <c r="J15" s="18">
        <v>1.8710336755942691E-2</v>
      </c>
      <c r="K15" s="18">
        <v>7.6932243066525291E-3</v>
      </c>
      <c r="L15" s="18">
        <v>1.129318494046045E-2</v>
      </c>
      <c r="M15" s="18">
        <v>1.416695675821911E-2</v>
      </c>
      <c r="N15" s="18">
        <v>1.108499920207792E-2</v>
      </c>
      <c r="O15" s="18">
        <v>2.545168908313698E-2</v>
      </c>
      <c r="Q15" s="18">
        <v>9.8848824925983712E-3</v>
      </c>
      <c r="R15" s="18">
        <v>9.8557487086583951E-3</v>
      </c>
      <c r="S15" s="18">
        <v>1.1176421482008781E-2</v>
      </c>
      <c r="T15" s="18">
        <v>2.2279912631158631E-2</v>
      </c>
      <c r="V15" s="18">
        <v>6.9804079687056991E-3</v>
      </c>
      <c r="W15" s="18">
        <v>1.576559324234068E-2</v>
      </c>
      <c r="X15" s="18">
        <v>1.5656123683584839E-2</v>
      </c>
      <c r="Y15" s="18">
        <v>1.7555400214830999E-2</v>
      </c>
      <c r="Z15" s="18">
        <v>7.8670547714949912E-3</v>
      </c>
      <c r="AA15" s="18">
        <v>1.0664603654081541E-2</v>
      </c>
      <c r="AB15" s="18">
        <v>1.5467350714808301E-2</v>
      </c>
      <c r="AD15" s="18">
        <v>8.7061889853467227E-3</v>
      </c>
      <c r="AE15" s="18">
        <v>1.2487903482008929E-2</v>
      </c>
      <c r="AF15" s="18">
        <v>2.2207250929530901E-2</v>
      </c>
      <c r="AG15" s="18">
        <v>0</v>
      </c>
      <c r="AH15" s="18">
        <v>1.081386200662331E-2</v>
      </c>
      <c r="AI15" s="18">
        <v>2.2398299645163992E-2</v>
      </c>
      <c r="AJ15" s="18">
        <v>0</v>
      </c>
      <c r="AL15" s="18">
        <v>5.9699999999999996E-3</v>
      </c>
      <c r="AM15" s="18">
        <v>1.0109999999999999E-2</v>
      </c>
      <c r="AN15" s="18">
        <v>1.1849999999999999E-2</v>
      </c>
      <c r="AP15" s="18">
        <v>5.1370208832409586E-3</v>
      </c>
      <c r="AQ15" s="18">
        <v>2.6372448038172281E-2</v>
      </c>
      <c r="AR15" s="18">
        <v>1.019938967304914E-2</v>
      </c>
      <c r="AS15" s="18">
        <v>8.7636631669246109E-3</v>
      </c>
      <c r="AT15" s="18">
        <v>2.49676524327795E-2</v>
      </c>
      <c r="AU15" s="18">
        <v>0</v>
      </c>
      <c r="AW15" s="18">
        <v>1.29625820349955E-2</v>
      </c>
      <c r="AX15" s="18">
        <v>0</v>
      </c>
      <c r="AZ15" s="18">
        <v>1.563473730452589E-2</v>
      </c>
      <c r="BA15" s="18">
        <v>1.2236981608036331E-2</v>
      </c>
      <c r="BB15" s="18">
        <v>1.3858071184122019E-2</v>
      </c>
      <c r="BC15" s="18">
        <v>8.573797260824011E-3</v>
      </c>
      <c r="BD15" s="18">
        <v>0</v>
      </c>
      <c r="BE15" s="18">
        <v>9.928456460807783E-3</v>
      </c>
      <c r="BF15" s="18">
        <v>1.16751341737445E-2</v>
      </c>
      <c r="BG15" s="18">
        <v>2.9700366780508709E-2</v>
      </c>
    </row>
    <row r="17" spans="2:2">
      <c r="B17" s="21" t="s">
        <v>21</v>
      </c>
    </row>
    <row r="18" spans="2:2">
      <c r="B18" t="s">
        <v>483</v>
      </c>
    </row>
    <row r="19" spans="2:2">
      <c r="B19" t="s">
        <v>11</v>
      </c>
    </row>
    <row r="20" spans="2:2">
      <c r="B20"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I29"/>
  <sheetViews>
    <sheetView showGridLines="0" topLeftCell="A23" workbookViewId="0">
      <pane xSplit="2" topLeftCell="AH1" activePane="topRight" state="frozen"/>
      <selection pane="topRight" activeCell="AM15" sqref="AM15"/>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160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3482</v>
      </c>
      <c r="D7" s="27">
        <v>1476</v>
      </c>
      <c r="E7" s="27">
        <v>1996</v>
      </c>
      <c r="G7" s="27">
        <v>166</v>
      </c>
      <c r="H7" s="27">
        <v>488</v>
      </c>
      <c r="I7" s="27">
        <v>329</v>
      </c>
      <c r="J7" s="27">
        <v>310</v>
      </c>
      <c r="K7" s="27">
        <v>382</v>
      </c>
      <c r="L7" s="27">
        <v>359</v>
      </c>
      <c r="M7" s="27">
        <v>598</v>
      </c>
      <c r="N7" s="27">
        <v>489</v>
      </c>
      <c r="O7" s="27">
        <v>361</v>
      </c>
      <c r="Q7" s="27">
        <v>1223</v>
      </c>
      <c r="R7" s="27">
        <v>688</v>
      </c>
      <c r="S7" s="27">
        <v>779</v>
      </c>
      <c r="T7" s="27">
        <v>753</v>
      </c>
      <c r="V7" s="27">
        <v>405</v>
      </c>
      <c r="W7" s="27">
        <v>554</v>
      </c>
      <c r="X7" s="27">
        <v>512</v>
      </c>
      <c r="Y7" s="27">
        <v>526</v>
      </c>
      <c r="Z7" s="27">
        <v>503</v>
      </c>
      <c r="AA7" s="27">
        <v>473</v>
      </c>
      <c r="AB7" s="27">
        <v>509</v>
      </c>
      <c r="AD7" s="27">
        <v>1217</v>
      </c>
      <c r="AE7" s="27">
        <v>688</v>
      </c>
      <c r="AF7" s="27">
        <v>628</v>
      </c>
      <c r="AG7" s="27">
        <v>138</v>
      </c>
      <c r="AH7" s="27">
        <v>525</v>
      </c>
      <c r="AI7" s="27">
        <v>284</v>
      </c>
      <c r="AJ7" s="27">
        <v>2</v>
      </c>
      <c r="AL7" s="27">
        <v>503</v>
      </c>
      <c r="AM7" s="27">
        <v>558</v>
      </c>
      <c r="AN7" s="27">
        <v>156</v>
      </c>
      <c r="AP7" s="27">
        <v>389</v>
      </c>
      <c r="AQ7" s="27">
        <v>345</v>
      </c>
      <c r="AR7" s="27">
        <v>114</v>
      </c>
      <c r="AS7" s="27">
        <v>770</v>
      </c>
      <c r="AT7" s="27">
        <v>123</v>
      </c>
      <c r="AU7" s="27">
        <v>18</v>
      </c>
      <c r="AW7" s="27">
        <v>3482</v>
      </c>
      <c r="AX7" s="27">
        <v>0</v>
      </c>
      <c r="AZ7" s="27">
        <v>1138</v>
      </c>
      <c r="BA7" s="27">
        <v>828</v>
      </c>
      <c r="BB7" s="27">
        <v>565</v>
      </c>
      <c r="BC7" s="27">
        <v>461</v>
      </c>
      <c r="BD7" s="27">
        <v>119</v>
      </c>
      <c r="BE7" s="27">
        <v>116</v>
      </c>
      <c r="BF7" s="27">
        <v>162</v>
      </c>
      <c r="BG7" s="27">
        <v>73</v>
      </c>
    </row>
    <row r="8" spans="2:61">
      <c r="B8" s="7" t="s">
        <v>106</v>
      </c>
      <c r="C8" s="13">
        <v>3484</v>
      </c>
      <c r="D8" s="13">
        <v>1537</v>
      </c>
      <c r="E8" s="13">
        <v>1942</v>
      </c>
      <c r="G8" s="13">
        <v>154</v>
      </c>
      <c r="H8" s="13">
        <v>476</v>
      </c>
      <c r="I8" s="13">
        <v>331</v>
      </c>
      <c r="J8" s="13">
        <v>304</v>
      </c>
      <c r="K8" s="13">
        <v>385</v>
      </c>
      <c r="L8" s="13">
        <v>370</v>
      </c>
      <c r="M8" s="13">
        <v>600</v>
      </c>
      <c r="N8" s="13">
        <v>533</v>
      </c>
      <c r="O8" s="13">
        <v>332</v>
      </c>
      <c r="Q8" s="13">
        <v>1230</v>
      </c>
      <c r="R8" s="13">
        <v>685</v>
      </c>
      <c r="S8" s="13">
        <v>786</v>
      </c>
      <c r="T8" s="13">
        <v>745</v>
      </c>
      <c r="V8" s="13">
        <v>475</v>
      </c>
      <c r="W8" s="13">
        <v>528</v>
      </c>
      <c r="X8" s="13">
        <v>521</v>
      </c>
      <c r="Y8" s="13">
        <v>484</v>
      </c>
      <c r="Z8" s="13">
        <v>484</v>
      </c>
      <c r="AA8" s="13">
        <v>475</v>
      </c>
      <c r="AB8" s="13">
        <v>515</v>
      </c>
      <c r="AD8" s="13">
        <v>1222</v>
      </c>
      <c r="AE8" s="13">
        <v>692</v>
      </c>
      <c r="AF8" s="13">
        <v>627</v>
      </c>
      <c r="AG8" s="13">
        <v>135</v>
      </c>
      <c r="AH8" s="13">
        <v>525</v>
      </c>
      <c r="AI8" s="13">
        <v>280</v>
      </c>
      <c r="AJ8" s="13">
        <v>2</v>
      </c>
      <c r="AL8" s="13">
        <v>519</v>
      </c>
      <c r="AM8" s="13">
        <v>574</v>
      </c>
      <c r="AN8" s="13">
        <v>159</v>
      </c>
      <c r="AP8" s="13">
        <v>387</v>
      </c>
      <c r="AQ8" s="13">
        <v>335</v>
      </c>
      <c r="AR8" s="13">
        <v>117</v>
      </c>
      <c r="AS8" s="13">
        <v>745</v>
      </c>
      <c r="AT8" s="13">
        <v>122</v>
      </c>
      <c r="AU8" s="13">
        <v>18</v>
      </c>
      <c r="AW8" s="13">
        <v>3484</v>
      </c>
      <c r="AX8" s="13">
        <v>0</v>
      </c>
      <c r="AZ8" s="13">
        <v>1183</v>
      </c>
      <c r="BA8" s="13">
        <v>805</v>
      </c>
      <c r="BB8" s="13">
        <v>568</v>
      </c>
      <c r="BC8" s="13">
        <v>447</v>
      </c>
      <c r="BD8" s="13">
        <v>117</v>
      </c>
      <c r="BE8" s="13">
        <v>114</v>
      </c>
      <c r="BF8" s="13">
        <v>157</v>
      </c>
      <c r="BG8" s="13">
        <v>72</v>
      </c>
    </row>
    <row r="9" spans="2:61" ht="18.95" customHeight="1">
      <c r="B9" s="20" t="s">
        <v>161</v>
      </c>
      <c r="C9" s="18">
        <v>0.88363083693056776</v>
      </c>
      <c r="D9" s="18">
        <v>0.88511158579005988</v>
      </c>
      <c r="E9" s="18">
        <v>0.88306458589372105</v>
      </c>
      <c r="G9" s="18">
        <v>0.89393869832748873</v>
      </c>
      <c r="H9" s="18">
        <v>0.89428358195745095</v>
      </c>
      <c r="I9" s="18">
        <v>0.84195670598832395</v>
      </c>
      <c r="J9" s="18">
        <v>0.87472797149403425</v>
      </c>
      <c r="K9" s="18">
        <v>0.88416700515825142</v>
      </c>
      <c r="L9" s="18">
        <v>0.87183742320087676</v>
      </c>
      <c r="M9" s="18">
        <v>0.9139179133707046</v>
      </c>
      <c r="N9" s="18">
        <v>0.89352295731655385</v>
      </c>
      <c r="O9" s="18">
        <v>0.85509671040555391</v>
      </c>
      <c r="Q9" s="18">
        <v>0.907382103834805</v>
      </c>
      <c r="R9" s="18">
        <v>0.9030393747395653</v>
      </c>
      <c r="S9" s="18">
        <v>0.87103043551360071</v>
      </c>
      <c r="T9" s="18">
        <v>0.84355988057563858</v>
      </c>
      <c r="V9" s="18">
        <v>0.80292996265058048</v>
      </c>
      <c r="W9" s="18">
        <v>0.89016322391240787</v>
      </c>
      <c r="X9" s="18">
        <v>0.85699678350543851</v>
      </c>
      <c r="Y9" s="18">
        <v>0.90450098115515065</v>
      </c>
      <c r="Z9" s="18">
        <v>0.90801526560487444</v>
      </c>
      <c r="AA9" s="18">
        <v>0.9201081542188696</v>
      </c>
      <c r="AB9" s="18">
        <v>0.90214515390501815</v>
      </c>
      <c r="AD9" s="18">
        <v>0.89868111145752505</v>
      </c>
      <c r="AE9" s="18">
        <v>0.8866995366131859</v>
      </c>
      <c r="AF9" s="18">
        <v>0.87749755323479062</v>
      </c>
      <c r="AG9" s="18">
        <v>0.84728011131192704</v>
      </c>
      <c r="AH9" s="18">
        <v>0.87735707568911281</v>
      </c>
      <c r="AI9" s="18">
        <v>0.85678785580237238</v>
      </c>
      <c r="AJ9" s="18">
        <v>0.42893034721352158</v>
      </c>
      <c r="AL9" s="18">
        <v>0.89827000000000001</v>
      </c>
      <c r="AM9" s="18">
        <v>0.85987000000000002</v>
      </c>
      <c r="AN9" s="18">
        <v>0.85916999999999999</v>
      </c>
      <c r="AP9" s="18">
        <v>0.94915664724869564</v>
      </c>
      <c r="AQ9" s="18">
        <v>0.87996981626303461</v>
      </c>
      <c r="AR9" s="18">
        <v>0.93944609491630726</v>
      </c>
      <c r="AS9" s="18">
        <v>0.91766904780997538</v>
      </c>
      <c r="AT9" s="18">
        <v>0.86049747621229644</v>
      </c>
      <c r="AU9" s="18">
        <v>0.95046050278123462</v>
      </c>
      <c r="AW9" s="18">
        <v>0.88363083693056776</v>
      </c>
      <c r="AX9" s="18">
        <v>0</v>
      </c>
      <c r="AZ9" s="18">
        <v>0.85056144968239078</v>
      </c>
      <c r="BA9" s="18">
        <v>0.86721662459511495</v>
      </c>
      <c r="BB9" s="18">
        <v>0.92311156270351391</v>
      </c>
      <c r="BC9" s="18">
        <v>0.94847783443216127</v>
      </c>
      <c r="BD9" s="18">
        <v>0.92291463366883919</v>
      </c>
      <c r="BE9" s="18">
        <v>0.87083851766424536</v>
      </c>
      <c r="BF9" s="18">
        <v>0.89528129757554986</v>
      </c>
      <c r="BG9" s="18">
        <v>0.8485069936192644</v>
      </c>
    </row>
    <row r="10" spans="2:61" ht="18.95" customHeight="1">
      <c r="B10" s="20" t="s">
        <v>162</v>
      </c>
      <c r="C10" s="18">
        <v>0.51466658712248481</v>
      </c>
      <c r="D10" s="18">
        <v>0.59997516447613863</v>
      </c>
      <c r="E10" s="18">
        <v>0.44697289516327482</v>
      </c>
      <c r="G10" s="18">
        <v>0.46002948377046271</v>
      </c>
      <c r="H10" s="18">
        <v>0.51803018950711865</v>
      </c>
      <c r="I10" s="18">
        <v>0.45306783643356352</v>
      </c>
      <c r="J10" s="18">
        <v>0.47005070510199481</v>
      </c>
      <c r="K10" s="18">
        <v>0.52237110390474495</v>
      </c>
      <c r="L10" s="18">
        <v>0.51246312546412842</v>
      </c>
      <c r="M10" s="18">
        <v>0.61427588541710854</v>
      </c>
      <c r="N10" s="18">
        <v>0.50325534578101405</v>
      </c>
      <c r="O10" s="18">
        <v>0.46922641883852878</v>
      </c>
      <c r="Q10" s="18">
        <v>0.59641446456768943</v>
      </c>
      <c r="R10" s="18">
        <v>0.4991657235047901</v>
      </c>
      <c r="S10" s="18">
        <v>0.47125404957044592</v>
      </c>
      <c r="T10" s="18">
        <v>0.44412492646424367</v>
      </c>
      <c r="V10" s="18">
        <v>0.43223776143271392</v>
      </c>
      <c r="W10" s="18">
        <v>0.51490666950756236</v>
      </c>
      <c r="X10" s="18">
        <v>0.48151389395365268</v>
      </c>
      <c r="Y10" s="18">
        <v>0.56218160926239091</v>
      </c>
      <c r="Z10" s="18">
        <v>0.5468894909066232</v>
      </c>
      <c r="AA10" s="18">
        <v>0.4906644495825922</v>
      </c>
      <c r="AB10" s="18">
        <v>0.57119785554159253</v>
      </c>
      <c r="AD10" s="18">
        <v>0.56479899490923335</v>
      </c>
      <c r="AE10" s="18">
        <v>0.53755726778755863</v>
      </c>
      <c r="AF10" s="18">
        <v>0.46910997644376762</v>
      </c>
      <c r="AG10" s="18">
        <v>0.49298829033008251</v>
      </c>
      <c r="AH10" s="18">
        <v>0.49512097321529408</v>
      </c>
      <c r="AI10" s="18">
        <v>0.38473036572239688</v>
      </c>
      <c r="AJ10" s="18">
        <v>1</v>
      </c>
      <c r="AL10" s="18">
        <v>0.59079000000000004</v>
      </c>
      <c r="AM10" s="18">
        <v>0.44995000000000002</v>
      </c>
      <c r="AN10" s="18">
        <v>0.38824999999999998</v>
      </c>
      <c r="AP10" s="18">
        <v>0.6148425535961104</v>
      </c>
      <c r="AQ10" s="18">
        <v>0.47261317741673647</v>
      </c>
      <c r="AR10" s="18">
        <v>0.64461675941330743</v>
      </c>
      <c r="AS10" s="18">
        <v>0.51463777345174977</v>
      </c>
      <c r="AT10" s="18">
        <v>0.5804713773675334</v>
      </c>
      <c r="AU10" s="18">
        <v>0.60220570765892401</v>
      </c>
      <c r="AW10" s="18">
        <v>0.51466658712248481</v>
      </c>
      <c r="AX10" s="18">
        <v>0</v>
      </c>
      <c r="AZ10" s="18">
        <v>0.45965358653734528</v>
      </c>
      <c r="BA10" s="18">
        <v>0.53510564740567512</v>
      </c>
      <c r="BB10" s="18">
        <v>0.54121409069947657</v>
      </c>
      <c r="BC10" s="18">
        <v>0.59529887869526965</v>
      </c>
      <c r="BD10" s="18">
        <v>0.65416100802572119</v>
      </c>
      <c r="BE10" s="18">
        <v>0.49919431685133259</v>
      </c>
      <c r="BF10" s="18">
        <v>0.48600454873652787</v>
      </c>
      <c r="BG10" s="18">
        <v>0.37165954732125822</v>
      </c>
    </row>
    <row r="11" spans="2:61" ht="18.95" customHeight="1">
      <c r="B11" s="20" t="s">
        <v>163</v>
      </c>
      <c r="C11" s="18">
        <v>0.47608879323573522</v>
      </c>
      <c r="D11" s="18">
        <v>0.46535186818119489</v>
      </c>
      <c r="E11" s="18">
        <v>0.48457317113817389</v>
      </c>
      <c r="G11" s="18">
        <v>0.48303485870528601</v>
      </c>
      <c r="H11" s="18">
        <v>0.51133785554072186</v>
      </c>
      <c r="I11" s="18">
        <v>0.44158361654787981</v>
      </c>
      <c r="J11" s="18">
        <v>0.46885894774222292</v>
      </c>
      <c r="K11" s="18">
        <v>0.47082824373433479</v>
      </c>
      <c r="L11" s="18">
        <v>0.43338416653589251</v>
      </c>
      <c r="M11" s="18">
        <v>0.497595469814819</v>
      </c>
      <c r="N11" s="18">
        <v>0.48144076206872949</v>
      </c>
      <c r="O11" s="18">
        <v>0.46948521593236148</v>
      </c>
      <c r="Q11" s="18">
        <v>0.48842530937126633</v>
      </c>
      <c r="R11" s="18">
        <v>0.46099738421193831</v>
      </c>
      <c r="S11" s="18">
        <v>0.46026565744311287</v>
      </c>
      <c r="T11" s="18">
        <v>0.47980660705214501</v>
      </c>
      <c r="V11" s="18">
        <v>0.41164344416553</v>
      </c>
      <c r="W11" s="18">
        <v>0.42978879681398402</v>
      </c>
      <c r="X11" s="18">
        <v>0.45245194069443129</v>
      </c>
      <c r="Y11" s="18">
        <v>0.4462286559021344</v>
      </c>
      <c r="Z11" s="18">
        <v>0.49133713868057449</v>
      </c>
      <c r="AA11" s="18">
        <v>0.54622234533176728</v>
      </c>
      <c r="AB11" s="18">
        <v>0.55590557810713848</v>
      </c>
      <c r="AD11" s="18">
        <v>0.4794217220849244</v>
      </c>
      <c r="AE11" s="18">
        <v>0.46014757830338759</v>
      </c>
      <c r="AF11" s="18">
        <v>0.48400678549069259</v>
      </c>
      <c r="AG11" s="18">
        <v>0.4445077188966699</v>
      </c>
      <c r="AH11" s="18">
        <v>0.48506821085601909</v>
      </c>
      <c r="AI11" s="18">
        <v>0.48517539098219359</v>
      </c>
      <c r="AJ11" s="18">
        <v>0</v>
      </c>
      <c r="AL11" s="18">
        <v>0.45400000000000001</v>
      </c>
      <c r="AM11" s="18">
        <v>0.44389000000000001</v>
      </c>
      <c r="AN11" s="18">
        <v>0.38227</v>
      </c>
      <c r="AP11" s="18">
        <v>0.53702838043359868</v>
      </c>
      <c r="AQ11" s="18">
        <v>0.48884914523567602</v>
      </c>
      <c r="AR11" s="18">
        <v>0.55050450144746121</v>
      </c>
      <c r="AS11" s="18">
        <v>0.51899173306446134</v>
      </c>
      <c r="AT11" s="18">
        <v>0.52596957506418573</v>
      </c>
      <c r="AU11" s="18">
        <v>0.62375528150375703</v>
      </c>
      <c r="AW11" s="18">
        <v>0.47608879323573522</v>
      </c>
      <c r="AX11" s="18">
        <v>0</v>
      </c>
      <c r="AZ11" s="18">
        <v>0.43514039906044172</v>
      </c>
      <c r="BA11" s="18">
        <v>0.43046988397217439</v>
      </c>
      <c r="BB11" s="18">
        <v>0.55952283772636091</v>
      </c>
      <c r="BC11" s="18">
        <v>0.51652839692272701</v>
      </c>
      <c r="BD11" s="18">
        <v>0.61162888039602503</v>
      </c>
      <c r="BE11" s="18">
        <v>0.47132840491805988</v>
      </c>
      <c r="BF11" s="18">
        <v>0.51433266582832649</v>
      </c>
      <c r="BG11" s="18">
        <v>0.46803889768960688</v>
      </c>
    </row>
    <row r="12" spans="2:61" ht="18.95" customHeight="1">
      <c r="B12" s="20" t="s">
        <v>164</v>
      </c>
      <c r="C12" s="18">
        <v>0.37351704765836791</v>
      </c>
      <c r="D12" s="18">
        <v>0.35573897628068352</v>
      </c>
      <c r="E12" s="18">
        <v>0.38783447052585129</v>
      </c>
      <c r="G12" s="18">
        <v>0.36435633495480108</v>
      </c>
      <c r="H12" s="18">
        <v>0.39228738562208038</v>
      </c>
      <c r="I12" s="18">
        <v>0.33573726069826421</v>
      </c>
      <c r="J12" s="18">
        <v>0.37847107499134353</v>
      </c>
      <c r="K12" s="18">
        <v>0.3786009052689015</v>
      </c>
      <c r="L12" s="18">
        <v>0.37372581172734948</v>
      </c>
      <c r="M12" s="18">
        <v>0.37349096729424602</v>
      </c>
      <c r="N12" s="18">
        <v>0.38905728055565031</v>
      </c>
      <c r="O12" s="18">
        <v>0.35286319294721469</v>
      </c>
      <c r="Q12" s="18">
        <v>0.32650312048751962</v>
      </c>
      <c r="R12" s="18">
        <v>0.3659747605060743</v>
      </c>
      <c r="S12" s="18">
        <v>0.38783299548817868</v>
      </c>
      <c r="T12" s="18">
        <v>0.43560983214505428</v>
      </c>
      <c r="V12" s="18">
        <v>0.19681166195988609</v>
      </c>
      <c r="W12" s="18">
        <v>0.27880435540213189</v>
      </c>
      <c r="X12" s="18">
        <v>0.31748665705620188</v>
      </c>
      <c r="Y12" s="18">
        <v>0.48786510657842891</v>
      </c>
      <c r="Z12" s="18">
        <v>0.57078703994957047</v>
      </c>
      <c r="AA12" s="18">
        <v>0.42308554303217327</v>
      </c>
      <c r="AB12" s="18">
        <v>0.3517298263338508</v>
      </c>
      <c r="AD12" s="18">
        <v>0.34641622500058222</v>
      </c>
      <c r="AE12" s="18">
        <v>0.34882608868939602</v>
      </c>
      <c r="AF12" s="18">
        <v>0.40944352711240878</v>
      </c>
      <c r="AG12" s="18">
        <v>0.43214416311915471</v>
      </c>
      <c r="AH12" s="18">
        <v>0.40879982874604098</v>
      </c>
      <c r="AI12" s="18">
        <v>0.37738274801877092</v>
      </c>
      <c r="AJ12" s="18">
        <v>0.42893034721352158</v>
      </c>
      <c r="AL12" s="18">
        <v>0.28065000000000001</v>
      </c>
      <c r="AM12" s="18">
        <v>0.30658000000000002</v>
      </c>
      <c r="AN12" s="18">
        <v>0.26294000000000001</v>
      </c>
      <c r="AP12" s="18">
        <v>0.40968335418253832</v>
      </c>
      <c r="AQ12" s="18">
        <v>0.47330317013525408</v>
      </c>
      <c r="AR12" s="18">
        <v>0.40540098824572418</v>
      </c>
      <c r="AS12" s="18">
        <v>0.51649277709117769</v>
      </c>
      <c r="AT12" s="18">
        <v>0.53236306036445702</v>
      </c>
      <c r="AU12" s="18">
        <v>0.38487204033233202</v>
      </c>
      <c r="AW12" s="18">
        <v>0.37351704765836791</v>
      </c>
      <c r="AX12" s="18">
        <v>0</v>
      </c>
      <c r="AZ12" s="18">
        <v>0.28881854197795348</v>
      </c>
      <c r="BA12" s="18">
        <v>0.34455870513509362</v>
      </c>
      <c r="BB12" s="18">
        <v>0.43155404746592269</v>
      </c>
      <c r="BC12" s="18">
        <v>0.51053989640438913</v>
      </c>
      <c r="BD12" s="18">
        <v>0.48787737228332778</v>
      </c>
      <c r="BE12" s="18">
        <v>0.49413040538925418</v>
      </c>
      <c r="BF12" s="18">
        <v>0.36180949477848778</v>
      </c>
      <c r="BG12" s="18">
        <v>0.42611417311427169</v>
      </c>
    </row>
    <row r="13" spans="2:61" ht="18.95" customHeight="1">
      <c r="B13" s="20" t="s">
        <v>165</v>
      </c>
      <c r="C13" s="18">
        <v>0.32557728602999308</v>
      </c>
      <c r="D13" s="18">
        <v>0.37610995839799832</v>
      </c>
      <c r="E13" s="18">
        <v>0.28573537857065029</v>
      </c>
      <c r="G13" s="18">
        <v>0.27124915845447611</v>
      </c>
      <c r="H13" s="18">
        <v>0.3403732738355289</v>
      </c>
      <c r="I13" s="18">
        <v>0.25591160201558</v>
      </c>
      <c r="J13" s="18">
        <v>0.24730523696696199</v>
      </c>
      <c r="K13" s="18">
        <v>0.3606184463582599</v>
      </c>
      <c r="L13" s="18">
        <v>0.25728636317010378</v>
      </c>
      <c r="M13" s="18">
        <v>0.44567711905564639</v>
      </c>
      <c r="N13" s="18">
        <v>0.32313422205701259</v>
      </c>
      <c r="O13" s="18">
        <v>0.29284529741130438</v>
      </c>
      <c r="Q13" s="18">
        <v>0.40432149656064109</v>
      </c>
      <c r="R13" s="18">
        <v>0.28779273891361062</v>
      </c>
      <c r="S13" s="18">
        <v>0.29699056665174473</v>
      </c>
      <c r="T13" s="18">
        <v>0.26589789796761798</v>
      </c>
      <c r="V13" s="18">
        <v>0.25871506845881997</v>
      </c>
      <c r="W13" s="18">
        <v>0.38242101337496198</v>
      </c>
      <c r="X13" s="18">
        <v>0.35881731972041991</v>
      </c>
      <c r="Y13" s="18">
        <v>0.30608285867870111</v>
      </c>
      <c r="Z13" s="18">
        <v>0.28770302279992038</v>
      </c>
      <c r="AA13" s="18">
        <v>0.30461002094685741</v>
      </c>
      <c r="AB13" s="18">
        <v>0.36862686948311157</v>
      </c>
      <c r="AD13" s="18">
        <v>0.42946061179282169</v>
      </c>
      <c r="AE13" s="18">
        <v>0.31398961336587378</v>
      </c>
      <c r="AF13" s="18">
        <v>0.24798089350999861</v>
      </c>
      <c r="AG13" s="18">
        <v>0.30068675672460748</v>
      </c>
      <c r="AH13" s="18">
        <v>0.24037642675407181</v>
      </c>
      <c r="AI13" s="18">
        <v>0.24887856862634661</v>
      </c>
      <c r="AJ13" s="18">
        <v>0</v>
      </c>
      <c r="AL13" s="18">
        <v>0.41818</v>
      </c>
      <c r="AM13" s="18">
        <v>0.30485000000000001</v>
      </c>
      <c r="AN13" s="18">
        <v>0.2772</v>
      </c>
      <c r="AP13" s="18">
        <v>0.39380983150790783</v>
      </c>
      <c r="AQ13" s="18">
        <v>0.26483510907279018</v>
      </c>
      <c r="AR13" s="18">
        <v>0.39866500011620398</v>
      </c>
      <c r="AS13" s="18">
        <v>0.26940616210930712</v>
      </c>
      <c r="AT13" s="18">
        <v>0.40564361265747301</v>
      </c>
      <c r="AU13" s="18">
        <v>0.40235884748574358</v>
      </c>
      <c r="AW13" s="18">
        <v>0.32557728602999308</v>
      </c>
      <c r="AX13" s="18">
        <v>0</v>
      </c>
      <c r="AZ13" s="18">
        <v>0.29165798907499729</v>
      </c>
      <c r="BA13" s="18">
        <v>0.390126327623812</v>
      </c>
      <c r="BB13" s="18">
        <v>0.34962840328297351</v>
      </c>
      <c r="BC13" s="18">
        <v>0.30894530005929211</v>
      </c>
      <c r="BD13" s="18">
        <v>0.35960611907685069</v>
      </c>
      <c r="BE13" s="18">
        <v>0.37905573745012322</v>
      </c>
      <c r="BF13" s="18">
        <v>0.23502903876009501</v>
      </c>
      <c r="BG13" s="18">
        <v>0.16653689562680779</v>
      </c>
    </row>
    <row r="14" spans="2:61" ht="18.95" customHeight="1">
      <c r="B14" s="20" t="s">
        <v>166</v>
      </c>
      <c r="C14" s="18">
        <v>0.31358928013968529</v>
      </c>
      <c r="D14" s="18">
        <v>0.37283913480087583</v>
      </c>
      <c r="E14" s="18">
        <v>0.26667585879838968</v>
      </c>
      <c r="G14" s="18">
        <v>0.2933421882530643</v>
      </c>
      <c r="H14" s="18">
        <v>0.31830915264001658</v>
      </c>
      <c r="I14" s="18">
        <v>0.28737823108501598</v>
      </c>
      <c r="J14" s="18">
        <v>0.29782359815069648</v>
      </c>
      <c r="K14" s="18">
        <v>0.32210425126086489</v>
      </c>
      <c r="L14" s="18">
        <v>0.30826836890017117</v>
      </c>
      <c r="M14" s="18">
        <v>0.34703176968328708</v>
      </c>
      <c r="N14" s="18">
        <v>0.33597811720792309</v>
      </c>
      <c r="O14" s="18">
        <v>0.25635093554907251</v>
      </c>
      <c r="Q14" s="18">
        <v>0.39319076956664861</v>
      </c>
      <c r="R14" s="18">
        <v>0.35695516687333728</v>
      </c>
      <c r="S14" s="18">
        <v>0.27970712189547142</v>
      </c>
      <c r="T14" s="18">
        <v>0.1849185158844068</v>
      </c>
      <c r="V14" s="18">
        <v>0.163290119592987</v>
      </c>
      <c r="W14" s="18">
        <v>0.28053535584308498</v>
      </c>
      <c r="X14" s="18">
        <v>0.35676920540506801</v>
      </c>
      <c r="Y14" s="18">
        <v>0.33772626277462781</v>
      </c>
      <c r="Z14" s="18">
        <v>0.36960274632078521</v>
      </c>
      <c r="AA14" s="18">
        <v>0.31626951990895191</v>
      </c>
      <c r="AB14" s="18">
        <v>0.36463046563740248</v>
      </c>
      <c r="AD14" s="18">
        <v>0.34167559112571633</v>
      </c>
      <c r="AE14" s="18">
        <v>0.35341417672146602</v>
      </c>
      <c r="AF14" s="18">
        <v>0.27912828308016469</v>
      </c>
      <c r="AG14" s="18">
        <v>0.34864771659216087</v>
      </c>
      <c r="AH14" s="18">
        <v>0.27536957500575121</v>
      </c>
      <c r="AI14" s="18">
        <v>0.2235598452972194</v>
      </c>
      <c r="AJ14" s="18">
        <v>0.42893034721352158</v>
      </c>
      <c r="AL14" s="18">
        <v>0.35028999999999999</v>
      </c>
      <c r="AM14" s="18">
        <v>0.26207000000000003</v>
      </c>
      <c r="AN14" s="18">
        <v>0.18559999999999999</v>
      </c>
      <c r="AP14" s="18">
        <v>0.40335029638522779</v>
      </c>
      <c r="AQ14" s="18">
        <v>0.23172849198245851</v>
      </c>
      <c r="AR14" s="18">
        <v>0.49419810503997658</v>
      </c>
      <c r="AS14" s="18">
        <v>0.34453889176053759</v>
      </c>
      <c r="AT14" s="18">
        <v>0.40684965877349649</v>
      </c>
      <c r="AU14" s="18">
        <v>0.45008368302667839</v>
      </c>
      <c r="AW14" s="18">
        <v>0.31358928013968529</v>
      </c>
      <c r="AX14" s="18">
        <v>0</v>
      </c>
      <c r="AZ14" s="18">
        <v>0.235345568971467</v>
      </c>
      <c r="BA14" s="18">
        <v>0.35116975779525189</v>
      </c>
      <c r="BB14" s="18">
        <v>0.3612616388244867</v>
      </c>
      <c r="BC14" s="18">
        <v>0.44653755902373171</v>
      </c>
      <c r="BD14" s="18">
        <v>0.4600074895649085</v>
      </c>
      <c r="BE14" s="18">
        <v>0.31516103126549838</v>
      </c>
      <c r="BF14" s="18">
        <v>0.15034022095011479</v>
      </c>
      <c r="BG14" s="18">
        <v>0.16519013593859891</v>
      </c>
    </row>
    <row r="15" spans="2:61" ht="18.95" customHeight="1">
      <c r="B15" s="20" t="s">
        <v>167</v>
      </c>
      <c r="C15" s="18">
        <v>0.1866360153005891</v>
      </c>
      <c r="D15" s="18">
        <v>0.18890904304222381</v>
      </c>
      <c r="E15" s="18">
        <v>0.18457986872946661</v>
      </c>
      <c r="G15" s="18">
        <v>0.19750485801919121</v>
      </c>
      <c r="H15" s="18">
        <v>0.19690744492987799</v>
      </c>
      <c r="I15" s="18">
        <v>0.1324788762778106</v>
      </c>
      <c r="J15" s="18">
        <v>0.10647556980831049</v>
      </c>
      <c r="K15" s="18">
        <v>0.20783020759885951</v>
      </c>
      <c r="L15" s="18">
        <v>0.1549212442093657</v>
      </c>
      <c r="M15" s="18">
        <v>0.25204681067326262</v>
      </c>
      <c r="N15" s="18">
        <v>0.19222982533465699</v>
      </c>
      <c r="O15" s="18">
        <v>0.17766433987888081</v>
      </c>
      <c r="Q15" s="18">
        <v>0.2127721907839504</v>
      </c>
      <c r="R15" s="18">
        <v>0.18736007171665481</v>
      </c>
      <c r="S15" s="18">
        <v>0.1600418765289551</v>
      </c>
      <c r="T15" s="18">
        <v>0.17005961333177791</v>
      </c>
      <c r="V15" s="18">
        <v>8.9530167692895471E-2</v>
      </c>
      <c r="W15" s="18">
        <v>0.1273292736648165</v>
      </c>
      <c r="X15" s="18">
        <v>0.1188886107584967</v>
      </c>
      <c r="Y15" s="18">
        <v>0.2072478304417476</v>
      </c>
      <c r="Z15" s="18">
        <v>0.28184415897949588</v>
      </c>
      <c r="AA15" s="18">
        <v>0.24375000097307289</v>
      </c>
      <c r="AB15" s="18">
        <v>0.24399990451749951</v>
      </c>
      <c r="AD15" s="18">
        <v>0.22399804586714039</v>
      </c>
      <c r="AE15" s="18">
        <v>0.1749926123777501</v>
      </c>
      <c r="AF15" s="18">
        <v>0.16180354488436721</v>
      </c>
      <c r="AG15" s="18">
        <v>0.16619433917264431</v>
      </c>
      <c r="AH15" s="18">
        <v>0.16894946364343061</v>
      </c>
      <c r="AI15" s="18">
        <v>0.15239584495834141</v>
      </c>
      <c r="AJ15" s="18">
        <v>0</v>
      </c>
      <c r="AL15" s="18">
        <v>0.17246</v>
      </c>
      <c r="AM15" s="18">
        <v>9.3079999999999996E-2</v>
      </c>
      <c r="AN15" s="18">
        <v>7.0470000000000005E-2</v>
      </c>
      <c r="AP15" s="18">
        <v>0.35626222823068399</v>
      </c>
      <c r="AQ15" s="18">
        <v>0.1059863646076578</v>
      </c>
      <c r="AR15" s="18">
        <v>0.33321645884458079</v>
      </c>
      <c r="AS15" s="18">
        <v>0.27858589845534792</v>
      </c>
      <c r="AT15" s="18">
        <v>0.21479506906354481</v>
      </c>
      <c r="AU15" s="18">
        <v>0.22738126127543351</v>
      </c>
      <c r="AW15" s="18">
        <v>0.1866360153005891</v>
      </c>
      <c r="AX15" s="18">
        <v>0</v>
      </c>
      <c r="AZ15" s="18">
        <v>9.8498198650041169E-2</v>
      </c>
      <c r="BA15" s="18">
        <v>0.17396836216290049</v>
      </c>
      <c r="BB15" s="18">
        <v>0.22549915029263659</v>
      </c>
      <c r="BC15" s="18">
        <v>0.36079566783095363</v>
      </c>
      <c r="BD15" s="18">
        <v>0.35188536208286381</v>
      </c>
      <c r="BE15" s="18">
        <v>0.16440359106680841</v>
      </c>
      <c r="BF15" s="18">
        <v>0.16539529103736561</v>
      </c>
      <c r="BG15" s="18">
        <v>0.2113253370383894</v>
      </c>
    </row>
    <row r="16" spans="2:61" ht="18.95" customHeight="1">
      <c r="B16" s="20" t="s">
        <v>168</v>
      </c>
      <c r="C16" s="18">
        <v>0.16957427391757859</v>
      </c>
      <c r="D16" s="18">
        <v>0.24907476569489209</v>
      </c>
      <c r="E16" s="18">
        <v>0.1066721570196993</v>
      </c>
      <c r="G16" s="18">
        <v>0.1489251278466773</v>
      </c>
      <c r="H16" s="18">
        <v>0.14819205147830219</v>
      </c>
      <c r="I16" s="18">
        <v>0.12859545349081619</v>
      </c>
      <c r="J16" s="18">
        <v>0.11385503656318111</v>
      </c>
      <c r="K16" s="18">
        <v>0.1848179580012986</v>
      </c>
      <c r="L16" s="18">
        <v>0.15264618012126061</v>
      </c>
      <c r="M16" s="18">
        <v>0.27797434778020352</v>
      </c>
      <c r="N16" s="18">
        <v>0.15135185808833401</v>
      </c>
      <c r="O16" s="18">
        <v>0.13619496478140411</v>
      </c>
      <c r="Q16" s="18">
        <v>0.24383618557029171</v>
      </c>
      <c r="R16" s="18">
        <v>0.14660660919238519</v>
      </c>
      <c r="S16" s="18">
        <v>0.1374996512262644</v>
      </c>
      <c r="T16" s="18">
        <v>0.1053059125710467</v>
      </c>
      <c r="V16" s="18">
        <v>7.9475927093171139E-2</v>
      </c>
      <c r="W16" s="18">
        <v>0.16739709054710891</v>
      </c>
      <c r="X16" s="18">
        <v>0.15430922113299861</v>
      </c>
      <c r="Y16" s="18">
        <v>0.16038292544523161</v>
      </c>
      <c r="Z16" s="18">
        <v>0.1942504250848277</v>
      </c>
      <c r="AA16" s="18">
        <v>0.21096716619462019</v>
      </c>
      <c r="AB16" s="18">
        <v>0.21762215997589829</v>
      </c>
      <c r="AD16" s="18">
        <v>0.24397938440545369</v>
      </c>
      <c r="AE16" s="18">
        <v>0.18730234861125761</v>
      </c>
      <c r="AF16" s="18">
        <v>0.1009055663225852</v>
      </c>
      <c r="AG16" s="18">
        <v>6.382638423821263E-2</v>
      </c>
      <c r="AH16" s="18">
        <v>0.13197704082673031</v>
      </c>
      <c r="AI16" s="18">
        <v>7.7680611171077746E-2</v>
      </c>
      <c r="AJ16" s="18">
        <v>0</v>
      </c>
      <c r="AL16" s="18">
        <v>0.20094999999999999</v>
      </c>
      <c r="AM16" s="18">
        <v>0.10424</v>
      </c>
      <c r="AN16" s="18">
        <v>7.2489999999999999E-2</v>
      </c>
      <c r="AP16" s="18">
        <v>0.27913426092087418</v>
      </c>
      <c r="AQ16" s="18">
        <v>8.8056838025325032E-2</v>
      </c>
      <c r="AR16" s="18">
        <v>0.36843691551442498</v>
      </c>
      <c r="AS16" s="18">
        <v>0.18892883027992599</v>
      </c>
      <c r="AT16" s="18">
        <v>0.24961584202658499</v>
      </c>
      <c r="AU16" s="18">
        <v>0.23242788307700779</v>
      </c>
      <c r="AW16" s="18">
        <v>0.16957427391757859</v>
      </c>
      <c r="AX16" s="18">
        <v>0</v>
      </c>
      <c r="AZ16" s="18">
        <v>9.655669424350953E-2</v>
      </c>
      <c r="BA16" s="18">
        <v>0.20483252429748819</v>
      </c>
      <c r="BB16" s="18">
        <v>0.20865207457957519</v>
      </c>
      <c r="BC16" s="18">
        <v>0.26182802769407498</v>
      </c>
      <c r="BD16" s="18">
        <v>0.31933036832235812</v>
      </c>
      <c r="BE16" s="18">
        <v>8.5346909859271167E-2</v>
      </c>
      <c r="BF16" s="18">
        <v>0.1112617042586924</v>
      </c>
      <c r="BG16" s="18">
        <v>0.14280613647945539</v>
      </c>
    </row>
    <row r="17" spans="2:59" ht="18.95" customHeight="1">
      <c r="B17" s="20" t="s">
        <v>169</v>
      </c>
      <c r="C17" s="18">
        <v>9.4240225865583269E-2</v>
      </c>
      <c r="D17" s="18">
        <v>8.3008073075990021E-2</v>
      </c>
      <c r="E17" s="18">
        <v>0.1024045452981375</v>
      </c>
      <c r="G17" s="18">
        <v>9.0716070736454324E-2</v>
      </c>
      <c r="H17" s="18">
        <v>8.1303846048392095E-2</v>
      </c>
      <c r="I17" s="18">
        <v>8.6904143012502363E-2</v>
      </c>
      <c r="J17" s="18">
        <v>0.1121632502568839</v>
      </c>
      <c r="K17" s="18">
        <v>9.398791886930663E-2</v>
      </c>
      <c r="L17" s="18">
        <v>8.0252324051556218E-2</v>
      </c>
      <c r="M17" s="18">
        <v>0.10585800121025971</v>
      </c>
      <c r="N17" s="18">
        <v>8.7352052286742546E-2</v>
      </c>
      <c r="O17" s="18">
        <v>0.1113060306247768</v>
      </c>
      <c r="Q17" s="18">
        <v>9.5684577552959019E-2</v>
      </c>
      <c r="R17" s="18">
        <v>9.3166142134546964E-2</v>
      </c>
      <c r="S17" s="18">
        <v>9.2401344918972436E-2</v>
      </c>
      <c r="T17" s="18">
        <v>9.6994954796330315E-2</v>
      </c>
      <c r="V17" s="18">
        <v>5.6195076896400187E-2</v>
      </c>
      <c r="W17" s="18">
        <v>6.7093405330858308E-2</v>
      </c>
      <c r="X17" s="18">
        <v>4.8638481092771711E-2</v>
      </c>
      <c r="Y17" s="18">
        <v>0.12887008862577259</v>
      </c>
      <c r="Z17" s="18">
        <v>0.13779863101545639</v>
      </c>
      <c r="AA17" s="18">
        <v>0.13933837864182999</v>
      </c>
      <c r="AB17" s="18">
        <v>8.8206413673695375E-2</v>
      </c>
      <c r="AD17" s="18">
        <v>9.3665817845492744E-2</v>
      </c>
      <c r="AE17" s="18">
        <v>8.8015325547435144E-2</v>
      </c>
      <c r="AF17" s="18">
        <v>0.110001633901397</v>
      </c>
      <c r="AG17" s="18">
        <v>9.3406380058626615E-2</v>
      </c>
      <c r="AH17" s="18">
        <v>9.5214992104610818E-2</v>
      </c>
      <c r="AI17" s="18">
        <v>7.2866753438886184E-2</v>
      </c>
      <c r="AJ17" s="18">
        <v>0.42893034721352158</v>
      </c>
      <c r="AL17" s="18">
        <v>6.7919999999999994E-2</v>
      </c>
      <c r="AM17" s="18">
        <v>7.281E-2</v>
      </c>
      <c r="AN17" s="18">
        <v>5.5149999999999998E-2</v>
      </c>
      <c r="AP17" s="18">
        <v>0.1162366265867112</v>
      </c>
      <c r="AQ17" s="18">
        <v>0.1134162939349803</v>
      </c>
      <c r="AR17" s="18">
        <v>0.15266705019778229</v>
      </c>
      <c r="AS17" s="18">
        <v>0.1379381553286424</v>
      </c>
      <c r="AT17" s="18">
        <v>0.1486727739082836</v>
      </c>
      <c r="AU17" s="18">
        <v>0.1107702941261771</v>
      </c>
      <c r="AW17" s="18">
        <v>9.4240225865583269E-2</v>
      </c>
      <c r="AX17" s="18">
        <v>0</v>
      </c>
      <c r="AZ17" s="18">
        <v>5.7136614351586949E-2</v>
      </c>
      <c r="BA17" s="18">
        <v>0.11303076242239959</v>
      </c>
      <c r="BB17" s="18">
        <v>0.106441877779914</v>
      </c>
      <c r="BC17" s="18">
        <v>0.1223667096420246</v>
      </c>
      <c r="BD17" s="18">
        <v>0.1485150876128595</v>
      </c>
      <c r="BE17" s="18">
        <v>8.055880356829577E-2</v>
      </c>
      <c r="BF17" s="18">
        <v>0.1232767989458176</v>
      </c>
      <c r="BG17" s="18">
        <v>0.1188887854812907</v>
      </c>
    </row>
    <row r="18" spans="2:59" ht="18.95" customHeight="1">
      <c r="B18" s="20" t="s">
        <v>170</v>
      </c>
      <c r="C18" s="18">
        <v>7.2632659208094155E-2</v>
      </c>
      <c r="D18" s="18">
        <v>0.12064711345283451</v>
      </c>
      <c r="E18" s="18">
        <v>3.4468996963595837E-2</v>
      </c>
      <c r="G18" s="18">
        <v>5.4915653153721107E-2</v>
      </c>
      <c r="H18" s="18">
        <v>8.7271095773523349E-2</v>
      </c>
      <c r="I18" s="18">
        <v>4.5519054970841667E-2</v>
      </c>
      <c r="J18" s="18">
        <v>4.2864619849852167E-2</v>
      </c>
      <c r="K18" s="18">
        <v>5.5002723474711093E-2</v>
      </c>
      <c r="L18" s="18">
        <v>5.38440385700562E-2</v>
      </c>
      <c r="M18" s="18">
        <v>0.12998711992663409</v>
      </c>
      <c r="N18" s="18">
        <v>7.4172488990201374E-2</v>
      </c>
      <c r="O18" s="18">
        <v>4.9380052912799441E-2</v>
      </c>
      <c r="Q18" s="18">
        <v>9.9448387588225079E-2</v>
      </c>
      <c r="R18" s="18">
        <v>6.5279932502454049E-2</v>
      </c>
      <c r="S18" s="18">
        <v>5.9891912494041737E-2</v>
      </c>
      <c r="T18" s="18">
        <v>5.0912509233133132E-2</v>
      </c>
      <c r="V18" s="18">
        <v>2.2483862517820731E-2</v>
      </c>
      <c r="W18" s="18">
        <v>7.0401714515251942E-2</v>
      </c>
      <c r="X18" s="18">
        <v>5.7802017901331937E-2</v>
      </c>
      <c r="Y18" s="18">
        <v>7.2369621153061184E-2</v>
      </c>
      <c r="Z18" s="18">
        <v>8.3168008496874821E-2</v>
      </c>
      <c r="AA18" s="18">
        <v>9.4622853178127658E-2</v>
      </c>
      <c r="AB18" s="18">
        <v>0.10623759186359751</v>
      </c>
      <c r="AD18" s="18">
        <v>0.1078141825849394</v>
      </c>
      <c r="AE18" s="18">
        <v>7.4124998433198169E-2</v>
      </c>
      <c r="AF18" s="18">
        <v>4.444180807440163E-2</v>
      </c>
      <c r="AG18" s="18">
        <v>5.3194871846352937E-2</v>
      </c>
      <c r="AH18" s="18">
        <v>5.4678482363102063E-2</v>
      </c>
      <c r="AI18" s="18">
        <v>2.211447150520977E-2</v>
      </c>
      <c r="AJ18" s="18">
        <v>0</v>
      </c>
      <c r="AL18" s="18">
        <v>7.5920000000000001E-2</v>
      </c>
      <c r="AM18" s="18">
        <v>4.6980000000000001E-2</v>
      </c>
      <c r="AN18" s="18">
        <v>3.1130000000000001E-2</v>
      </c>
      <c r="AP18" s="18">
        <v>0.14048674573996359</v>
      </c>
      <c r="AQ18" s="18">
        <v>6.173748552241777E-2</v>
      </c>
      <c r="AR18" s="18">
        <v>0.18912985701537399</v>
      </c>
      <c r="AS18" s="18">
        <v>7.494371653359265E-2</v>
      </c>
      <c r="AT18" s="18">
        <v>6.7311738436516791E-2</v>
      </c>
      <c r="AU18" s="18">
        <v>0.17826515331579579</v>
      </c>
      <c r="AW18" s="18">
        <v>7.2632659208094155E-2</v>
      </c>
      <c r="AX18" s="18">
        <v>0</v>
      </c>
      <c r="AZ18" s="18">
        <v>3.323643473720856E-2</v>
      </c>
      <c r="BA18" s="18">
        <v>8.0357852006858368E-2</v>
      </c>
      <c r="BB18" s="18">
        <v>0.1033746166419217</v>
      </c>
      <c r="BC18" s="18">
        <v>0.110761380011967</v>
      </c>
      <c r="BD18" s="18">
        <v>0.20086356959137441</v>
      </c>
      <c r="BE18" s="18">
        <v>5.3047644172743387E-2</v>
      </c>
      <c r="BF18" s="18">
        <v>4.473859237010995E-2</v>
      </c>
      <c r="BG18" s="18">
        <v>5.708093107269939E-2</v>
      </c>
    </row>
    <row r="19" spans="2:59" ht="18.95" customHeight="1">
      <c r="B19" s="20" t="s">
        <v>171</v>
      </c>
      <c r="C19" s="18">
        <v>6.0979067671733597E-2</v>
      </c>
      <c r="D19" s="18">
        <v>6.6911083326342186E-2</v>
      </c>
      <c r="E19" s="18">
        <v>5.6104328807134937E-2</v>
      </c>
      <c r="G19" s="18">
        <v>1.8647661814873401E-2</v>
      </c>
      <c r="H19" s="18">
        <v>7.7095991323895871E-2</v>
      </c>
      <c r="I19" s="18">
        <v>2.684121905723693E-2</v>
      </c>
      <c r="J19" s="18">
        <v>2.8978322397379849E-2</v>
      </c>
      <c r="K19" s="18">
        <v>8.7541306976286482E-2</v>
      </c>
      <c r="L19" s="18">
        <v>5.2347861521235099E-2</v>
      </c>
      <c r="M19" s="18">
        <v>0.108072376537571</v>
      </c>
      <c r="N19" s="18">
        <v>4.8181530621976491E-2</v>
      </c>
      <c r="O19" s="18">
        <v>3.5018413446157512E-2</v>
      </c>
      <c r="Q19" s="18">
        <v>6.5131068541189927E-2</v>
      </c>
      <c r="R19" s="18">
        <v>6.1517781278964678E-2</v>
      </c>
      <c r="S19" s="18">
        <v>6.9238117065077015E-2</v>
      </c>
      <c r="T19" s="18">
        <v>4.5360075479215167E-2</v>
      </c>
      <c r="V19" s="18">
        <v>2.2784263524909181E-2</v>
      </c>
      <c r="W19" s="18">
        <v>2.918114281750982E-2</v>
      </c>
      <c r="X19" s="18">
        <v>2.950528736238222E-2</v>
      </c>
      <c r="Y19" s="18">
        <v>5.3508760496117268E-2</v>
      </c>
      <c r="Z19" s="18">
        <v>9.769674701691082E-2</v>
      </c>
      <c r="AA19" s="18">
        <v>0.10646623802313621</v>
      </c>
      <c r="AB19" s="18">
        <v>9.1190016976221533E-2</v>
      </c>
      <c r="AD19" s="18">
        <v>7.9449032858807611E-2</v>
      </c>
      <c r="AE19" s="18">
        <v>5.7994586333802313E-2</v>
      </c>
      <c r="AF19" s="18">
        <v>5.1694273168660147E-2</v>
      </c>
      <c r="AG19" s="18">
        <v>4.3967756322388481E-2</v>
      </c>
      <c r="AH19" s="18">
        <v>5.8943406802991483E-2</v>
      </c>
      <c r="AI19" s="18">
        <v>2.0990045005464499E-2</v>
      </c>
      <c r="AJ19" s="18">
        <v>0</v>
      </c>
      <c r="AL19" s="18">
        <v>2.911E-2</v>
      </c>
      <c r="AM19" s="18">
        <v>2.9850000000000002E-2</v>
      </c>
      <c r="AN19" s="18">
        <v>0</v>
      </c>
      <c r="AP19" s="18">
        <v>0.17342635323090569</v>
      </c>
      <c r="AQ19" s="18">
        <v>2.7837629261295498E-2</v>
      </c>
      <c r="AR19" s="18">
        <v>0.15750093857269881</v>
      </c>
      <c r="AS19" s="18">
        <v>8.3854689725831988E-2</v>
      </c>
      <c r="AT19" s="18">
        <v>3.4496148808767162E-2</v>
      </c>
      <c r="AU19" s="18">
        <v>0</v>
      </c>
      <c r="AW19" s="18">
        <v>6.0979067671733597E-2</v>
      </c>
      <c r="AX19" s="18">
        <v>0</v>
      </c>
      <c r="AZ19" s="18">
        <v>2.0591569476807989E-2</v>
      </c>
      <c r="BA19" s="18">
        <v>4.6387169537796827E-2</v>
      </c>
      <c r="BB19" s="18">
        <v>7.1350421037051026E-2</v>
      </c>
      <c r="BC19" s="18">
        <v>0.13577409437564769</v>
      </c>
      <c r="BD19" s="18">
        <v>0.19221064188851411</v>
      </c>
      <c r="BE19" s="18">
        <v>4.4309686961977512E-2</v>
      </c>
      <c r="BF19" s="18">
        <v>8.8190015076878278E-2</v>
      </c>
      <c r="BG19" s="18">
        <v>9.7309738572426807E-2</v>
      </c>
    </row>
    <row r="20" spans="2:59" ht="18.95" customHeight="1">
      <c r="B20" s="20" t="s">
        <v>172</v>
      </c>
      <c r="C20" s="18">
        <v>5.90696554107168E-2</v>
      </c>
      <c r="D20" s="18">
        <v>8.5173317175205612E-2</v>
      </c>
      <c r="E20" s="18">
        <v>3.8375923371495167E-2</v>
      </c>
      <c r="G20" s="18">
        <v>2.3036658099191792E-2</v>
      </c>
      <c r="H20" s="18">
        <v>6.4632871622546828E-2</v>
      </c>
      <c r="I20" s="18">
        <v>4.2509483721788852E-2</v>
      </c>
      <c r="J20" s="18">
        <v>2.3248242847779529E-2</v>
      </c>
      <c r="K20" s="18">
        <v>5.5117219554293759E-2</v>
      </c>
      <c r="L20" s="18">
        <v>5.6335853772279343E-2</v>
      </c>
      <c r="M20" s="18">
        <v>0.12452828253851191</v>
      </c>
      <c r="N20" s="18">
        <v>4.5329291306814908E-2</v>
      </c>
      <c r="O20" s="18">
        <v>2.8512701638033121E-2</v>
      </c>
      <c r="Q20" s="18">
        <v>0.1002115124289287</v>
      </c>
      <c r="R20" s="18">
        <v>4.1775438535309163E-2</v>
      </c>
      <c r="S20" s="18">
        <v>3.7248164050135327E-2</v>
      </c>
      <c r="T20" s="18">
        <v>3.3094165636554929E-2</v>
      </c>
      <c r="V20" s="18">
        <v>2.501100014781019E-2</v>
      </c>
      <c r="W20" s="18">
        <v>7.624615316464578E-2</v>
      </c>
      <c r="X20" s="18">
        <v>6.3454044339382717E-2</v>
      </c>
      <c r="Y20" s="18">
        <v>4.6518756328685178E-2</v>
      </c>
      <c r="Z20" s="18">
        <v>6.5379379647476116E-2</v>
      </c>
      <c r="AA20" s="18">
        <v>4.7109396772232387E-2</v>
      </c>
      <c r="AB20" s="18">
        <v>8.5356123160831021E-2</v>
      </c>
      <c r="AD20" s="18">
        <v>9.7396288165293998E-2</v>
      </c>
      <c r="AE20" s="18">
        <v>5.4869170308585478E-2</v>
      </c>
      <c r="AF20" s="18">
        <v>3.272549438551995E-2</v>
      </c>
      <c r="AG20" s="18">
        <v>8.4195722804465377E-3</v>
      </c>
      <c r="AH20" s="18">
        <v>4.1973526592122071E-2</v>
      </c>
      <c r="AI20" s="18">
        <v>1.8148802208152501E-2</v>
      </c>
      <c r="AJ20" s="18">
        <v>0</v>
      </c>
      <c r="AL20" s="18">
        <v>7.2330000000000005E-2</v>
      </c>
      <c r="AM20" s="18">
        <v>3.526E-2</v>
      </c>
      <c r="AN20" s="18">
        <v>3.5970000000000002E-2</v>
      </c>
      <c r="AP20" s="18">
        <v>0.1211442452814348</v>
      </c>
      <c r="AQ20" s="18">
        <v>1.8251465930911401E-2</v>
      </c>
      <c r="AR20" s="18">
        <v>0.1490020753512255</v>
      </c>
      <c r="AS20" s="18">
        <v>4.5131635581905027E-2</v>
      </c>
      <c r="AT20" s="18">
        <v>4.2336874165387867E-2</v>
      </c>
      <c r="AU20" s="18">
        <v>5.3443964067928437E-2</v>
      </c>
      <c r="AW20" s="18">
        <v>5.90696554107168E-2</v>
      </c>
      <c r="AX20" s="18">
        <v>0</v>
      </c>
      <c r="AZ20" s="18">
        <v>2.5111755693320231E-2</v>
      </c>
      <c r="BA20" s="18">
        <v>8.294426404718791E-2</v>
      </c>
      <c r="BB20" s="18">
        <v>5.8752588842517613E-2</v>
      </c>
      <c r="BC20" s="18">
        <v>0.11337014580603159</v>
      </c>
      <c r="BD20" s="18">
        <v>0.1269269601509771</v>
      </c>
      <c r="BE20" s="18">
        <v>3.5670284543895037E-2</v>
      </c>
      <c r="BF20" s="18">
        <v>3.2793639107971929E-2</v>
      </c>
      <c r="BG20" s="18">
        <v>1.5590393902532579E-2</v>
      </c>
    </row>
    <row r="21" spans="2:59" ht="18.95" customHeight="1">
      <c r="B21" s="20" t="s">
        <v>173</v>
      </c>
      <c r="C21" s="18">
        <v>5.8112910234354692E-2</v>
      </c>
      <c r="D21" s="18">
        <v>6.1598505775280178E-2</v>
      </c>
      <c r="E21" s="18">
        <v>5.5318773618069153E-2</v>
      </c>
      <c r="G21" s="18">
        <v>4.5984103739495082E-2</v>
      </c>
      <c r="H21" s="18">
        <v>6.3848464498877877E-2</v>
      </c>
      <c r="I21" s="18">
        <v>4.2171532409954811E-2</v>
      </c>
      <c r="J21" s="18">
        <v>4.5031876687358009E-2</v>
      </c>
      <c r="K21" s="18">
        <v>4.9392275490723392E-2</v>
      </c>
      <c r="L21" s="18">
        <v>6.2891839962417706E-2</v>
      </c>
      <c r="M21" s="18">
        <v>8.2941555342897835E-2</v>
      </c>
      <c r="N21" s="18">
        <v>4.194892013343117E-2</v>
      </c>
      <c r="O21" s="18">
        <v>6.9287678279929946E-2</v>
      </c>
      <c r="Q21" s="18">
        <v>6.174216013871528E-2</v>
      </c>
      <c r="R21" s="18">
        <v>7.1696995658823801E-2</v>
      </c>
      <c r="S21" s="18">
        <v>4.4086254814458832E-2</v>
      </c>
      <c r="T21" s="18">
        <v>5.4670797142908213E-2</v>
      </c>
      <c r="V21" s="18">
        <v>1.9137332173584619E-2</v>
      </c>
      <c r="W21" s="18">
        <v>4.3797205541106637E-2</v>
      </c>
      <c r="X21" s="18">
        <v>3.1643000802697087E-2</v>
      </c>
      <c r="Y21" s="18">
        <v>9.5272749990239256E-2</v>
      </c>
      <c r="Z21" s="18">
        <v>0.10823109039413981</v>
      </c>
      <c r="AA21" s="18">
        <v>6.5433997022611226E-2</v>
      </c>
      <c r="AB21" s="18">
        <v>4.6753484051121653E-2</v>
      </c>
      <c r="AD21" s="18">
        <v>7.1654205075366059E-2</v>
      </c>
      <c r="AE21" s="18">
        <v>5.1544879260075172E-2</v>
      </c>
      <c r="AF21" s="18">
        <v>4.8577835731482832E-2</v>
      </c>
      <c r="AG21" s="18">
        <v>5.0968909690346613E-2</v>
      </c>
      <c r="AH21" s="18">
        <v>6.508542477518145E-2</v>
      </c>
      <c r="AI21" s="18">
        <v>2.7377770158374479E-2</v>
      </c>
      <c r="AJ21" s="18">
        <v>0</v>
      </c>
      <c r="AL21" s="18">
        <v>5.2990000000000002E-2</v>
      </c>
      <c r="AM21" s="18">
        <v>2.283E-2</v>
      </c>
      <c r="AN21" s="18">
        <v>1.8290000000000001E-2</v>
      </c>
      <c r="AP21" s="18">
        <v>8.4298669595024037E-2</v>
      </c>
      <c r="AQ21" s="18">
        <v>3.7624979477905919E-2</v>
      </c>
      <c r="AR21" s="18">
        <v>0.125178733941433</v>
      </c>
      <c r="AS21" s="18">
        <v>9.7475988380615969E-2</v>
      </c>
      <c r="AT21" s="18">
        <v>5.7680996372479663E-2</v>
      </c>
      <c r="AU21" s="18">
        <v>0.10337965883057131</v>
      </c>
      <c r="AW21" s="18">
        <v>5.8112910234354692E-2</v>
      </c>
      <c r="AX21" s="18">
        <v>0</v>
      </c>
      <c r="AZ21" s="18">
        <v>2.7406032695225919E-2</v>
      </c>
      <c r="BA21" s="18">
        <v>6.4494583161599867E-2</v>
      </c>
      <c r="BB21" s="18">
        <v>6.3470496322562159E-2</v>
      </c>
      <c r="BC21" s="18">
        <v>0.108368210478431</v>
      </c>
      <c r="BD21" s="18">
        <v>0.10569518244970411</v>
      </c>
      <c r="BE21" s="18">
        <v>7.328385847651582E-2</v>
      </c>
      <c r="BF21" s="18">
        <v>4.584001990292759E-2</v>
      </c>
      <c r="BG21" s="18">
        <v>7.8171862471342987E-2</v>
      </c>
    </row>
    <row r="22" spans="2:59" ht="32.1" customHeight="1">
      <c r="B22" s="20" t="s">
        <v>174</v>
      </c>
      <c r="C22" s="18">
        <v>1.490110790938954E-2</v>
      </c>
      <c r="D22" s="18">
        <v>1.23526124548986E-2</v>
      </c>
      <c r="E22" s="18">
        <v>1.6946066941588751E-2</v>
      </c>
      <c r="G22" s="18">
        <v>2.7256901111859619E-2</v>
      </c>
      <c r="H22" s="18">
        <v>1.8878638532314009E-2</v>
      </c>
      <c r="I22" s="18">
        <v>1.2038280801047459E-2</v>
      </c>
      <c r="J22" s="18">
        <v>1.3233468707189951E-2</v>
      </c>
      <c r="K22" s="18">
        <v>2.0591063802028482E-2</v>
      </c>
      <c r="L22" s="18">
        <v>1.30794536521635E-2</v>
      </c>
      <c r="M22" s="18">
        <v>1.151248084983651E-2</v>
      </c>
      <c r="N22" s="18">
        <v>1.185464503896241E-2</v>
      </c>
      <c r="O22" s="18">
        <v>1.4277035602388469E-2</v>
      </c>
      <c r="Q22" s="18">
        <v>1.1332013625693979E-2</v>
      </c>
      <c r="R22" s="18">
        <v>1.174337180847883E-2</v>
      </c>
      <c r="S22" s="18">
        <v>1.537113382509723E-2</v>
      </c>
      <c r="T22" s="18">
        <v>2.1284576702592491E-2</v>
      </c>
      <c r="V22" s="18">
        <v>7.1396574692507916E-3</v>
      </c>
      <c r="W22" s="18">
        <v>9.1414758949104821E-3</v>
      </c>
      <c r="X22" s="18">
        <v>5.9406145596875154E-3</v>
      </c>
      <c r="Y22" s="18">
        <v>1.2833986450122129E-2</v>
      </c>
      <c r="Z22" s="18">
        <v>1.7535379099313641E-2</v>
      </c>
      <c r="AA22" s="18">
        <v>3.3480637708476563E-2</v>
      </c>
      <c r="AB22" s="18">
        <v>1.9352150884659809E-2</v>
      </c>
      <c r="AD22" s="18">
        <v>1.0943913913252921E-2</v>
      </c>
      <c r="AE22" s="18">
        <v>5.8235172665147064E-3</v>
      </c>
      <c r="AF22" s="18">
        <v>2.28432536039141E-2</v>
      </c>
      <c r="AG22" s="18">
        <v>2.9647395851282139E-2</v>
      </c>
      <c r="AH22" s="18">
        <v>1.7689293877900549E-2</v>
      </c>
      <c r="AI22" s="18">
        <v>2.4576099979857501E-2</v>
      </c>
      <c r="AJ22" s="18">
        <v>0</v>
      </c>
      <c r="AL22" s="18">
        <v>5.79E-3</v>
      </c>
      <c r="AM22" s="18">
        <v>4.9899999999999996E-3</v>
      </c>
      <c r="AN22" s="18">
        <v>0</v>
      </c>
      <c r="AP22" s="18">
        <v>1.3379961465672651E-2</v>
      </c>
      <c r="AQ22" s="18">
        <v>3.6629179848450551E-2</v>
      </c>
      <c r="AR22" s="18">
        <v>1.785001737430273E-2</v>
      </c>
      <c r="AS22" s="18">
        <v>2.0832660379925119E-2</v>
      </c>
      <c r="AT22" s="18">
        <v>2.4011911656949519E-2</v>
      </c>
      <c r="AU22" s="18">
        <v>9.9078994437530599E-2</v>
      </c>
      <c r="AW22" s="18">
        <v>1.490110790938954E-2</v>
      </c>
      <c r="AX22" s="18">
        <v>0</v>
      </c>
      <c r="AZ22" s="18">
        <v>9.1554794824642727E-3</v>
      </c>
      <c r="BA22" s="18">
        <v>4.8308399467345492E-3</v>
      </c>
      <c r="BB22" s="18">
        <v>2.7846615709525551E-2</v>
      </c>
      <c r="BC22" s="18">
        <v>1.375315582525501E-2</v>
      </c>
      <c r="BD22" s="18">
        <v>8.250015331094469E-3</v>
      </c>
      <c r="BE22" s="18">
        <v>5.0223251318503762E-2</v>
      </c>
      <c r="BF22" s="18">
        <v>1.8394185986167981E-2</v>
      </c>
      <c r="BG22" s="18">
        <v>5.3589481016563842E-2</v>
      </c>
    </row>
    <row r="23" spans="2:59" ht="18.95" customHeight="1">
      <c r="B23" s="20" t="s">
        <v>175</v>
      </c>
      <c r="C23" s="18">
        <v>7.2055980723836439E-3</v>
      </c>
      <c r="D23" s="18">
        <v>1.120020189080957E-2</v>
      </c>
      <c r="E23" s="18">
        <v>4.0575117386487617E-3</v>
      </c>
      <c r="G23" s="18">
        <v>0</v>
      </c>
      <c r="H23" s="18">
        <v>1.2276329339991759E-2</v>
      </c>
      <c r="I23" s="18">
        <v>3.1442199421241909E-3</v>
      </c>
      <c r="J23" s="18">
        <v>7.1291549392732932E-3</v>
      </c>
      <c r="K23" s="18">
        <v>0</v>
      </c>
      <c r="L23" s="18">
        <v>5.9243904644279014E-3</v>
      </c>
      <c r="M23" s="18">
        <v>1.5256823828880901E-2</v>
      </c>
      <c r="N23" s="18">
        <v>7.0369171191941087E-3</v>
      </c>
      <c r="O23" s="18">
        <v>2.9072644220003792E-3</v>
      </c>
      <c r="Q23" s="18">
        <v>1.181592867023255E-2</v>
      </c>
      <c r="R23" s="18">
        <v>2.9130970317966251E-3</v>
      </c>
      <c r="S23" s="18">
        <v>7.0331140347023834E-3</v>
      </c>
      <c r="T23" s="18">
        <v>2.7185810029185281E-3</v>
      </c>
      <c r="V23" s="18">
        <v>5.1446888483586686E-3</v>
      </c>
      <c r="W23" s="18">
        <v>1.7792636601745139E-3</v>
      </c>
      <c r="X23" s="18">
        <v>3.7523054408647818E-3</v>
      </c>
      <c r="Y23" s="18">
        <v>0</v>
      </c>
      <c r="Z23" s="18">
        <v>1.6109425724450011E-2</v>
      </c>
      <c r="AA23" s="18">
        <v>1.182340679819879E-2</v>
      </c>
      <c r="AB23" s="18">
        <v>1.2308471748241781E-2</v>
      </c>
      <c r="AD23" s="18">
        <v>1.001026772632216E-2</v>
      </c>
      <c r="AE23" s="18">
        <v>5.0605732751418161E-3</v>
      </c>
      <c r="AF23" s="18">
        <v>6.2462022382934364E-3</v>
      </c>
      <c r="AG23" s="18">
        <v>0</v>
      </c>
      <c r="AH23" s="18">
        <v>1.037398613588025E-2</v>
      </c>
      <c r="AI23" s="18">
        <v>0</v>
      </c>
      <c r="AJ23" s="18">
        <v>0</v>
      </c>
      <c r="AL23" s="18">
        <v>2.2399999999999998E-3</v>
      </c>
      <c r="AM23" s="18">
        <v>1.6999999999999999E-3</v>
      </c>
      <c r="AN23" s="18">
        <v>0</v>
      </c>
      <c r="AP23" s="18">
        <v>2.1496591615058049E-2</v>
      </c>
      <c r="AQ23" s="18">
        <v>3.4150624739878472E-3</v>
      </c>
      <c r="AR23" s="18">
        <v>3.5538369724268257E-2</v>
      </c>
      <c r="AS23" s="18">
        <v>6.7799395869221589E-3</v>
      </c>
      <c r="AT23" s="18">
        <v>8.9469888209564447E-3</v>
      </c>
      <c r="AU23" s="18">
        <v>0</v>
      </c>
      <c r="AW23" s="18">
        <v>7.2055980723836439E-3</v>
      </c>
      <c r="AX23" s="18">
        <v>0</v>
      </c>
      <c r="AZ23" s="18">
        <v>2.0668938589110441E-3</v>
      </c>
      <c r="BA23" s="18">
        <v>4.7970837115005084E-3</v>
      </c>
      <c r="BB23" s="18">
        <v>1.1402730186623449E-2</v>
      </c>
      <c r="BC23" s="18">
        <v>1.797756614346915E-2</v>
      </c>
      <c r="BD23" s="18">
        <v>2.6829064207752721E-2</v>
      </c>
      <c r="BE23" s="18">
        <v>0</v>
      </c>
      <c r="BF23" s="18">
        <v>7.1699135418945067E-3</v>
      </c>
      <c r="BG23" s="18">
        <v>0</v>
      </c>
    </row>
    <row r="24" spans="2:59" ht="18.95" customHeight="1">
      <c r="B24" s="20" t="s">
        <v>176</v>
      </c>
      <c r="C24" s="18">
        <v>3.0290085757562158E-3</v>
      </c>
      <c r="D24" s="18">
        <v>3.7946544168215922E-3</v>
      </c>
      <c r="E24" s="18">
        <v>2.428702030369401E-3</v>
      </c>
      <c r="G24" s="18">
        <v>0</v>
      </c>
      <c r="H24" s="18">
        <v>2.4433218414331038E-3</v>
      </c>
      <c r="I24" s="18">
        <v>3.4995625259173989E-3</v>
      </c>
      <c r="J24" s="18">
        <v>3.1662038822977689E-3</v>
      </c>
      <c r="K24" s="18">
        <v>0</v>
      </c>
      <c r="L24" s="18">
        <v>0</v>
      </c>
      <c r="M24" s="18">
        <v>3.723568181302686E-3</v>
      </c>
      <c r="N24" s="18">
        <v>4.5721952425274454E-3</v>
      </c>
      <c r="O24" s="18">
        <v>7.8388897673490783E-3</v>
      </c>
      <c r="Q24" s="18">
        <v>1.56364836189955E-3</v>
      </c>
      <c r="R24" s="18">
        <v>0</v>
      </c>
      <c r="S24" s="18">
        <v>5.6759270562257201E-3</v>
      </c>
      <c r="T24" s="18">
        <v>5.5944334133961656E-3</v>
      </c>
      <c r="V24" s="18">
        <v>1.0079319572726271E-2</v>
      </c>
      <c r="W24" s="18">
        <v>0</v>
      </c>
      <c r="X24" s="18">
        <v>4.0620261517408732E-3</v>
      </c>
      <c r="Y24" s="18">
        <v>1.8155689643271299E-3</v>
      </c>
      <c r="Z24" s="18">
        <v>3.861161370858067E-3</v>
      </c>
      <c r="AA24" s="18">
        <v>0</v>
      </c>
      <c r="AB24" s="18">
        <v>1.737526815099019E-3</v>
      </c>
      <c r="AD24" s="18">
        <v>3.560032718243315E-3</v>
      </c>
      <c r="AE24" s="18">
        <v>4.7945329370910417E-3</v>
      </c>
      <c r="AF24" s="18">
        <v>3.2810590399129599E-3</v>
      </c>
      <c r="AG24" s="18">
        <v>0</v>
      </c>
      <c r="AH24" s="18">
        <v>0</v>
      </c>
      <c r="AI24" s="18">
        <v>2.951132027538694E-3</v>
      </c>
      <c r="AJ24" s="18">
        <v>0</v>
      </c>
      <c r="AL24" s="18">
        <v>0</v>
      </c>
      <c r="AM24" s="18">
        <v>2.0699999999999998E-3</v>
      </c>
      <c r="AN24" s="18">
        <v>2.1409999999999998E-2</v>
      </c>
      <c r="AP24" s="18">
        <v>0</v>
      </c>
      <c r="AQ24" s="18">
        <v>0</v>
      </c>
      <c r="AR24" s="18">
        <v>0</v>
      </c>
      <c r="AS24" s="18">
        <v>2.3107560719181882E-3</v>
      </c>
      <c r="AT24" s="18">
        <v>8.582171206068254E-3</v>
      </c>
      <c r="AU24" s="18">
        <v>0</v>
      </c>
      <c r="AW24" s="18">
        <v>3.0290085757562158E-3</v>
      </c>
      <c r="AX24" s="18">
        <v>0</v>
      </c>
      <c r="AZ24" s="18">
        <v>3.044555259512494E-3</v>
      </c>
      <c r="BA24" s="18">
        <v>5.082405057284062E-3</v>
      </c>
      <c r="BB24" s="18">
        <v>0</v>
      </c>
      <c r="BC24" s="18">
        <v>0</v>
      </c>
      <c r="BD24" s="18">
        <v>0</v>
      </c>
      <c r="BE24" s="18">
        <v>7.7260094702979159E-3</v>
      </c>
      <c r="BF24" s="18">
        <v>1.261958997732059E-2</v>
      </c>
      <c r="BG24" s="18">
        <v>0</v>
      </c>
    </row>
    <row r="26" spans="2:59">
      <c r="B26" s="21" t="s">
        <v>22</v>
      </c>
    </row>
    <row r="27" spans="2:59">
      <c r="B27" t="s">
        <v>483</v>
      </c>
    </row>
    <row r="28" spans="2:59">
      <c r="B28" t="s">
        <v>11</v>
      </c>
    </row>
    <row r="29" spans="2:59">
      <c r="B29"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E23"/>
  <sheetViews>
    <sheetView showGridLines="0" workbookViewId="0"/>
  </sheetViews>
  <sheetFormatPr defaultRowHeight="14.45"/>
  <cols>
    <col min="1" max="1" width="5" customWidth="1"/>
    <col min="2" max="2" width="25" customWidth="1"/>
    <col min="3" max="5" width="20" customWidth="1"/>
  </cols>
  <sheetData>
    <row r="2" spans="2:5" ht="39.950000000000003" customHeight="1">
      <c r="D2" s="19" t="s">
        <v>488</v>
      </c>
    </row>
    <row r="6" spans="2:5" ht="60" customHeight="1">
      <c r="C6" s="22" t="s">
        <v>489</v>
      </c>
      <c r="D6" s="22" t="s">
        <v>490</v>
      </c>
      <c r="E6" s="22" t="s">
        <v>491</v>
      </c>
    </row>
    <row r="7" spans="2:5">
      <c r="B7" s="20" t="s">
        <v>178</v>
      </c>
      <c r="C7" s="18">
        <v>0.20688253711987289</v>
      </c>
      <c r="D7" s="18">
        <v>0.15006970094065669</v>
      </c>
      <c r="E7" s="18">
        <v>0.12861302140156</v>
      </c>
    </row>
    <row r="8" spans="2:5">
      <c r="B8" s="20" t="s">
        <v>179</v>
      </c>
      <c r="C8" s="18">
        <v>0.12259362713465111</v>
      </c>
      <c r="D8" s="18">
        <v>0.1036736176257957</v>
      </c>
      <c r="E8" s="18">
        <v>9.8316052337666188E-2</v>
      </c>
    </row>
    <row r="9" spans="2:5">
      <c r="B9" s="20" t="s">
        <v>180</v>
      </c>
      <c r="C9" s="18">
        <v>0.2732512552856563</v>
      </c>
      <c r="D9" s="18">
        <v>0.25518200909091848</v>
      </c>
      <c r="E9" s="18">
        <v>0.24329288687723119</v>
      </c>
    </row>
    <row r="10" spans="2:5">
      <c r="B10" s="20" t="s">
        <v>181</v>
      </c>
      <c r="C10" s="18">
        <v>0.1054019698546346</v>
      </c>
      <c r="D10" s="18">
        <v>0.10619512824444551</v>
      </c>
      <c r="E10" s="18">
        <v>8.9181728643148703E-2</v>
      </c>
    </row>
    <row r="11" spans="2:5">
      <c r="B11" s="20" t="s">
        <v>182</v>
      </c>
      <c r="C11" s="18">
        <v>0.11333564867275391</v>
      </c>
      <c r="D11" s="18">
        <v>0.10492641351965851</v>
      </c>
      <c r="E11" s="18">
        <v>8.4134579584053348E-2</v>
      </c>
    </row>
    <row r="12" spans="2:5">
      <c r="B12" s="20" t="s">
        <v>183</v>
      </c>
      <c r="C12" s="18">
        <v>5.4236848240353283E-2</v>
      </c>
      <c r="D12" s="18">
        <v>5.320266224730346E-2</v>
      </c>
      <c r="E12" s="18">
        <v>4.6474846813545218E-2</v>
      </c>
    </row>
    <row r="13" spans="2:5">
      <c r="B13" s="20" t="s">
        <v>184</v>
      </c>
      <c r="C13" s="18">
        <v>3.2343077549947322E-2</v>
      </c>
      <c r="D13" s="18">
        <v>3.049192101438981E-2</v>
      </c>
      <c r="E13" s="18">
        <v>2.50190653695006E-2</v>
      </c>
    </row>
    <row r="14" spans="2:5">
      <c r="B14" s="20" t="s">
        <v>185</v>
      </c>
      <c r="C14" s="18">
        <v>8.8130496318891017E-3</v>
      </c>
      <c r="D14" s="18">
        <v>9.1480165607282522E-3</v>
      </c>
      <c r="E14" s="18">
        <v>6.1328248245177599E-3</v>
      </c>
    </row>
    <row r="15" spans="2:5">
      <c r="B15" s="20" t="s">
        <v>186</v>
      </c>
      <c r="C15" s="18">
        <v>5.946521939203938E-2</v>
      </c>
      <c r="D15" s="18">
        <v>7.9270856142573953E-2</v>
      </c>
      <c r="E15" s="18">
        <v>0.11080228704343061</v>
      </c>
    </row>
    <row r="16" spans="2:5" ht="29.1">
      <c r="B16" s="20" t="s">
        <v>187</v>
      </c>
      <c r="C16" s="18">
        <v>2.3676767118202279E-2</v>
      </c>
      <c r="D16" s="18">
        <v>0.10783967461352981</v>
      </c>
      <c r="E16" s="18">
        <v>0.16803270710534621</v>
      </c>
    </row>
    <row r="19" spans="2:2">
      <c r="B19" t="s">
        <v>483</v>
      </c>
    </row>
    <row r="20" spans="2:2">
      <c r="B20" t="s">
        <v>11</v>
      </c>
    </row>
    <row r="23" spans="2:2">
      <c r="B23" t="str">
        <f>HYPERLINK("#Contents!A1", "Return to Contents")</f>
        <v>Return to Contents</v>
      </c>
    </row>
  </sheetData>
  <pageMargins left="0.75" right="0.75" top="1" bottom="1" header="0.5" footer="0.5"/>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I23"/>
  <sheetViews>
    <sheetView showGridLines="0" workbookViewId="0">
      <pane xSplit="2" topLeftCell="BC2" activePane="topRight" state="frozen"/>
      <selection pane="topRight" activeCell="E19" sqref="E19:BL22"/>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177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3485</v>
      </c>
      <c r="D7" s="27">
        <v>1477</v>
      </c>
      <c r="E7" s="27">
        <v>1998</v>
      </c>
      <c r="G7" s="27">
        <v>166</v>
      </c>
      <c r="H7" s="27">
        <v>489</v>
      </c>
      <c r="I7" s="27">
        <v>330</v>
      </c>
      <c r="J7" s="27">
        <v>310</v>
      </c>
      <c r="K7" s="27">
        <v>382</v>
      </c>
      <c r="L7" s="27">
        <v>359</v>
      </c>
      <c r="M7" s="27">
        <v>599</v>
      </c>
      <c r="N7" s="27">
        <v>489</v>
      </c>
      <c r="O7" s="27">
        <v>361</v>
      </c>
      <c r="Q7" s="27">
        <v>1223</v>
      </c>
      <c r="R7" s="27">
        <v>688</v>
      </c>
      <c r="S7" s="27">
        <v>780</v>
      </c>
      <c r="T7" s="27">
        <v>754</v>
      </c>
      <c r="V7" s="27">
        <v>405</v>
      </c>
      <c r="W7" s="27">
        <v>555</v>
      </c>
      <c r="X7" s="27">
        <v>512</v>
      </c>
      <c r="Y7" s="27">
        <v>527</v>
      </c>
      <c r="Z7" s="27">
        <v>504</v>
      </c>
      <c r="AA7" s="27">
        <v>473</v>
      </c>
      <c r="AB7" s="27">
        <v>509</v>
      </c>
      <c r="AD7" s="27">
        <v>1219</v>
      </c>
      <c r="AE7" s="27">
        <v>688</v>
      </c>
      <c r="AF7" s="27">
        <v>629</v>
      </c>
      <c r="AG7" s="27">
        <v>138</v>
      </c>
      <c r="AH7" s="27">
        <v>525</v>
      </c>
      <c r="AI7" s="27">
        <v>284</v>
      </c>
      <c r="AJ7" s="27">
        <v>2</v>
      </c>
      <c r="AL7" s="27">
        <v>504</v>
      </c>
      <c r="AM7" s="27">
        <v>558</v>
      </c>
      <c r="AN7" s="27">
        <v>156</v>
      </c>
      <c r="AP7" s="27">
        <v>389</v>
      </c>
      <c r="AQ7" s="27">
        <v>346</v>
      </c>
      <c r="AR7" s="27">
        <v>114</v>
      </c>
      <c r="AS7" s="27">
        <v>771</v>
      </c>
      <c r="AT7" s="27">
        <v>123</v>
      </c>
      <c r="AU7" s="27">
        <v>18</v>
      </c>
      <c r="AW7" s="27">
        <v>3485</v>
      </c>
      <c r="AX7" s="27">
        <v>0</v>
      </c>
      <c r="AZ7" s="27">
        <v>1139</v>
      </c>
      <c r="BA7" s="27">
        <v>828</v>
      </c>
      <c r="BB7" s="27">
        <v>565</v>
      </c>
      <c r="BC7" s="27">
        <v>461</v>
      </c>
      <c r="BD7" s="27">
        <v>119</v>
      </c>
      <c r="BE7" s="27">
        <v>117</v>
      </c>
      <c r="BF7" s="27">
        <v>163</v>
      </c>
      <c r="BG7" s="27">
        <v>73</v>
      </c>
    </row>
    <row r="8" spans="2:61">
      <c r="B8" s="7" t="s">
        <v>106</v>
      </c>
      <c r="C8" s="13">
        <v>3486</v>
      </c>
      <c r="D8" s="13">
        <v>1538</v>
      </c>
      <c r="E8" s="13">
        <v>1944</v>
      </c>
      <c r="G8" s="13">
        <v>154</v>
      </c>
      <c r="H8" s="13">
        <v>477</v>
      </c>
      <c r="I8" s="13">
        <v>331</v>
      </c>
      <c r="J8" s="13">
        <v>304</v>
      </c>
      <c r="K8" s="13">
        <v>385</v>
      </c>
      <c r="L8" s="13">
        <v>370</v>
      </c>
      <c r="M8" s="13">
        <v>600</v>
      </c>
      <c r="N8" s="13">
        <v>533</v>
      </c>
      <c r="O8" s="13">
        <v>332</v>
      </c>
      <c r="Q8" s="13">
        <v>1230</v>
      </c>
      <c r="R8" s="13">
        <v>685</v>
      </c>
      <c r="S8" s="13">
        <v>787</v>
      </c>
      <c r="T8" s="13">
        <v>746</v>
      </c>
      <c r="V8" s="13">
        <v>475</v>
      </c>
      <c r="W8" s="13">
        <v>529</v>
      </c>
      <c r="X8" s="13">
        <v>521</v>
      </c>
      <c r="Y8" s="13">
        <v>485</v>
      </c>
      <c r="Z8" s="13">
        <v>485</v>
      </c>
      <c r="AA8" s="13">
        <v>475</v>
      </c>
      <c r="AB8" s="13">
        <v>515</v>
      </c>
      <c r="AD8" s="13">
        <v>1224</v>
      </c>
      <c r="AE8" s="13">
        <v>692</v>
      </c>
      <c r="AF8" s="13">
        <v>628</v>
      </c>
      <c r="AG8" s="13">
        <v>135</v>
      </c>
      <c r="AH8" s="13">
        <v>525</v>
      </c>
      <c r="AI8" s="13">
        <v>280</v>
      </c>
      <c r="AJ8" s="13">
        <v>2</v>
      </c>
      <c r="AL8" s="13">
        <v>520</v>
      </c>
      <c r="AM8" s="13">
        <v>574</v>
      </c>
      <c r="AN8" s="13">
        <v>159</v>
      </c>
      <c r="AP8" s="13">
        <v>387</v>
      </c>
      <c r="AQ8" s="13">
        <v>336</v>
      </c>
      <c r="AR8" s="13">
        <v>117</v>
      </c>
      <c r="AS8" s="13">
        <v>746</v>
      </c>
      <c r="AT8" s="13">
        <v>122</v>
      </c>
      <c r="AU8" s="13">
        <v>18</v>
      </c>
      <c r="AW8" s="13">
        <v>3486</v>
      </c>
      <c r="AX8" s="13">
        <v>0</v>
      </c>
      <c r="AZ8" s="13">
        <v>1184</v>
      </c>
      <c r="BA8" s="13">
        <v>805</v>
      </c>
      <c r="BB8" s="13">
        <v>568</v>
      </c>
      <c r="BC8" s="13">
        <v>447</v>
      </c>
      <c r="BD8" s="13">
        <v>117</v>
      </c>
      <c r="BE8" s="13">
        <v>115</v>
      </c>
      <c r="BF8" s="13">
        <v>158</v>
      </c>
      <c r="BG8" s="13">
        <v>72</v>
      </c>
    </row>
    <row r="9" spans="2:61" ht="18.95" customHeight="1">
      <c r="B9" s="20" t="s">
        <v>178</v>
      </c>
      <c r="C9" s="18">
        <v>0.20688253711987289</v>
      </c>
      <c r="D9" s="18">
        <v>0.243981283438613</v>
      </c>
      <c r="E9" s="18">
        <v>0.1773068680288013</v>
      </c>
      <c r="G9" s="18">
        <v>0.1725257183000343</v>
      </c>
      <c r="H9" s="18">
        <v>0.21963824358025361</v>
      </c>
      <c r="I9" s="18">
        <v>0.19618521595283051</v>
      </c>
      <c r="J9" s="18">
        <v>0.15002475589083519</v>
      </c>
      <c r="K9" s="18">
        <v>0.20570168122826499</v>
      </c>
      <c r="L9" s="18">
        <v>0.16966365336518499</v>
      </c>
      <c r="M9" s="18">
        <v>0.31009585450575489</v>
      </c>
      <c r="N9" s="18">
        <v>0.1921905149361193</v>
      </c>
      <c r="O9" s="18">
        <v>0.14682600937869361</v>
      </c>
      <c r="Q9" s="18">
        <v>0.24746815551191609</v>
      </c>
      <c r="R9" s="18">
        <v>0.18236571064702931</v>
      </c>
      <c r="S9" s="18">
        <v>0.18625128626415621</v>
      </c>
      <c r="T9" s="18">
        <v>0.18338667052904359</v>
      </c>
      <c r="V9" s="18">
        <v>0.1801751854179465</v>
      </c>
      <c r="W9" s="18">
        <v>0.23786404457389851</v>
      </c>
      <c r="X9" s="18">
        <v>0.20282384883204099</v>
      </c>
      <c r="Y9" s="18">
        <v>0.2103434200219188</v>
      </c>
      <c r="Z9" s="18">
        <v>0.18788917409533151</v>
      </c>
      <c r="AA9" s="18">
        <v>0.18898985958147879</v>
      </c>
      <c r="AB9" s="18">
        <v>0.23494065797900041</v>
      </c>
      <c r="AD9" s="18">
        <v>0.25808849747665391</v>
      </c>
      <c r="AE9" s="18">
        <v>0.19407091961258249</v>
      </c>
      <c r="AF9" s="18">
        <v>0.15326315778491451</v>
      </c>
      <c r="AG9" s="18">
        <v>0.2531977740109122</v>
      </c>
      <c r="AH9" s="18">
        <v>0.19068936097193881</v>
      </c>
      <c r="AI9" s="18">
        <v>0.14450398900355149</v>
      </c>
      <c r="AJ9" s="18">
        <v>0</v>
      </c>
      <c r="AL9" s="18">
        <v>0.23848</v>
      </c>
      <c r="AM9" s="18">
        <v>0.18249000000000001</v>
      </c>
      <c r="AN9" s="18">
        <v>0.20754</v>
      </c>
      <c r="AP9" s="18">
        <v>0.2411262280560143</v>
      </c>
      <c r="AQ9" s="18">
        <v>0.19521018562264369</v>
      </c>
      <c r="AR9" s="18">
        <v>0.23126624257232459</v>
      </c>
      <c r="AS9" s="18">
        <v>0.17249986124323741</v>
      </c>
      <c r="AT9" s="18">
        <v>0.23166245885112921</v>
      </c>
      <c r="AU9" s="18">
        <v>0.33605610120933571</v>
      </c>
      <c r="AW9" s="18">
        <v>0.20688253711987289</v>
      </c>
      <c r="AX9" s="18">
        <v>0</v>
      </c>
      <c r="AZ9" s="18">
        <v>0.1910176940457558</v>
      </c>
      <c r="BA9" s="18">
        <v>0.2432113426376139</v>
      </c>
      <c r="BB9" s="18">
        <v>0.2047618363933468</v>
      </c>
      <c r="BC9" s="18">
        <v>0.20869124574296161</v>
      </c>
      <c r="BD9" s="18">
        <v>0.2492890566577397</v>
      </c>
      <c r="BE9" s="18">
        <v>0.1782686268964139</v>
      </c>
      <c r="BF9" s="18">
        <v>0.1605034007270271</v>
      </c>
      <c r="BG9" s="18">
        <v>0.1497350801525727</v>
      </c>
    </row>
    <row r="10" spans="2:61" ht="18.95" customHeight="1">
      <c r="B10" s="20" t="s">
        <v>179</v>
      </c>
      <c r="C10" s="18">
        <v>0.12259362713465111</v>
      </c>
      <c r="D10" s="18">
        <v>0.1371848550768687</v>
      </c>
      <c r="E10" s="18">
        <v>0.11127844635305049</v>
      </c>
      <c r="G10" s="18">
        <v>8.0089028636330786E-2</v>
      </c>
      <c r="H10" s="18">
        <v>0.11728676448171629</v>
      </c>
      <c r="I10" s="18">
        <v>0.11398980374141909</v>
      </c>
      <c r="J10" s="18">
        <v>0.13981032841303551</v>
      </c>
      <c r="K10" s="18">
        <v>0.1194474634873169</v>
      </c>
      <c r="L10" s="18">
        <v>0.1244517353745678</v>
      </c>
      <c r="M10" s="18">
        <v>0.1514237310972146</v>
      </c>
      <c r="N10" s="18">
        <v>0.1129245410817161</v>
      </c>
      <c r="O10" s="18">
        <v>0.1077390335492322</v>
      </c>
      <c r="Q10" s="18">
        <v>0.14102344235922809</v>
      </c>
      <c r="R10" s="18">
        <v>0.1109363739309063</v>
      </c>
      <c r="S10" s="18">
        <v>0.12788241690561239</v>
      </c>
      <c r="T10" s="18">
        <v>0.10245208239364589</v>
      </c>
      <c r="V10" s="18">
        <v>0.10598587922302589</v>
      </c>
      <c r="W10" s="18">
        <v>0.1173622485082778</v>
      </c>
      <c r="X10" s="18">
        <v>0.1074896050422329</v>
      </c>
      <c r="Y10" s="18">
        <v>0.1257069017979606</v>
      </c>
      <c r="Z10" s="18">
        <v>0.14535896066862339</v>
      </c>
      <c r="AA10" s="18">
        <v>0.1196746332745348</v>
      </c>
      <c r="AB10" s="18">
        <v>0.13689965767252141</v>
      </c>
      <c r="AD10" s="18">
        <v>0.1587359424737497</v>
      </c>
      <c r="AE10" s="18">
        <v>0.1136253271429457</v>
      </c>
      <c r="AF10" s="18">
        <v>9.0621391884314187E-2</v>
      </c>
      <c r="AG10" s="18">
        <v>7.3513898900629954E-2</v>
      </c>
      <c r="AH10" s="18">
        <v>0.12196418277054979</v>
      </c>
      <c r="AI10" s="18">
        <v>8.4303601262952513E-2</v>
      </c>
      <c r="AJ10" s="18">
        <v>0</v>
      </c>
      <c r="AL10" s="18">
        <v>0.1361</v>
      </c>
      <c r="AM10" s="18">
        <v>8.5750000000000007E-2</v>
      </c>
      <c r="AN10" s="18">
        <v>0.10614999999999999</v>
      </c>
      <c r="AP10" s="18">
        <v>0.13438340249336531</v>
      </c>
      <c r="AQ10" s="18">
        <v>0.1228457395031973</v>
      </c>
      <c r="AR10" s="18">
        <v>0.1916666506461841</v>
      </c>
      <c r="AS10" s="18">
        <v>0.1178035788594414</v>
      </c>
      <c r="AT10" s="18">
        <v>0.1828309754626502</v>
      </c>
      <c r="AU10" s="18">
        <v>0.22444187591618381</v>
      </c>
      <c r="AW10" s="18">
        <v>0.12259362713465111</v>
      </c>
      <c r="AX10" s="18">
        <v>0</v>
      </c>
      <c r="AZ10" s="18">
        <v>0.10029756817703341</v>
      </c>
      <c r="BA10" s="18">
        <v>0.13913850226489211</v>
      </c>
      <c r="BB10" s="18">
        <v>0.12173021049586601</v>
      </c>
      <c r="BC10" s="18">
        <v>0.1217761725997803</v>
      </c>
      <c r="BD10" s="18">
        <v>0.16047568985128041</v>
      </c>
      <c r="BE10" s="18">
        <v>0.2084468887629137</v>
      </c>
      <c r="BF10" s="18">
        <v>0.1115796563391625</v>
      </c>
      <c r="BG10" s="18">
        <v>0.16239536452883099</v>
      </c>
    </row>
    <row r="11" spans="2:61" ht="18.95" customHeight="1">
      <c r="B11" s="20" t="s">
        <v>180</v>
      </c>
      <c r="C11" s="18">
        <v>0.2732512552856563</v>
      </c>
      <c r="D11" s="18">
        <v>0.28751279116442041</v>
      </c>
      <c r="E11" s="18">
        <v>0.26232933244681089</v>
      </c>
      <c r="G11" s="18">
        <v>0.32690832637736772</v>
      </c>
      <c r="H11" s="18">
        <v>0.23593613669663049</v>
      </c>
      <c r="I11" s="18">
        <v>0.256129317609605</v>
      </c>
      <c r="J11" s="18">
        <v>0.27747343945987768</v>
      </c>
      <c r="K11" s="18">
        <v>0.26289707345840352</v>
      </c>
      <c r="L11" s="18">
        <v>0.28955436074538138</v>
      </c>
      <c r="M11" s="18">
        <v>0.27408379081937861</v>
      </c>
      <c r="N11" s="18">
        <v>0.27747246396694097</v>
      </c>
      <c r="O11" s="18">
        <v>0.30081169345766517</v>
      </c>
      <c r="Q11" s="18">
        <v>0.30999980598094973</v>
      </c>
      <c r="R11" s="18">
        <v>0.27049595100539459</v>
      </c>
      <c r="S11" s="18">
        <v>0.26293807412250658</v>
      </c>
      <c r="T11" s="18">
        <v>0.23322466344839579</v>
      </c>
      <c r="V11" s="18">
        <v>0.29582880092246472</v>
      </c>
      <c r="W11" s="18">
        <v>0.34217500040969462</v>
      </c>
      <c r="X11" s="18">
        <v>0.29140107179547597</v>
      </c>
      <c r="Y11" s="18">
        <v>0.26286436862972362</v>
      </c>
      <c r="Z11" s="18">
        <v>0.2037294442943848</v>
      </c>
      <c r="AA11" s="18">
        <v>0.25400516563907832</v>
      </c>
      <c r="AB11" s="18">
        <v>0.25628240261236568</v>
      </c>
      <c r="AD11" s="18">
        <v>0.27394150773921722</v>
      </c>
      <c r="AE11" s="18">
        <v>0.29530365410712639</v>
      </c>
      <c r="AF11" s="18">
        <v>0.27001802701500599</v>
      </c>
      <c r="AG11" s="18">
        <v>0.26673587696397261</v>
      </c>
      <c r="AH11" s="18">
        <v>0.26536523258372319</v>
      </c>
      <c r="AI11" s="18">
        <v>0.23866344666218001</v>
      </c>
      <c r="AJ11" s="18">
        <v>0.57106965278647837</v>
      </c>
      <c r="AL11" s="18">
        <v>0.35725000000000001</v>
      </c>
      <c r="AM11" s="18">
        <v>0.30941000000000002</v>
      </c>
      <c r="AN11" s="18">
        <v>0.30248999999999998</v>
      </c>
      <c r="AP11" s="18">
        <v>0.23251554071175651</v>
      </c>
      <c r="AQ11" s="18">
        <v>0.21000698672233351</v>
      </c>
      <c r="AR11" s="18">
        <v>0.28242429227874472</v>
      </c>
      <c r="AS11" s="18">
        <v>0.24378816581584989</v>
      </c>
      <c r="AT11" s="18">
        <v>0.24482084714786079</v>
      </c>
      <c r="AU11" s="18">
        <v>0.27658886919722298</v>
      </c>
      <c r="AW11" s="18">
        <v>0.2732512552856563</v>
      </c>
      <c r="AX11" s="18">
        <v>0</v>
      </c>
      <c r="AZ11" s="18">
        <v>0.31941017822244028</v>
      </c>
      <c r="BA11" s="18">
        <v>0.26473968342850551</v>
      </c>
      <c r="BB11" s="18">
        <v>0.2759303988142664</v>
      </c>
      <c r="BC11" s="18">
        <v>0.24202523984342919</v>
      </c>
      <c r="BD11" s="18">
        <v>0.2269296680755292</v>
      </c>
      <c r="BE11" s="18">
        <v>0.25964170148718918</v>
      </c>
      <c r="BF11" s="18">
        <v>0.1860553563068921</v>
      </c>
      <c r="BG11" s="18">
        <v>0.1170992357012182</v>
      </c>
    </row>
    <row r="12" spans="2:61" ht="18.95" customHeight="1">
      <c r="B12" s="20" t="s">
        <v>181</v>
      </c>
      <c r="C12" s="18">
        <v>0.1054019698546346</v>
      </c>
      <c r="D12" s="18">
        <v>0.1053360618806654</v>
      </c>
      <c r="E12" s="18">
        <v>0.1051234769584639</v>
      </c>
      <c r="G12" s="18">
        <v>0.13261032410053</v>
      </c>
      <c r="H12" s="18">
        <v>9.3754981559555819E-2</v>
      </c>
      <c r="I12" s="18">
        <v>9.7412956677716697E-2</v>
      </c>
      <c r="J12" s="18">
        <v>0.107835023609648</v>
      </c>
      <c r="K12" s="18">
        <v>0.1265662025097668</v>
      </c>
      <c r="L12" s="18">
        <v>0.10621030102877189</v>
      </c>
      <c r="M12" s="18">
        <v>8.8627315281046115E-2</v>
      </c>
      <c r="N12" s="18">
        <v>0.112144981194612</v>
      </c>
      <c r="O12" s="18">
        <v>0.10931233443479341</v>
      </c>
      <c r="Q12" s="18">
        <v>8.3797209330046904E-2</v>
      </c>
      <c r="R12" s="18">
        <v>0.1138946302770364</v>
      </c>
      <c r="S12" s="18">
        <v>0.13203240625716209</v>
      </c>
      <c r="T12" s="18">
        <v>0.1038450821724185</v>
      </c>
      <c r="V12" s="18">
        <v>0.1041843209205747</v>
      </c>
      <c r="W12" s="18">
        <v>7.9523178173823289E-2</v>
      </c>
      <c r="X12" s="18">
        <v>0.12752816078301021</v>
      </c>
      <c r="Y12" s="18">
        <v>9.3652404298016412E-2</v>
      </c>
      <c r="Z12" s="18">
        <v>0.11192297229645071</v>
      </c>
      <c r="AA12" s="18">
        <v>0.1193451588754819</v>
      </c>
      <c r="AB12" s="18">
        <v>0.1027694786061661</v>
      </c>
      <c r="AD12" s="18">
        <v>8.979874802566952E-2</v>
      </c>
      <c r="AE12" s="18">
        <v>0.1019510165819935</v>
      </c>
      <c r="AF12" s="18">
        <v>0.11540725781712891</v>
      </c>
      <c r="AG12" s="18">
        <v>0.10187862497395191</v>
      </c>
      <c r="AH12" s="18">
        <v>0.13376993267186521</v>
      </c>
      <c r="AI12" s="18">
        <v>0.10895842073850311</v>
      </c>
      <c r="AJ12" s="18">
        <v>0</v>
      </c>
      <c r="AL12" s="18">
        <v>9.819E-2</v>
      </c>
      <c r="AM12" s="18">
        <v>0.13156000000000001</v>
      </c>
      <c r="AN12" s="18">
        <v>7.034E-2</v>
      </c>
      <c r="AP12" s="18">
        <v>0.1127944846939669</v>
      </c>
      <c r="AQ12" s="18">
        <v>0.1058277326938456</v>
      </c>
      <c r="AR12" s="18">
        <v>9.3439406934317765E-2</v>
      </c>
      <c r="AS12" s="18">
        <v>0.1088844374826954</v>
      </c>
      <c r="AT12" s="18">
        <v>0.1189104594691711</v>
      </c>
      <c r="AU12" s="18">
        <v>0.11337365645849209</v>
      </c>
      <c r="AW12" s="18">
        <v>0.1054019698546346</v>
      </c>
      <c r="AX12" s="18">
        <v>0</v>
      </c>
      <c r="AZ12" s="18">
        <v>0.10645536263526539</v>
      </c>
      <c r="BA12" s="18">
        <v>0.10188423007567129</v>
      </c>
      <c r="BB12" s="18">
        <v>0.12296531387574031</v>
      </c>
      <c r="BC12" s="18">
        <v>0.1109987831970836</v>
      </c>
      <c r="BD12" s="18">
        <v>4.9879707329463813E-2</v>
      </c>
      <c r="BE12" s="18">
        <v>8.7812797337083276E-2</v>
      </c>
      <c r="BF12" s="18">
        <v>9.9880380507756661E-2</v>
      </c>
      <c r="BG12" s="18">
        <v>8.398780146122084E-2</v>
      </c>
    </row>
    <row r="13" spans="2:61" ht="18.95" customHeight="1">
      <c r="B13" s="20" t="s">
        <v>182</v>
      </c>
      <c r="C13" s="18">
        <v>0.11333564867275391</v>
      </c>
      <c r="D13" s="18">
        <v>9.4295408906557118E-2</v>
      </c>
      <c r="E13" s="18">
        <v>0.12861248502013101</v>
      </c>
      <c r="G13" s="18">
        <v>7.4307821252788231E-2</v>
      </c>
      <c r="H13" s="18">
        <v>0.1230877070344141</v>
      </c>
      <c r="I13" s="18">
        <v>0.139579073955234</v>
      </c>
      <c r="J13" s="18">
        <v>0.10282719147875539</v>
      </c>
      <c r="K13" s="18">
        <v>0.11695162964325639</v>
      </c>
      <c r="L13" s="18">
        <v>0.13685043945174721</v>
      </c>
      <c r="M13" s="18">
        <v>6.8336332950474393E-2</v>
      </c>
      <c r="N13" s="18">
        <v>0.12692407494480701</v>
      </c>
      <c r="O13" s="18">
        <v>0.13004086109737059</v>
      </c>
      <c r="Q13" s="18">
        <v>9.4946156068877949E-2</v>
      </c>
      <c r="R13" s="18">
        <v>0.12799221851303061</v>
      </c>
      <c r="S13" s="18">
        <v>0.121432828596005</v>
      </c>
      <c r="T13" s="18">
        <v>0.1204574077160783</v>
      </c>
      <c r="V13" s="18">
        <v>0.1244608730546662</v>
      </c>
      <c r="W13" s="18">
        <v>8.5089889495235715E-2</v>
      </c>
      <c r="X13" s="18">
        <v>0.12767902304830051</v>
      </c>
      <c r="Y13" s="18">
        <v>0.11359482151625321</v>
      </c>
      <c r="Z13" s="18">
        <v>0.1132690714304988</v>
      </c>
      <c r="AA13" s="18">
        <v>0.123767066488935</v>
      </c>
      <c r="AB13" s="18">
        <v>0.1077484152242196</v>
      </c>
      <c r="AD13" s="18">
        <v>9.2690627963193481E-2</v>
      </c>
      <c r="AE13" s="18">
        <v>0.12794358240781381</v>
      </c>
      <c r="AF13" s="18">
        <v>0.12434477080315751</v>
      </c>
      <c r="AG13" s="18">
        <v>9.0590644417336399E-2</v>
      </c>
      <c r="AH13" s="18">
        <v>0.1160509388162068</v>
      </c>
      <c r="AI13" s="18">
        <v>0.14955757103826289</v>
      </c>
      <c r="AJ13" s="18">
        <v>0</v>
      </c>
      <c r="AL13" s="18">
        <v>7.8439999999999996E-2</v>
      </c>
      <c r="AM13" s="18">
        <v>0.12470000000000001</v>
      </c>
      <c r="AN13" s="18">
        <v>0.11798</v>
      </c>
      <c r="AP13" s="18">
        <v>0.1126299240102759</v>
      </c>
      <c r="AQ13" s="18">
        <v>0.11323054211742151</v>
      </c>
      <c r="AR13" s="18">
        <v>7.0422567025386074E-2</v>
      </c>
      <c r="AS13" s="18">
        <v>0.1207551393155976</v>
      </c>
      <c r="AT13" s="18">
        <v>0.1123290306252057</v>
      </c>
      <c r="AU13" s="18">
        <v>4.9539497218765299E-2</v>
      </c>
      <c r="AW13" s="18">
        <v>0.11333564867275391</v>
      </c>
      <c r="AX13" s="18">
        <v>0</v>
      </c>
      <c r="AZ13" s="18">
        <v>0.1204292815842689</v>
      </c>
      <c r="BA13" s="18">
        <v>9.6292616216676785E-2</v>
      </c>
      <c r="BB13" s="18">
        <v>0.1090468173586914</v>
      </c>
      <c r="BC13" s="18">
        <v>0.11937305856609361</v>
      </c>
      <c r="BD13" s="18">
        <v>0.123447491117742</v>
      </c>
      <c r="BE13" s="18">
        <v>0.1213819708902904</v>
      </c>
      <c r="BF13" s="18">
        <v>0.15336067388897709</v>
      </c>
      <c r="BG13" s="18">
        <v>9.7970613418025612E-2</v>
      </c>
    </row>
    <row r="14" spans="2:61" ht="18.95" customHeight="1">
      <c r="B14" s="20" t="s">
        <v>183</v>
      </c>
      <c r="C14" s="18">
        <v>5.4236848240353283E-2</v>
      </c>
      <c r="D14" s="18">
        <v>3.8398933480145947E-2</v>
      </c>
      <c r="E14" s="18">
        <v>6.6725232584017621E-2</v>
      </c>
      <c r="G14" s="18">
        <v>7.2032119431118605E-2</v>
      </c>
      <c r="H14" s="18">
        <v>7.3226503814857957E-2</v>
      </c>
      <c r="I14" s="18">
        <v>6.083030444306918E-2</v>
      </c>
      <c r="J14" s="18">
        <v>7.2705400481188037E-2</v>
      </c>
      <c r="K14" s="18">
        <v>5.2201282727542417E-2</v>
      </c>
      <c r="L14" s="18">
        <v>3.9462250023088882E-2</v>
      </c>
      <c r="M14" s="18">
        <v>3.3827232546910321E-2</v>
      </c>
      <c r="N14" s="18">
        <v>5.1979550940038158E-2</v>
      </c>
      <c r="O14" s="18">
        <v>5.4582528192504989E-2</v>
      </c>
      <c r="Q14" s="18">
        <v>3.9653584912540979E-2</v>
      </c>
      <c r="R14" s="18">
        <v>5.5278101950193823E-2</v>
      </c>
      <c r="S14" s="18">
        <v>5.2454741529659961E-2</v>
      </c>
      <c r="T14" s="18">
        <v>7.9671849791643087E-2</v>
      </c>
      <c r="V14" s="18">
        <v>5.8121275354919948E-2</v>
      </c>
      <c r="W14" s="18">
        <v>3.9550891341039618E-2</v>
      </c>
      <c r="X14" s="18">
        <v>4.6235249026800131E-2</v>
      </c>
      <c r="Y14" s="18">
        <v>4.429571161223534E-2</v>
      </c>
      <c r="Z14" s="18">
        <v>7.9974761324325114E-2</v>
      </c>
      <c r="AA14" s="18">
        <v>6.614998864991764E-2</v>
      </c>
      <c r="AB14" s="18">
        <v>4.7977171708853378E-2</v>
      </c>
      <c r="AD14" s="18">
        <v>3.808578058009332E-2</v>
      </c>
      <c r="AE14" s="18">
        <v>6.2589151515272168E-2</v>
      </c>
      <c r="AF14" s="18">
        <v>6.0949425571463087E-2</v>
      </c>
      <c r="AG14" s="18">
        <v>5.4837306066906323E-2</v>
      </c>
      <c r="AH14" s="18">
        <v>4.8150700313783823E-2</v>
      </c>
      <c r="AI14" s="18">
        <v>0.1007193878924401</v>
      </c>
      <c r="AJ14" s="18">
        <v>0</v>
      </c>
      <c r="AL14" s="18">
        <v>3.4779999999999998E-2</v>
      </c>
      <c r="AM14" s="18">
        <v>5.7189999999999998E-2</v>
      </c>
      <c r="AN14" s="18">
        <v>5.9409999999999998E-2</v>
      </c>
      <c r="AP14" s="18">
        <v>5.6294157057093161E-2</v>
      </c>
      <c r="AQ14" s="18">
        <v>6.967730708653766E-2</v>
      </c>
      <c r="AR14" s="18">
        <v>6.1861473194851448E-2</v>
      </c>
      <c r="AS14" s="18">
        <v>6.3027753501707029E-2</v>
      </c>
      <c r="AT14" s="18">
        <v>7.0718135709986626E-2</v>
      </c>
      <c r="AU14" s="18">
        <v>0</v>
      </c>
      <c r="AW14" s="18">
        <v>5.4236848240353283E-2</v>
      </c>
      <c r="AX14" s="18">
        <v>0</v>
      </c>
      <c r="AZ14" s="18">
        <v>4.7073789015276798E-2</v>
      </c>
      <c r="BA14" s="18">
        <v>4.8320526892650963E-2</v>
      </c>
      <c r="BB14" s="18">
        <v>5.6240712170418913E-2</v>
      </c>
      <c r="BC14" s="18">
        <v>5.9249665916163631E-2</v>
      </c>
      <c r="BD14" s="18">
        <v>5.7911652344148107E-2</v>
      </c>
      <c r="BE14" s="18">
        <v>3.964391046639168E-2</v>
      </c>
      <c r="BF14" s="18">
        <v>7.3543584256079722E-2</v>
      </c>
      <c r="BG14" s="18">
        <v>0.12858662243871519</v>
      </c>
    </row>
    <row r="15" spans="2:61" ht="18.95" customHeight="1">
      <c r="B15" s="20" t="s">
        <v>184</v>
      </c>
      <c r="C15" s="18">
        <v>3.2343077549947322E-2</v>
      </c>
      <c r="D15" s="18">
        <v>2.6780097450247509E-2</v>
      </c>
      <c r="E15" s="18">
        <v>3.6805063928529808E-2</v>
      </c>
      <c r="G15" s="18">
        <v>5.3694448164272331E-2</v>
      </c>
      <c r="H15" s="18">
        <v>3.9357702438964873E-2</v>
      </c>
      <c r="I15" s="18">
        <v>2.931611530282948E-2</v>
      </c>
      <c r="J15" s="18">
        <v>4.9237690346349727E-2</v>
      </c>
      <c r="K15" s="18">
        <v>2.807252600469208E-2</v>
      </c>
      <c r="L15" s="18">
        <v>3.1479726567948972E-2</v>
      </c>
      <c r="M15" s="18">
        <v>2.3694435194403351E-2</v>
      </c>
      <c r="N15" s="18">
        <v>2.442410379448386E-2</v>
      </c>
      <c r="O15" s="18">
        <v>3.4219805739009942E-2</v>
      </c>
      <c r="Q15" s="18">
        <v>1.9858101754419381E-2</v>
      </c>
      <c r="R15" s="18">
        <v>4.8956728659760397E-2</v>
      </c>
      <c r="S15" s="18">
        <v>3.440416534199988E-2</v>
      </c>
      <c r="T15" s="18">
        <v>3.4434125460354049E-2</v>
      </c>
      <c r="V15" s="18">
        <v>2.9739713888347771E-2</v>
      </c>
      <c r="W15" s="18">
        <v>1.308159659778731E-2</v>
      </c>
      <c r="X15" s="18">
        <v>3.6553960430662558E-2</v>
      </c>
      <c r="Y15" s="18">
        <v>3.7510724636168682E-2</v>
      </c>
      <c r="Z15" s="18">
        <v>4.6961160173121873E-2</v>
      </c>
      <c r="AA15" s="18">
        <v>4.1257490115480668E-2</v>
      </c>
      <c r="AB15" s="18">
        <v>2.3409085918252571E-2</v>
      </c>
      <c r="AD15" s="18">
        <v>1.972397923596754E-2</v>
      </c>
      <c r="AE15" s="18">
        <v>2.3459664756858581E-2</v>
      </c>
      <c r="AF15" s="18">
        <v>5.6383331244319802E-2</v>
      </c>
      <c r="AG15" s="18">
        <v>4.3029851082019642E-2</v>
      </c>
      <c r="AH15" s="18">
        <v>3.860559226735058E-2</v>
      </c>
      <c r="AI15" s="18">
        <v>3.5644408047501359E-2</v>
      </c>
      <c r="AJ15" s="18">
        <v>0.42893034721352158</v>
      </c>
      <c r="AL15" s="18">
        <v>1.082E-2</v>
      </c>
      <c r="AM15" s="18">
        <v>3.6130000000000002E-2</v>
      </c>
      <c r="AN15" s="18">
        <v>1.3860000000000001E-2</v>
      </c>
      <c r="AP15" s="18">
        <v>4.561346078461808E-2</v>
      </c>
      <c r="AQ15" s="18">
        <v>2.7187730398901992E-2</v>
      </c>
      <c r="AR15" s="18">
        <v>6.977241542760128E-3</v>
      </c>
      <c r="AS15" s="18">
        <v>4.6729949579728827E-2</v>
      </c>
      <c r="AT15" s="18">
        <v>8.5464022232680948E-3</v>
      </c>
      <c r="AU15" s="18">
        <v>0</v>
      </c>
      <c r="AW15" s="18">
        <v>3.2343077549947322E-2</v>
      </c>
      <c r="AX15" s="18">
        <v>0</v>
      </c>
      <c r="AZ15" s="18">
        <v>2.5555644585798089E-2</v>
      </c>
      <c r="BA15" s="18">
        <v>3.2107222179917932E-2</v>
      </c>
      <c r="BB15" s="18">
        <v>2.9973182593647681E-2</v>
      </c>
      <c r="BC15" s="18">
        <v>4.1814182150162381E-2</v>
      </c>
      <c r="BD15" s="18">
        <v>2.365477262117777E-2</v>
      </c>
      <c r="BE15" s="18">
        <v>8.1131617349140036E-3</v>
      </c>
      <c r="BF15" s="18">
        <v>5.6838530969898902E-2</v>
      </c>
      <c r="BG15" s="18">
        <v>8.5492630499328301E-2</v>
      </c>
    </row>
    <row r="16" spans="2:61" ht="18.95" customHeight="1">
      <c r="B16" s="20" t="s">
        <v>185</v>
      </c>
      <c r="C16" s="18">
        <v>8.8130496318891017E-3</v>
      </c>
      <c r="D16" s="18">
        <v>5.842673928305734E-3</v>
      </c>
      <c r="E16" s="18">
        <v>1.117971724271183E-2</v>
      </c>
      <c r="G16" s="18">
        <v>1.8639810565136548E-2</v>
      </c>
      <c r="H16" s="18">
        <v>3.9762972498342429E-3</v>
      </c>
      <c r="I16" s="18">
        <v>8.056927366403864E-3</v>
      </c>
      <c r="J16" s="18">
        <v>9.1777761977370025E-3</v>
      </c>
      <c r="K16" s="18">
        <v>1.254536827958941E-2</v>
      </c>
      <c r="L16" s="18">
        <v>1.3843066856122429E-2</v>
      </c>
      <c r="M16" s="18">
        <v>6.3021264441118826E-3</v>
      </c>
      <c r="N16" s="18">
        <v>4.1279143811896093E-3</v>
      </c>
      <c r="O16" s="18">
        <v>1.376573007076576E-2</v>
      </c>
      <c r="Q16" s="18">
        <v>7.0581950930466717E-3</v>
      </c>
      <c r="R16" s="18">
        <v>1.124664856383638E-2</v>
      </c>
      <c r="S16" s="18">
        <v>3.625284014060674E-3</v>
      </c>
      <c r="T16" s="18">
        <v>1.277336893281731E-2</v>
      </c>
      <c r="V16" s="18">
        <v>4.7614937061423489E-3</v>
      </c>
      <c r="W16" s="18">
        <v>1.851501558856117E-3</v>
      </c>
      <c r="X16" s="18">
        <v>5.9076825766793172E-3</v>
      </c>
      <c r="Y16" s="18">
        <v>1.4990015817165501E-2</v>
      </c>
      <c r="Z16" s="18">
        <v>1.3658998091039249E-2</v>
      </c>
      <c r="AA16" s="18">
        <v>1.180483792092063E-2</v>
      </c>
      <c r="AB16" s="18">
        <v>9.4964615662056582E-3</v>
      </c>
      <c r="AD16" s="18">
        <v>3.7388506713161981E-3</v>
      </c>
      <c r="AE16" s="18">
        <v>7.251341806309577E-3</v>
      </c>
      <c r="AF16" s="18">
        <v>1.2565088581824219E-2</v>
      </c>
      <c r="AG16" s="18">
        <v>1.424041920105964E-2</v>
      </c>
      <c r="AH16" s="18">
        <v>1.2283997858975529E-2</v>
      </c>
      <c r="AI16" s="18">
        <v>1.737478331197408E-2</v>
      </c>
      <c r="AJ16" s="18">
        <v>0</v>
      </c>
      <c r="AL16" s="18">
        <v>4.1000000000000003E-3</v>
      </c>
      <c r="AM16" s="18">
        <v>2.0999999999999999E-3</v>
      </c>
      <c r="AN16" s="18">
        <v>1.2109999999999999E-2</v>
      </c>
      <c r="AP16" s="18">
        <v>1.2353133044547691E-2</v>
      </c>
      <c r="AQ16" s="18">
        <v>1.649890481903896E-2</v>
      </c>
      <c r="AR16" s="18">
        <v>1.019938967304914E-2</v>
      </c>
      <c r="AS16" s="18">
        <v>1.6116721639979549E-2</v>
      </c>
      <c r="AT16" s="18">
        <v>0</v>
      </c>
      <c r="AU16" s="18">
        <v>0</v>
      </c>
      <c r="AW16" s="18">
        <v>8.8130496318891017E-3</v>
      </c>
      <c r="AX16" s="18">
        <v>0</v>
      </c>
      <c r="AZ16" s="18">
        <v>5.3390941133649242E-3</v>
      </c>
      <c r="BA16" s="18">
        <v>6.7504481970372034E-3</v>
      </c>
      <c r="BB16" s="18">
        <v>1.3770215459400841E-2</v>
      </c>
      <c r="BC16" s="18">
        <v>8.6949567998768785E-3</v>
      </c>
      <c r="BD16" s="18">
        <v>7.7641295072184788E-3</v>
      </c>
      <c r="BE16" s="18">
        <v>8.6445287768210279E-3</v>
      </c>
      <c r="BF16" s="18">
        <v>2.8670205687558872E-2</v>
      </c>
      <c r="BG16" s="18">
        <v>1.149804439520311E-2</v>
      </c>
    </row>
    <row r="17" spans="2:59" ht="18.95" customHeight="1">
      <c r="B17" s="20" t="s">
        <v>186</v>
      </c>
      <c r="C17" s="18">
        <v>5.946521939203938E-2</v>
      </c>
      <c r="D17" s="18">
        <v>4.1053069561078279E-2</v>
      </c>
      <c r="E17" s="18">
        <v>7.3840601763767624E-2</v>
      </c>
      <c r="G17" s="18">
        <v>5.0137030628953923E-2</v>
      </c>
      <c r="H17" s="18">
        <v>5.7585655235565567E-2</v>
      </c>
      <c r="I17" s="18">
        <v>5.715995892955468E-2</v>
      </c>
      <c r="J17" s="18">
        <v>8.4786348844525364E-2</v>
      </c>
      <c r="K17" s="18">
        <v>5.7241713671744972E-2</v>
      </c>
      <c r="L17" s="18">
        <v>5.5390972342599633E-2</v>
      </c>
      <c r="M17" s="18">
        <v>3.1316861459506323E-2</v>
      </c>
      <c r="N17" s="18">
        <v>7.0544950116377306E-2</v>
      </c>
      <c r="O17" s="18">
        <v>8.5897129505390052E-2</v>
      </c>
      <c r="Q17" s="18">
        <v>4.2571876916394448E-2</v>
      </c>
      <c r="R17" s="18">
        <v>5.8989348305731208E-2</v>
      </c>
      <c r="S17" s="18">
        <v>5.4965990317541492E-2</v>
      </c>
      <c r="T17" s="18">
        <v>8.9266796876003876E-2</v>
      </c>
      <c r="V17" s="18">
        <v>7.6804523263154775E-2</v>
      </c>
      <c r="W17" s="18">
        <v>5.4139254619563718E-2</v>
      </c>
      <c r="X17" s="18">
        <v>4.2697205264868997E-2</v>
      </c>
      <c r="Y17" s="18">
        <v>6.4836935863553685E-2</v>
      </c>
      <c r="Z17" s="18">
        <v>7.1749957978319262E-2</v>
      </c>
      <c r="AA17" s="18">
        <v>5.9770972430415563E-2</v>
      </c>
      <c r="AB17" s="18">
        <v>4.900149925964431E-2</v>
      </c>
      <c r="AD17" s="18">
        <v>4.8496307407430557E-2</v>
      </c>
      <c r="AE17" s="18">
        <v>4.9855979188877568E-2</v>
      </c>
      <c r="AF17" s="18">
        <v>9.1095838284269995E-2</v>
      </c>
      <c r="AG17" s="18">
        <v>6.103786798814731E-2</v>
      </c>
      <c r="AH17" s="18">
        <v>4.2745121997367463E-2</v>
      </c>
      <c r="AI17" s="18">
        <v>9.1258588594771123E-2</v>
      </c>
      <c r="AJ17" s="18">
        <v>0</v>
      </c>
      <c r="AL17" s="18">
        <v>3.567E-2</v>
      </c>
      <c r="AM17" s="18">
        <v>4.1930000000000002E-2</v>
      </c>
      <c r="AN17" s="18">
        <v>9.7769999999999996E-2</v>
      </c>
      <c r="AP17" s="18">
        <v>3.6408892910390692E-2</v>
      </c>
      <c r="AQ17" s="18">
        <v>0.110284335733662</v>
      </c>
      <c r="AR17" s="18">
        <v>2.5851135898444708E-2</v>
      </c>
      <c r="AS17" s="18">
        <v>7.4465984139291286E-2</v>
      </c>
      <c r="AT17" s="18">
        <v>3.0181690510728418E-2</v>
      </c>
      <c r="AU17" s="18">
        <v>0</v>
      </c>
      <c r="AW17" s="18">
        <v>5.946521939203938E-2</v>
      </c>
      <c r="AX17" s="18">
        <v>0</v>
      </c>
      <c r="AZ17" s="18">
        <v>6.1060250199464712E-2</v>
      </c>
      <c r="BA17" s="18">
        <v>4.4180594280978029E-2</v>
      </c>
      <c r="BB17" s="18">
        <v>4.4172248880099907E-2</v>
      </c>
      <c r="BC17" s="18">
        <v>6.5380798620919431E-2</v>
      </c>
      <c r="BD17" s="18">
        <v>7.6977513543905279E-2</v>
      </c>
      <c r="BE17" s="18">
        <v>8.8046413647983074E-2</v>
      </c>
      <c r="BF17" s="18">
        <v>9.6141550662808287E-2</v>
      </c>
      <c r="BG17" s="18">
        <v>9.5960358565144607E-2</v>
      </c>
    </row>
    <row r="18" spans="2:59" ht="32.1" customHeight="1">
      <c r="B18" s="20" t="s">
        <v>187</v>
      </c>
      <c r="C18" s="18">
        <v>2.3676767118202279E-2</v>
      </c>
      <c r="D18" s="18">
        <v>1.961482511309794E-2</v>
      </c>
      <c r="E18" s="18">
        <v>2.6798775673715441E-2</v>
      </c>
      <c r="G18" s="18">
        <v>1.9055372543467501E-2</v>
      </c>
      <c r="H18" s="18">
        <v>3.6150007908207028E-2</v>
      </c>
      <c r="I18" s="18">
        <v>4.1340326021337519E-2</v>
      </c>
      <c r="J18" s="18">
        <v>6.1220452780481223E-3</v>
      </c>
      <c r="K18" s="18">
        <v>1.837505898942253E-2</v>
      </c>
      <c r="L18" s="18">
        <v>3.3093494244586623E-2</v>
      </c>
      <c r="M18" s="18">
        <v>1.229231970119944E-2</v>
      </c>
      <c r="N18" s="18">
        <v>2.7266904643715669E-2</v>
      </c>
      <c r="O18" s="18">
        <v>1.680487457457399E-2</v>
      </c>
      <c r="Q18" s="18">
        <v>1.3623472072579719E-2</v>
      </c>
      <c r="R18" s="18">
        <v>1.984428814708104E-2</v>
      </c>
      <c r="S18" s="18">
        <v>2.4012806651295671E-2</v>
      </c>
      <c r="T18" s="18">
        <v>4.048795267959969E-2</v>
      </c>
      <c r="V18" s="18">
        <v>1.993793424875712E-2</v>
      </c>
      <c r="W18" s="18">
        <v>2.9362394721823271E-2</v>
      </c>
      <c r="X18" s="18">
        <v>1.1684193199928449E-2</v>
      </c>
      <c r="Y18" s="18">
        <v>3.2204695807004281E-2</v>
      </c>
      <c r="Z18" s="18">
        <v>2.5485499647905231E-2</v>
      </c>
      <c r="AA18" s="18">
        <v>1.523482702375677E-2</v>
      </c>
      <c r="AB18" s="18">
        <v>3.1475169452770922E-2</v>
      </c>
      <c r="AD18" s="18">
        <v>1.6699758426708389E-2</v>
      </c>
      <c r="AE18" s="18">
        <v>2.3949362880220221E-2</v>
      </c>
      <c r="AF18" s="18">
        <v>2.53517110136019E-2</v>
      </c>
      <c r="AG18" s="18">
        <v>4.0937736395064081E-2</v>
      </c>
      <c r="AH18" s="18">
        <v>3.0374939748239078E-2</v>
      </c>
      <c r="AI18" s="18">
        <v>2.9015803447863281E-2</v>
      </c>
      <c r="AJ18" s="18">
        <v>0</v>
      </c>
      <c r="AL18" s="18">
        <v>6.1599999999999997E-3</v>
      </c>
      <c r="AM18" s="18">
        <v>2.8740000000000002E-2</v>
      </c>
      <c r="AN18" s="18">
        <v>1.235E-2</v>
      </c>
      <c r="AP18" s="18">
        <v>1.5880776237971531E-2</v>
      </c>
      <c r="AQ18" s="18">
        <v>2.9230535302417749E-2</v>
      </c>
      <c r="AR18" s="18">
        <v>2.5891600233937339E-2</v>
      </c>
      <c r="AS18" s="18">
        <v>3.5928408422471497E-2</v>
      </c>
      <c r="AT18" s="18">
        <v>0</v>
      </c>
      <c r="AU18" s="18">
        <v>0</v>
      </c>
      <c r="AW18" s="18">
        <v>2.3676767118202279E-2</v>
      </c>
      <c r="AX18" s="18">
        <v>0</v>
      </c>
      <c r="AZ18" s="18">
        <v>2.3361137421331571E-2</v>
      </c>
      <c r="BA18" s="18">
        <v>2.3374833826056339E-2</v>
      </c>
      <c r="BB18" s="18">
        <v>2.140906395852181E-2</v>
      </c>
      <c r="BC18" s="18">
        <v>2.199589656352938E-2</v>
      </c>
      <c r="BD18" s="18">
        <v>2.3670318951794989E-2</v>
      </c>
      <c r="BE18" s="18">
        <v>0</v>
      </c>
      <c r="BF18" s="18">
        <v>3.3426660653838862E-2</v>
      </c>
      <c r="BG18" s="18">
        <v>6.7274248839740522E-2</v>
      </c>
    </row>
    <row r="19" spans="2:59">
      <c r="G19" s="23"/>
      <c r="H19" s="23"/>
      <c r="I19" s="23"/>
      <c r="J19" s="23"/>
      <c r="K19" s="23"/>
      <c r="L19" s="23"/>
      <c r="M19" s="23"/>
      <c r="N19" s="23"/>
      <c r="O19" s="23"/>
    </row>
    <row r="20" spans="2:59">
      <c r="B20" s="21" t="s">
        <v>23</v>
      </c>
    </row>
    <row r="21" spans="2:59">
      <c r="B21" t="s">
        <v>483</v>
      </c>
    </row>
    <row r="22" spans="2:59">
      <c r="B22" t="s">
        <v>11</v>
      </c>
    </row>
    <row r="23" spans="2:59">
      <c r="B23"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I23"/>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188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3485</v>
      </c>
      <c r="D7" s="27">
        <v>1477</v>
      </c>
      <c r="E7" s="27">
        <v>1998</v>
      </c>
      <c r="G7" s="27">
        <v>166</v>
      </c>
      <c r="H7" s="27">
        <v>489</v>
      </c>
      <c r="I7" s="27">
        <v>330</v>
      </c>
      <c r="J7" s="27">
        <v>310</v>
      </c>
      <c r="K7" s="27">
        <v>382</v>
      </c>
      <c r="L7" s="27">
        <v>359</v>
      </c>
      <c r="M7" s="27">
        <v>599</v>
      </c>
      <c r="N7" s="27">
        <v>489</v>
      </c>
      <c r="O7" s="27">
        <v>361</v>
      </c>
      <c r="Q7" s="27">
        <v>1223</v>
      </c>
      <c r="R7" s="27">
        <v>688</v>
      </c>
      <c r="S7" s="27">
        <v>780</v>
      </c>
      <c r="T7" s="27">
        <v>754</v>
      </c>
      <c r="V7" s="27">
        <v>405</v>
      </c>
      <c r="W7" s="27">
        <v>555</v>
      </c>
      <c r="X7" s="27">
        <v>512</v>
      </c>
      <c r="Y7" s="27">
        <v>527</v>
      </c>
      <c r="Z7" s="27">
        <v>504</v>
      </c>
      <c r="AA7" s="27">
        <v>473</v>
      </c>
      <c r="AB7" s="27">
        <v>509</v>
      </c>
      <c r="AD7" s="27">
        <v>1219</v>
      </c>
      <c r="AE7" s="27">
        <v>688</v>
      </c>
      <c r="AF7" s="27">
        <v>629</v>
      </c>
      <c r="AG7" s="27">
        <v>138</v>
      </c>
      <c r="AH7" s="27">
        <v>525</v>
      </c>
      <c r="AI7" s="27">
        <v>284</v>
      </c>
      <c r="AJ7" s="27">
        <v>2</v>
      </c>
      <c r="AL7" s="27">
        <v>504</v>
      </c>
      <c r="AM7" s="27">
        <v>558</v>
      </c>
      <c r="AN7" s="27">
        <v>156</v>
      </c>
      <c r="AP7" s="27">
        <v>389</v>
      </c>
      <c r="AQ7" s="27">
        <v>346</v>
      </c>
      <c r="AR7" s="27">
        <v>114</v>
      </c>
      <c r="AS7" s="27">
        <v>771</v>
      </c>
      <c r="AT7" s="27">
        <v>123</v>
      </c>
      <c r="AU7" s="27">
        <v>18</v>
      </c>
      <c r="AW7" s="27">
        <v>3485</v>
      </c>
      <c r="AX7" s="27">
        <v>0</v>
      </c>
      <c r="AZ7" s="27">
        <v>1139</v>
      </c>
      <c r="BA7" s="27">
        <v>828</v>
      </c>
      <c r="BB7" s="27">
        <v>565</v>
      </c>
      <c r="BC7" s="27">
        <v>461</v>
      </c>
      <c r="BD7" s="27">
        <v>119</v>
      </c>
      <c r="BE7" s="27">
        <v>117</v>
      </c>
      <c r="BF7" s="27">
        <v>163</v>
      </c>
      <c r="BG7" s="27">
        <v>73</v>
      </c>
    </row>
    <row r="8" spans="2:61">
      <c r="B8" s="7" t="s">
        <v>106</v>
      </c>
      <c r="C8" s="13">
        <v>3486</v>
      </c>
      <c r="D8" s="13">
        <v>1538</v>
      </c>
      <c r="E8" s="13">
        <v>1944</v>
      </c>
      <c r="G8" s="13">
        <v>154</v>
      </c>
      <c r="H8" s="13">
        <v>477</v>
      </c>
      <c r="I8" s="13">
        <v>331</v>
      </c>
      <c r="J8" s="13">
        <v>304</v>
      </c>
      <c r="K8" s="13">
        <v>385</v>
      </c>
      <c r="L8" s="13">
        <v>370</v>
      </c>
      <c r="M8" s="13">
        <v>600</v>
      </c>
      <c r="N8" s="13">
        <v>533</v>
      </c>
      <c r="O8" s="13">
        <v>332</v>
      </c>
      <c r="Q8" s="13">
        <v>1230</v>
      </c>
      <c r="R8" s="13">
        <v>685</v>
      </c>
      <c r="S8" s="13">
        <v>787</v>
      </c>
      <c r="T8" s="13">
        <v>746</v>
      </c>
      <c r="V8" s="13">
        <v>475</v>
      </c>
      <c r="W8" s="13">
        <v>529</v>
      </c>
      <c r="X8" s="13">
        <v>521</v>
      </c>
      <c r="Y8" s="13">
        <v>485</v>
      </c>
      <c r="Z8" s="13">
        <v>485</v>
      </c>
      <c r="AA8" s="13">
        <v>475</v>
      </c>
      <c r="AB8" s="13">
        <v>515</v>
      </c>
      <c r="AD8" s="13">
        <v>1224</v>
      </c>
      <c r="AE8" s="13">
        <v>692</v>
      </c>
      <c r="AF8" s="13">
        <v>628</v>
      </c>
      <c r="AG8" s="13">
        <v>135</v>
      </c>
      <c r="AH8" s="13">
        <v>525</v>
      </c>
      <c r="AI8" s="13">
        <v>280</v>
      </c>
      <c r="AJ8" s="13">
        <v>2</v>
      </c>
      <c r="AL8" s="13">
        <v>520</v>
      </c>
      <c r="AM8" s="13">
        <v>574</v>
      </c>
      <c r="AN8" s="13">
        <v>159</v>
      </c>
      <c r="AP8" s="13">
        <v>387</v>
      </c>
      <c r="AQ8" s="13">
        <v>336</v>
      </c>
      <c r="AR8" s="13">
        <v>117</v>
      </c>
      <c r="AS8" s="13">
        <v>746</v>
      </c>
      <c r="AT8" s="13">
        <v>122</v>
      </c>
      <c r="AU8" s="13">
        <v>18</v>
      </c>
      <c r="AW8" s="13">
        <v>3486</v>
      </c>
      <c r="AX8" s="13">
        <v>0</v>
      </c>
      <c r="AZ8" s="13">
        <v>1184</v>
      </c>
      <c r="BA8" s="13">
        <v>805</v>
      </c>
      <c r="BB8" s="13">
        <v>568</v>
      </c>
      <c r="BC8" s="13">
        <v>447</v>
      </c>
      <c r="BD8" s="13">
        <v>117</v>
      </c>
      <c r="BE8" s="13">
        <v>115</v>
      </c>
      <c r="BF8" s="13">
        <v>158</v>
      </c>
      <c r="BG8" s="13">
        <v>72</v>
      </c>
    </row>
    <row r="9" spans="2:61" ht="18.95" customHeight="1">
      <c r="B9" s="20" t="s">
        <v>178</v>
      </c>
      <c r="C9" s="18">
        <v>0.15006970094065669</v>
      </c>
      <c r="D9" s="18">
        <v>0.1838696996178488</v>
      </c>
      <c r="E9" s="18">
        <v>0.123310158662012</v>
      </c>
      <c r="G9" s="18">
        <v>0.13089087162399671</v>
      </c>
      <c r="H9" s="18">
        <v>0.14327860934579889</v>
      </c>
      <c r="I9" s="18">
        <v>0.1364898105815236</v>
      </c>
      <c r="J9" s="18">
        <v>0.1242696535245319</v>
      </c>
      <c r="K9" s="18">
        <v>0.14134264623447759</v>
      </c>
      <c r="L9" s="18">
        <v>0.1235104611260993</v>
      </c>
      <c r="M9" s="18">
        <v>0.24651020616315231</v>
      </c>
      <c r="N9" s="18">
        <v>0.13621130438581411</v>
      </c>
      <c r="O9" s="18">
        <v>9.3340404800359641E-2</v>
      </c>
      <c r="Q9" s="18">
        <v>0.19490758448475151</v>
      </c>
      <c r="R9" s="18">
        <v>0.14469080957905281</v>
      </c>
      <c r="S9" s="18">
        <v>0.1145766338649296</v>
      </c>
      <c r="T9" s="18">
        <v>0.1226396667436066</v>
      </c>
      <c r="V9" s="18">
        <v>0.12505503340110671</v>
      </c>
      <c r="W9" s="18">
        <v>0.16656067154137111</v>
      </c>
      <c r="X9" s="18">
        <v>0.15583567925984659</v>
      </c>
      <c r="Y9" s="18">
        <v>0.1682358105229545</v>
      </c>
      <c r="Z9" s="18">
        <v>0.130828534627939</v>
      </c>
      <c r="AA9" s="18">
        <v>0.11615225585013821</v>
      </c>
      <c r="AB9" s="18">
        <v>0.18266616428443119</v>
      </c>
      <c r="AD9" s="18">
        <v>0.2042591196234631</v>
      </c>
      <c r="AE9" s="18">
        <v>0.13251860683364419</v>
      </c>
      <c r="AF9" s="18">
        <v>0.1013470410724373</v>
      </c>
      <c r="AG9" s="18">
        <v>0.15937664834848531</v>
      </c>
      <c r="AH9" s="18">
        <v>0.13095162979329131</v>
      </c>
      <c r="AI9" s="18">
        <v>9.8343855712669848E-2</v>
      </c>
      <c r="AJ9" s="18">
        <v>0</v>
      </c>
      <c r="AL9" s="18">
        <v>0.19694</v>
      </c>
      <c r="AM9" s="18">
        <v>0.12841</v>
      </c>
      <c r="AN9" s="18">
        <v>0.14774999999999999</v>
      </c>
      <c r="AP9" s="18">
        <v>0.17172896423664349</v>
      </c>
      <c r="AQ9" s="18">
        <v>0.11504215390771851</v>
      </c>
      <c r="AR9" s="18">
        <v>0.27376644024190538</v>
      </c>
      <c r="AS9" s="18">
        <v>0.12537392217317711</v>
      </c>
      <c r="AT9" s="18">
        <v>0.1223929972292549</v>
      </c>
      <c r="AU9" s="18">
        <v>0.2788273507363811</v>
      </c>
      <c r="AW9" s="18">
        <v>0.15006970094065669</v>
      </c>
      <c r="AX9" s="18">
        <v>0</v>
      </c>
      <c r="AZ9" s="18">
        <v>0.13188939127964711</v>
      </c>
      <c r="BA9" s="18">
        <v>0.18552809790022681</v>
      </c>
      <c r="BB9" s="18">
        <v>0.1413259299991669</v>
      </c>
      <c r="BC9" s="18">
        <v>0.14526984123731501</v>
      </c>
      <c r="BD9" s="18">
        <v>0.21840568703387789</v>
      </c>
      <c r="BE9" s="18">
        <v>0.1897715116304278</v>
      </c>
      <c r="BF9" s="18">
        <v>7.5475119835822085E-2</v>
      </c>
      <c r="BG9" s="18">
        <v>0.1249587415980892</v>
      </c>
    </row>
    <row r="10" spans="2:61" ht="18.95" customHeight="1">
      <c r="B10" s="20" t="s">
        <v>179</v>
      </c>
      <c r="C10" s="18">
        <v>0.1036736176257957</v>
      </c>
      <c r="D10" s="18">
        <v>0.12677612264774571</v>
      </c>
      <c r="E10" s="18">
        <v>8.5588870183006593E-2</v>
      </c>
      <c r="G10" s="18">
        <v>3.5897550382692711E-2</v>
      </c>
      <c r="H10" s="18">
        <v>9.3411203641234397E-2</v>
      </c>
      <c r="I10" s="18">
        <v>0.10396628840028289</v>
      </c>
      <c r="J10" s="18">
        <v>9.8028782032642925E-2</v>
      </c>
      <c r="K10" s="18">
        <v>0.1018120132612448</v>
      </c>
      <c r="L10" s="18">
        <v>8.0893981430896073E-2</v>
      </c>
      <c r="M10" s="18">
        <v>0.13986962036410769</v>
      </c>
      <c r="N10" s="18">
        <v>0.1149040685952962</v>
      </c>
      <c r="O10" s="18">
        <v>9.8730204748993494E-2</v>
      </c>
      <c r="Q10" s="18">
        <v>0.1173158651554895</v>
      </c>
      <c r="R10" s="18">
        <v>9.9305028080163171E-2</v>
      </c>
      <c r="S10" s="18">
        <v>0.1064719247115206</v>
      </c>
      <c r="T10" s="18">
        <v>8.3348249017867637E-2</v>
      </c>
      <c r="V10" s="18">
        <v>8.0100428310030614E-2</v>
      </c>
      <c r="W10" s="18">
        <v>0.10711921941186971</v>
      </c>
      <c r="X10" s="18">
        <v>8.4641209177865245E-2</v>
      </c>
      <c r="Y10" s="18">
        <v>0.11045666506244441</v>
      </c>
      <c r="Z10" s="18">
        <v>0.1109305066677523</v>
      </c>
      <c r="AA10" s="18">
        <v>0.1192554620764152</v>
      </c>
      <c r="AB10" s="18">
        <v>0.1135409044098752</v>
      </c>
      <c r="AD10" s="18">
        <v>0.1345784972252875</v>
      </c>
      <c r="AE10" s="18">
        <v>0.100357838626842</v>
      </c>
      <c r="AF10" s="18">
        <v>8.8428431853233666E-2</v>
      </c>
      <c r="AG10" s="18">
        <v>7.6401563394884464E-2</v>
      </c>
      <c r="AH10" s="18">
        <v>8.7957189704294739E-2</v>
      </c>
      <c r="AI10" s="18">
        <v>5.4363752258292063E-2</v>
      </c>
      <c r="AJ10" s="18">
        <v>0</v>
      </c>
      <c r="AL10" s="18">
        <v>0.10552</v>
      </c>
      <c r="AM10" s="18">
        <v>8.6669999999999997E-2</v>
      </c>
      <c r="AN10" s="18">
        <v>8.3070000000000005E-2</v>
      </c>
      <c r="AP10" s="18">
        <v>0.1275643140925023</v>
      </c>
      <c r="AQ10" s="18">
        <v>0.10207760813151399</v>
      </c>
      <c r="AR10" s="18">
        <v>0.16843496093533769</v>
      </c>
      <c r="AS10" s="18">
        <v>9.5795243186653584E-2</v>
      </c>
      <c r="AT10" s="18">
        <v>0.1947483075072271</v>
      </c>
      <c r="AU10" s="18">
        <v>0.21869917665154559</v>
      </c>
      <c r="AW10" s="18">
        <v>0.1036736176257957</v>
      </c>
      <c r="AX10" s="18">
        <v>0</v>
      </c>
      <c r="AZ10" s="18">
        <v>7.8100990801919401E-2</v>
      </c>
      <c r="BA10" s="18">
        <v>0.1317935515559516</v>
      </c>
      <c r="BB10" s="18">
        <v>0.1224630862963282</v>
      </c>
      <c r="BC10" s="18">
        <v>0.109747049086834</v>
      </c>
      <c r="BD10" s="18">
        <v>0.13377451881278421</v>
      </c>
      <c r="BE10" s="18">
        <v>0.11963663206777091</v>
      </c>
      <c r="BF10" s="18">
        <v>4.2768915560864589E-2</v>
      </c>
      <c r="BG10" s="18">
        <v>9.9695627002482246E-2</v>
      </c>
    </row>
    <row r="11" spans="2:61" ht="18.95" customHeight="1">
      <c r="B11" s="20" t="s">
        <v>180</v>
      </c>
      <c r="C11" s="18">
        <v>0.25518200909091848</v>
      </c>
      <c r="D11" s="18">
        <v>0.26476209254674299</v>
      </c>
      <c r="E11" s="18">
        <v>0.2479302496144834</v>
      </c>
      <c r="G11" s="18">
        <v>0.2406056762836708</v>
      </c>
      <c r="H11" s="18">
        <v>0.25034983627854751</v>
      </c>
      <c r="I11" s="18">
        <v>0.2331044158334703</v>
      </c>
      <c r="J11" s="18">
        <v>0.19351803570235329</v>
      </c>
      <c r="K11" s="18">
        <v>0.24064744668340829</v>
      </c>
      <c r="L11" s="18">
        <v>0.26845958883867882</v>
      </c>
      <c r="M11" s="18">
        <v>0.31476041348108458</v>
      </c>
      <c r="N11" s="18">
        <v>0.26626754207095649</v>
      </c>
      <c r="O11" s="18">
        <v>0.22380327114948681</v>
      </c>
      <c r="Q11" s="18">
        <v>0.30352242017385339</v>
      </c>
      <c r="R11" s="18">
        <v>0.24220285600997049</v>
      </c>
      <c r="S11" s="18">
        <v>0.25004737763923862</v>
      </c>
      <c r="T11" s="18">
        <v>0.19633146410017799</v>
      </c>
      <c r="V11" s="18">
        <v>0.26576954893377391</v>
      </c>
      <c r="W11" s="18">
        <v>0.2909660801215137</v>
      </c>
      <c r="X11" s="18">
        <v>0.28162461197295841</v>
      </c>
      <c r="Y11" s="18">
        <v>0.27454039039925021</v>
      </c>
      <c r="Z11" s="18">
        <v>0.2070299509726819</v>
      </c>
      <c r="AA11" s="18">
        <v>0.2490191613110713</v>
      </c>
      <c r="AB11" s="18">
        <v>0.21470711775791471</v>
      </c>
      <c r="AD11" s="18">
        <v>0.28031844788019739</v>
      </c>
      <c r="AE11" s="18">
        <v>0.28006872107808217</v>
      </c>
      <c r="AF11" s="18">
        <v>0.22489353984663141</v>
      </c>
      <c r="AG11" s="18">
        <v>0.2165023227718037</v>
      </c>
      <c r="AH11" s="18">
        <v>0.24238237022391201</v>
      </c>
      <c r="AI11" s="18">
        <v>0.19204759943176669</v>
      </c>
      <c r="AJ11" s="18">
        <v>0.57106965278647837</v>
      </c>
      <c r="AL11" s="18">
        <v>0.31152000000000002</v>
      </c>
      <c r="AM11" s="18">
        <v>0.28105000000000002</v>
      </c>
      <c r="AN11" s="18">
        <v>0.23277999999999999</v>
      </c>
      <c r="AP11" s="18">
        <v>0.29041855206358741</v>
      </c>
      <c r="AQ11" s="18">
        <v>0.1466788470798811</v>
      </c>
      <c r="AR11" s="18">
        <v>0.1263554888640557</v>
      </c>
      <c r="AS11" s="18">
        <v>0.2389944921875107</v>
      </c>
      <c r="AT11" s="18">
        <v>0.2620420610813427</v>
      </c>
      <c r="AU11" s="18">
        <v>0.21979507263609249</v>
      </c>
      <c r="AW11" s="18">
        <v>0.25518200909091848</v>
      </c>
      <c r="AX11" s="18">
        <v>0</v>
      </c>
      <c r="AZ11" s="18">
        <v>0.28142524285426912</v>
      </c>
      <c r="BA11" s="18">
        <v>0.27581130491051981</v>
      </c>
      <c r="BB11" s="18">
        <v>0.2214068532412766</v>
      </c>
      <c r="BC11" s="18">
        <v>0.29672829066069789</v>
      </c>
      <c r="BD11" s="18">
        <v>0.1849416257550423</v>
      </c>
      <c r="BE11" s="18">
        <v>0.22897042385064029</v>
      </c>
      <c r="BF11" s="18">
        <v>0.117688566197728</v>
      </c>
      <c r="BG11" s="18">
        <v>9.3410238220431041E-2</v>
      </c>
    </row>
    <row r="12" spans="2:61" ht="18.95" customHeight="1">
      <c r="B12" s="20" t="s">
        <v>181</v>
      </c>
      <c r="C12" s="18">
        <v>0.10619512824444551</v>
      </c>
      <c r="D12" s="18">
        <v>0.1017871950901458</v>
      </c>
      <c r="E12" s="18">
        <v>0.1098814633759649</v>
      </c>
      <c r="G12" s="18">
        <v>0.15330523202567381</v>
      </c>
      <c r="H12" s="18">
        <v>0.12580734933973031</v>
      </c>
      <c r="I12" s="18">
        <v>0.1084794232204957</v>
      </c>
      <c r="J12" s="18">
        <v>0.1143208593987622</v>
      </c>
      <c r="K12" s="18">
        <v>0.1145946428994912</v>
      </c>
      <c r="L12" s="18">
        <v>0.1160301831512673</v>
      </c>
      <c r="M12" s="18">
        <v>7.7452387128358641E-2</v>
      </c>
      <c r="N12" s="18">
        <v>9.2525034645884852E-2</v>
      </c>
      <c r="O12" s="18">
        <v>9.970023074726303E-2</v>
      </c>
      <c r="Q12" s="18">
        <v>9.5160585125978511E-2</v>
      </c>
      <c r="R12" s="18">
        <v>0.1130363762711714</v>
      </c>
      <c r="S12" s="18">
        <v>0.13647922011467961</v>
      </c>
      <c r="T12" s="18">
        <v>8.8035946371115434E-2</v>
      </c>
      <c r="V12" s="18">
        <v>0.1005218144459174</v>
      </c>
      <c r="W12" s="18">
        <v>0.12115821328596341</v>
      </c>
      <c r="X12" s="18">
        <v>0.115029982788475</v>
      </c>
      <c r="Y12" s="18">
        <v>7.9953231880361728E-2</v>
      </c>
      <c r="Z12" s="18">
        <v>0.1067003482440767</v>
      </c>
      <c r="AA12" s="18">
        <v>0.1125659820387508</v>
      </c>
      <c r="AB12" s="18">
        <v>0.1054971939320738</v>
      </c>
      <c r="AD12" s="18">
        <v>8.9052031615000263E-2</v>
      </c>
      <c r="AE12" s="18">
        <v>9.99106017767106E-2</v>
      </c>
      <c r="AF12" s="18">
        <v>0.10485411387678201</v>
      </c>
      <c r="AG12" s="18">
        <v>0.1050538304511283</v>
      </c>
      <c r="AH12" s="18">
        <v>0.1286731273369324</v>
      </c>
      <c r="AI12" s="18">
        <v>0.1589245844068288</v>
      </c>
      <c r="AJ12" s="18">
        <v>0</v>
      </c>
      <c r="AL12" s="18">
        <v>0.11229</v>
      </c>
      <c r="AM12" s="18">
        <v>0.12472999999999999</v>
      </c>
      <c r="AN12" s="18">
        <v>0.10424</v>
      </c>
      <c r="AP12" s="18">
        <v>0.1145583246918727</v>
      </c>
      <c r="AQ12" s="18">
        <v>0.10267597061988989</v>
      </c>
      <c r="AR12" s="18">
        <v>0.15829615489219789</v>
      </c>
      <c r="AS12" s="18">
        <v>9.3070176761997442E-2</v>
      </c>
      <c r="AT12" s="18">
        <v>8.4065664803939705E-2</v>
      </c>
      <c r="AU12" s="18">
        <v>0.11337365645849209</v>
      </c>
      <c r="AW12" s="18">
        <v>0.10619512824444551</v>
      </c>
      <c r="AX12" s="18">
        <v>0</v>
      </c>
      <c r="AZ12" s="18">
        <v>0.1122912141464141</v>
      </c>
      <c r="BA12" s="18">
        <v>0.10683447491637001</v>
      </c>
      <c r="BB12" s="18">
        <v>0.1114080774559794</v>
      </c>
      <c r="BC12" s="18">
        <v>0.1075436852941235</v>
      </c>
      <c r="BD12" s="18">
        <v>0.1213991837926303</v>
      </c>
      <c r="BE12" s="18">
        <v>9.2897831427010039E-2</v>
      </c>
      <c r="BF12" s="18">
        <v>5.4063574440719291E-2</v>
      </c>
      <c r="BG12" s="18">
        <v>8.961624615273811E-2</v>
      </c>
    </row>
    <row r="13" spans="2:61" ht="18.95" customHeight="1">
      <c r="B13" s="20" t="s">
        <v>182</v>
      </c>
      <c r="C13" s="18">
        <v>0.10492641351965851</v>
      </c>
      <c r="D13" s="18">
        <v>0.102167783155031</v>
      </c>
      <c r="E13" s="18">
        <v>0.1066186309791638</v>
      </c>
      <c r="G13" s="18">
        <v>0.13890092697733811</v>
      </c>
      <c r="H13" s="18">
        <v>0.10886470358263051</v>
      </c>
      <c r="I13" s="18">
        <v>8.8300240507060437E-2</v>
      </c>
      <c r="J13" s="18">
        <v>0.1179470817045366</v>
      </c>
      <c r="K13" s="18">
        <v>0.1258363805385215</v>
      </c>
      <c r="L13" s="18">
        <v>0.1240327203078473</v>
      </c>
      <c r="M13" s="18">
        <v>6.2927568533261119E-2</v>
      </c>
      <c r="N13" s="18">
        <v>9.8152035421018829E-2</v>
      </c>
      <c r="O13" s="18">
        <v>0.12953559621913949</v>
      </c>
      <c r="Q13" s="18">
        <v>9.4192201199232772E-2</v>
      </c>
      <c r="R13" s="18">
        <v>0.1268905504658506</v>
      </c>
      <c r="S13" s="18">
        <v>0.10319787359726069</v>
      </c>
      <c r="T13" s="18">
        <v>0.1070918623128702</v>
      </c>
      <c r="V13" s="18">
        <v>7.0636615290374641E-2</v>
      </c>
      <c r="W13" s="18">
        <v>0.114025156549528</v>
      </c>
      <c r="X13" s="18">
        <v>0.1086265066681488</v>
      </c>
      <c r="Y13" s="18">
        <v>0.1008530243099884</v>
      </c>
      <c r="Z13" s="18">
        <v>0.1333975330363375</v>
      </c>
      <c r="AA13" s="18">
        <v>8.7070481353940313E-2</v>
      </c>
      <c r="AB13" s="18">
        <v>0.11699455696764741</v>
      </c>
      <c r="AD13" s="18">
        <v>8.424547148317485E-2</v>
      </c>
      <c r="AE13" s="18">
        <v>0.1172756595356053</v>
      </c>
      <c r="AF13" s="18">
        <v>0.13621683302885321</v>
      </c>
      <c r="AG13" s="18">
        <v>7.1913748649208922E-2</v>
      </c>
      <c r="AH13" s="18">
        <v>0.1092669309174726</v>
      </c>
      <c r="AI13" s="18">
        <v>0.1031664088125198</v>
      </c>
      <c r="AJ13" s="18">
        <v>0</v>
      </c>
      <c r="AL13" s="18">
        <v>0.104</v>
      </c>
      <c r="AM13" s="18">
        <v>0.11085</v>
      </c>
      <c r="AN13" s="18">
        <v>0.1002</v>
      </c>
      <c r="AP13" s="18">
        <v>9.7601304588105078E-2</v>
      </c>
      <c r="AQ13" s="18">
        <v>9.5281999631558395E-2</v>
      </c>
      <c r="AR13" s="18">
        <v>7.8709946501088673E-2</v>
      </c>
      <c r="AS13" s="18">
        <v>0.1233143356716364</v>
      </c>
      <c r="AT13" s="18">
        <v>0.11271599020156051</v>
      </c>
      <c r="AU13" s="18">
        <v>0.106462351444752</v>
      </c>
      <c r="AW13" s="18">
        <v>0.10492641351965851</v>
      </c>
      <c r="AX13" s="18">
        <v>0</v>
      </c>
      <c r="AZ13" s="18">
        <v>0.1039313026196121</v>
      </c>
      <c r="BA13" s="18">
        <v>9.8270740433660686E-2</v>
      </c>
      <c r="BB13" s="18">
        <v>0.1142269668973048</v>
      </c>
      <c r="BC13" s="18">
        <v>0.1275568480652057</v>
      </c>
      <c r="BD13" s="18">
        <v>9.7422335296046381E-2</v>
      </c>
      <c r="BE13" s="18">
        <v>0.11169104920504461</v>
      </c>
      <c r="BF13" s="18">
        <v>7.3759953723866276E-2</v>
      </c>
      <c r="BG13" s="18">
        <v>6.714926905498235E-2</v>
      </c>
    </row>
    <row r="14" spans="2:61" ht="18.95" customHeight="1">
      <c r="B14" s="20" t="s">
        <v>183</v>
      </c>
      <c r="C14" s="18">
        <v>5.320266224730346E-2</v>
      </c>
      <c r="D14" s="18">
        <v>4.3235380996243578E-2</v>
      </c>
      <c r="E14" s="18">
        <v>6.1044243416206401E-2</v>
      </c>
      <c r="G14" s="18">
        <v>6.4359818810820632E-2</v>
      </c>
      <c r="H14" s="18">
        <v>5.5646896157515099E-2</v>
      </c>
      <c r="I14" s="18">
        <v>4.9243663933626197E-2</v>
      </c>
      <c r="J14" s="18">
        <v>5.9774941634983397E-2</v>
      </c>
      <c r="K14" s="18">
        <v>7.7393199078455585E-2</v>
      </c>
      <c r="L14" s="18">
        <v>5.5546008641323967E-2</v>
      </c>
      <c r="M14" s="18">
        <v>2.6523630463686339E-2</v>
      </c>
      <c r="N14" s="18">
        <v>5.0029939657160093E-2</v>
      </c>
      <c r="O14" s="18">
        <v>6.5136297106613686E-2</v>
      </c>
      <c r="Q14" s="18">
        <v>4.4633174106629467E-2</v>
      </c>
      <c r="R14" s="18">
        <v>5.0208417749957261E-2</v>
      </c>
      <c r="S14" s="18">
        <v>5.8404997814333171E-2</v>
      </c>
      <c r="T14" s="18">
        <v>6.2899336878864245E-2</v>
      </c>
      <c r="V14" s="18">
        <v>4.7112972625260152E-2</v>
      </c>
      <c r="W14" s="18">
        <v>2.5613409691285598E-2</v>
      </c>
      <c r="X14" s="18">
        <v>5.4617831392770592E-2</v>
      </c>
      <c r="Y14" s="18">
        <v>5.1472511550367563E-2</v>
      </c>
      <c r="Z14" s="18">
        <v>8.4535296383993486E-2</v>
      </c>
      <c r="AA14" s="18">
        <v>6.0214550051963613E-2</v>
      </c>
      <c r="AB14" s="18">
        <v>5.1383625397710707E-2</v>
      </c>
      <c r="AD14" s="18">
        <v>4.1486901945038998E-2</v>
      </c>
      <c r="AE14" s="18">
        <v>5.4964184565126507E-2</v>
      </c>
      <c r="AF14" s="18">
        <v>6.7504665984118362E-2</v>
      </c>
      <c r="AG14" s="18">
        <v>6.9475278490818609E-2</v>
      </c>
      <c r="AH14" s="18">
        <v>4.4511490276926018E-2</v>
      </c>
      <c r="AI14" s="18">
        <v>7.3630459156035027E-2</v>
      </c>
      <c r="AJ14" s="18">
        <v>0.42893034721352158</v>
      </c>
      <c r="AL14" s="18">
        <v>2.8639999999999999E-2</v>
      </c>
      <c r="AM14" s="18">
        <v>5.3560000000000003E-2</v>
      </c>
      <c r="AN14" s="18">
        <v>4.7800000000000002E-2</v>
      </c>
      <c r="AP14" s="18">
        <v>4.6992037272558497E-2</v>
      </c>
      <c r="AQ14" s="18">
        <v>7.1212893091699647E-2</v>
      </c>
      <c r="AR14" s="18">
        <v>9.5220532010148934E-2</v>
      </c>
      <c r="AS14" s="18">
        <v>6.7270754223018897E-2</v>
      </c>
      <c r="AT14" s="18">
        <v>8.7930219563147186E-2</v>
      </c>
      <c r="AU14" s="18">
        <v>6.2842392072736578E-2</v>
      </c>
      <c r="AW14" s="18">
        <v>5.320266224730346E-2</v>
      </c>
      <c r="AX14" s="18">
        <v>0</v>
      </c>
      <c r="AZ14" s="18">
        <v>4.8114813220700797E-2</v>
      </c>
      <c r="BA14" s="18">
        <v>4.0846486945084963E-2</v>
      </c>
      <c r="BB14" s="18">
        <v>5.2351092576508808E-2</v>
      </c>
      <c r="BC14" s="18">
        <v>6.8122910738091624E-2</v>
      </c>
      <c r="BD14" s="18">
        <v>8.2828625656637733E-2</v>
      </c>
      <c r="BE14" s="18">
        <v>6.6363382464265805E-2</v>
      </c>
      <c r="BF14" s="18">
        <v>8.5464483408639852E-2</v>
      </c>
      <c r="BG14" s="18">
        <v>6.3703962248850915E-2</v>
      </c>
    </row>
    <row r="15" spans="2:61" ht="18.95" customHeight="1">
      <c r="B15" s="20" t="s">
        <v>184</v>
      </c>
      <c r="C15" s="18">
        <v>3.049192101438981E-2</v>
      </c>
      <c r="D15" s="18">
        <v>2.3711961745346621E-2</v>
      </c>
      <c r="E15" s="18">
        <v>3.5913321188556523E-2</v>
      </c>
      <c r="G15" s="18">
        <v>3.5924433932134882E-2</v>
      </c>
      <c r="H15" s="18">
        <v>3.325407613972739E-2</v>
      </c>
      <c r="I15" s="18">
        <v>3.316880703017791E-2</v>
      </c>
      <c r="J15" s="18">
        <v>3.972056600086004E-2</v>
      </c>
      <c r="K15" s="18">
        <v>2.9509985982788658E-2</v>
      </c>
      <c r="L15" s="18">
        <v>2.1800319538107651E-2</v>
      </c>
      <c r="M15" s="18">
        <v>1.775642533809263E-2</v>
      </c>
      <c r="N15" s="18">
        <v>3.2828638046366869E-2</v>
      </c>
      <c r="O15" s="18">
        <v>4.3000888570123193E-2</v>
      </c>
      <c r="Q15" s="18">
        <v>1.663268604457941E-2</v>
      </c>
      <c r="R15" s="18">
        <v>3.5946153473516332E-2</v>
      </c>
      <c r="S15" s="18">
        <v>3.7838240635365818E-2</v>
      </c>
      <c r="T15" s="18">
        <v>3.9512680828200357E-2</v>
      </c>
      <c r="V15" s="18">
        <v>2.472883466300459E-2</v>
      </c>
      <c r="W15" s="18">
        <v>1.6143421358068E-2</v>
      </c>
      <c r="X15" s="18">
        <v>3.2602957639649273E-2</v>
      </c>
      <c r="Y15" s="18">
        <v>2.9983452893967769E-2</v>
      </c>
      <c r="Z15" s="18">
        <v>4.4034657634070752E-2</v>
      </c>
      <c r="AA15" s="18">
        <v>4.2974210142510912E-2</v>
      </c>
      <c r="AB15" s="18">
        <v>2.4620076089181538E-2</v>
      </c>
      <c r="AD15" s="18">
        <v>2.203731025115957E-2</v>
      </c>
      <c r="AE15" s="18">
        <v>2.4682804337077341E-2</v>
      </c>
      <c r="AF15" s="18">
        <v>3.2562477613664993E-2</v>
      </c>
      <c r="AG15" s="18">
        <v>4.3740417579820667E-2</v>
      </c>
      <c r="AH15" s="18">
        <v>4.3479845138885247E-2</v>
      </c>
      <c r="AI15" s="18">
        <v>4.6641274059736539E-2</v>
      </c>
      <c r="AJ15" s="18">
        <v>0</v>
      </c>
      <c r="AL15" s="18">
        <v>1.5559999999999999E-2</v>
      </c>
      <c r="AM15" s="18">
        <v>2.46E-2</v>
      </c>
      <c r="AN15" s="18">
        <v>3.9780000000000003E-2</v>
      </c>
      <c r="AP15" s="18">
        <v>3.0890334046004421E-2</v>
      </c>
      <c r="AQ15" s="18">
        <v>2.514938609038473E-2</v>
      </c>
      <c r="AR15" s="18">
        <v>3.3412350201850377E-2</v>
      </c>
      <c r="AS15" s="18">
        <v>4.8626788732252998E-2</v>
      </c>
      <c r="AT15" s="18">
        <v>3.9139286966014201E-2</v>
      </c>
      <c r="AU15" s="18">
        <v>0</v>
      </c>
      <c r="AW15" s="18">
        <v>3.049192101438981E-2</v>
      </c>
      <c r="AX15" s="18">
        <v>0</v>
      </c>
      <c r="AZ15" s="18">
        <v>2.5227764557736069E-2</v>
      </c>
      <c r="BA15" s="18">
        <v>2.2449786455303711E-2</v>
      </c>
      <c r="BB15" s="18">
        <v>3.2724056941925012E-2</v>
      </c>
      <c r="BC15" s="18">
        <v>3.2430382718360448E-2</v>
      </c>
      <c r="BD15" s="18">
        <v>5.3392198901990602E-2</v>
      </c>
      <c r="BE15" s="18">
        <v>1.8876403192446711E-2</v>
      </c>
      <c r="BF15" s="18">
        <v>4.3956798900058831E-2</v>
      </c>
      <c r="BG15" s="18">
        <v>9.4896863160377695E-2</v>
      </c>
    </row>
    <row r="16" spans="2:61" ht="18.95" customHeight="1">
      <c r="B16" s="20" t="s">
        <v>185</v>
      </c>
      <c r="C16" s="18">
        <v>9.1480165607282522E-3</v>
      </c>
      <c r="D16" s="18">
        <v>8.5491248637730825E-3</v>
      </c>
      <c r="E16" s="18">
        <v>9.6389839659657365E-3</v>
      </c>
      <c r="G16" s="18">
        <v>1.146618624554357E-2</v>
      </c>
      <c r="H16" s="18">
        <v>6.2352860472957451E-3</v>
      </c>
      <c r="I16" s="18">
        <v>1.094847665687723E-2</v>
      </c>
      <c r="J16" s="18">
        <v>1.5987617146928281E-2</v>
      </c>
      <c r="K16" s="18">
        <v>5.150817350925643E-3</v>
      </c>
      <c r="L16" s="18">
        <v>8.6543618298180764E-3</v>
      </c>
      <c r="M16" s="18">
        <v>1.094307229402967E-2</v>
      </c>
      <c r="N16" s="18">
        <v>6.1099339161648581E-3</v>
      </c>
      <c r="O16" s="18">
        <v>1.102996069817867E-2</v>
      </c>
      <c r="Q16" s="18">
        <v>4.6858678463896413E-3</v>
      </c>
      <c r="R16" s="18">
        <v>1.8114783768776441E-2</v>
      </c>
      <c r="S16" s="18">
        <v>6.0386196193399763E-3</v>
      </c>
      <c r="T16" s="18">
        <v>1.203792832917481E-2</v>
      </c>
      <c r="V16" s="18">
        <v>2.635524369838692E-3</v>
      </c>
      <c r="W16" s="18">
        <v>7.2273019547663426E-3</v>
      </c>
      <c r="X16" s="18">
        <v>3.9879837648193863E-3</v>
      </c>
      <c r="Y16" s="18">
        <v>1.6675397751037681E-2</v>
      </c>
      <c r="Z16" s="18">
        <v>9.7592242504663494E-3</v>
      </c>
      <c r="AA16" s="18">
        <v>1.201033715063462E-2</v>
      </c>
      <c r="AB16" s="18">
        <v>1.204039321918985E-2</v>
      </c>
      <c r="AD16" s="18">
        <v>9.6355443671716362E-3</v>
      </c>
      <c r="AE16" s="18">
        <v>8.803951091581854E-3</v>
      </c>
      <c r="AF16" s="18">
        <v>1.209989615503692E-2</v>
      </c>
      <c r="AG16" s="18">
        <v>1.3050876297007481E-2</v>
      </c>
      <c r="AH16" s="18">
        <v>7.026716609633347E-3</v>
      </c>
      <c r="AI16" s="18">
        <v>3.394264031382955E-3</v>
      </c>
      <c r="AJ16" s="18">
        <v>0</v>
      </c>
      <c r="AL16" s="18">
        <v>5.5100000000000001E-3</v>
      </c>
      <c r="AM16" s="18">
        <v>7.4200000000000004E-3</v>
      </c>
      <c r="AN16" s="18">
        <v>6.0499999999999998E-3</v>
      </c>
      <c r="AP16" s="18">
        <v>1.547701289402601E-2</v>
      </c>
      <c r="AQ16" s="18">
        <v>1.4297471719163179E-2</v>
      </c>
      <c r="AR16" s="18">
        <v>6.977241542760128E-3</v>
      </c>
      <c r="AS16" s="18">
        <v>1.6426282950430051E-2</v>
      </c>
      <c r="AT16" s="18">
        <v>0</v>
      </c>
      <c r="AU16" s="18">
        <v>0</v>
      </c>
      <c r="AW16" s="18">
        <v>9.1480165607282522E-3</v>
      </c>
      <c r="AX16" s="18">
        <v>0</v>
      </c>
      <c r="AZ16" s="18">
        <v>5.2298773283484578E-3</v>
      </c>
      <c r="BA16" s="18">
        <v>9.1882232882137538E-3</v>
      </c>
      <c r="BB16" s="18">
        <v>1.200812100614135E-2</v>
      </c>
      <c r="BC16" s="18">
        <v>1.036046601540036E-2</v>
      </c>
      <c r="BD16" s="18">
        <v>9.0099793291598951E-3</v>
      </c>
      <c r="BE16" s="18">
        <v>0</v>
      </c>
      <c r="BF16" s="18">
        <v>3.1526207747102922E-2</v>
      </c>
      <c r="BG16" s="18">
        <v>1.131552017816184E-2</v>
      </c>
    </row>
    <row r="17" spans="2:59" ht="18.95" customHeight="1">
      <c r="B17" s="20" t="s">
        <v>186</v>
      </c>
      <c r="C17" s="18">
        <v>7.9270856142573953E-2</v>
      </c>
      <c r="D17" s="18">
        <v>6.061620977191199E-2</v>
      </c>
      <c r="E17" s="18">
        <v>9.4034063953084321E-2</v>
      </c>
      <c r="G17" s="18">
        <v>6.8630027996608015E-2</v>
      </c>
      <c r="H17" s="18">
        <v>7.2624050221950648E-2</v>
      </c>
      <c r="I17" s="18">
        <v>0.1020521854145043</v>
      </c>
      <c r="J17" s="18">
        <v>8.7966499586196956E-2</v>
      </c>
      <c r="K17" s="18">
        <v>7.5941678318157735E-2</v>
      </c>
      <c r="L17" s="18">
        <v>9.1547666559760973E-2</v>
      </c>
      <c r="M17" s="18">
        <v>4.784541604752246E-2</v>
      </c>
      <c r="N17" s="18">
        <v>9.3921763318763632E-2</v>
      </c>
      <c r="O17" s="18">
        <v>8.6567610036482806E-2</v>
      </c>
      <c r="Q17" s="18">
        <v>5.508037697284076E-2</v>
      </c>
      <c r="R17" s="18">
        <v>7.363562843732778E-2</v>
      </c>
      <c r="S17" s="18">
        <v>9.1933300597300122E-2</v>
      </c>
      <c r="T17" s="18">
        <v>0.10932279613113891</v>
      </c>
      <c r="V17" s="18">
        <v>9.925438365696769E-2</v>
      </c>
      <c r="W17" s="18">
        <v>6.3250650442677067E-2</v>
      </c>
      <c r="X17" s="18">
        <v>6.3338177307166774E-2</v>
      </c>
      <c r="Y17" s="18">
        <v>8.883604614604157E-2</v>
      </c>
      <c r="Z17" s="18">
        <v>8.2355273943499244E-2</v>
      </c>
      <c r="AA17" s="18">
        <v>8.2010660967618415E-2</v>
      </c>
      <c r="AB17" s="18">
        <v>7.8958150725919732E-2</v>
      </c>
      <c r="AD17" s="18">
        <v>6.9628963907007374E-2</v>
      </c>
      <c r="AE17" s="18">
        <v>7.8116062064490469E-2</v>
      </c>
      <c r="AF17" s="18">
        <v>8.6345176340900054E-2</v>
      </c>
      <c r="AG17" s="18">
        <v>7.4307386929845023E-2</v>
      </c>
      <c r="AH17" s="18">
        <v>8.7465889160332669E-2</v>
      </c>
      <c r="AI17" s="18">
        <v>9.603327002485787E-2</v>
      </c>
      <c r="AJ17" s="18">
        <v>0</v>
      </c>
      <c r="AL17" s="18">
        <v>4.104E-2</v>
      </c>
      <c r="AM17" s="18">
        <v>8.5139999999999993E-2</v>
      </c>
      <c r="AN17" s="18">
        <v>0.10580000000000001</v>
      </c>
      <c r="AP17" s="18">
        <v>5.9635825323865521E-2</v>
      </c>
      <c r="AQ17" s="18">
        <v>0.13667952753535159</v>
      </c>
      <c r="AR17" s="18">
        <v>2.49344873251648E-2</v>
      </c>
      <c r="AS17" s="18">
        <v>9.1452153406332323E-2</v>
      </c>
      <c r="AT17" s="18">
        <v>3.254269410790496E-2</v>
      </c>
      <c r="AU17" s="18">
        <v>0</v>
      </c>
      <c r="AW17" s="18">
        <v>7.9270856142573953E-2</v>
      </c>
      <c r="AX17" s="18">
        <v>0</v>
      </c>
      <c r="AZ17" s="18">
        <v>8.4113839002468827E-2</v>
      </c>
      <c r="BA17" s="18">
        <v>5.4272883437064427E-2</v>
      </c>
      <c r="BB17" s="18">
        <v>8.9381453747285858E-2</v>
      </c>
      <c r="BC17" s="18">
        <v>5.7170349085634981E-2</v>
      </c>
      <c r="BD17" s="18">
        <v>6.7380843728069476E-2</v>
      </c>
      <c r="BE17" s="18">
        <v>0.13728428864770759</v>
      </c>
      <c r="BF17" s="18">
        <v>0.13837664515968739</v>
      </c>
      <c r="BG17" s="18">
        <v>9.819825830583713E-2</v>
      </c>
    </row>
    <row r="18" spans="2:59" ht="32.1" customHeight="1">
      <c r="B18" s="20" t="s">
        <v>187</v>
      </c>
      <c r="C18" s="18">
        <v>0.10783967461352981</v>
      </c>
      <c r="D18" s="18">
        <v>8.4524429565210446E-2</v>
      </c>
      <c r="E18" s="18">
        <v>0.1260400146615564</v>
      </c>
      <c r="G18" s="18">
        <v>0.1200192757215208</v>
      </c>
      <c r="H18" s="18">
        <v>0.1105279892455696</v>
      </c>
      <c r="I18" s="18">
        <v>0.13424668842198151</v>
      </c>
      <c r="J18" s="18">
        <v>0.14846596326820441</v>
      </c>
      <c r="K18" s="18">
        <v>8.777118965252885E-2</v>
      </c>
      <c r="L18" s="18">
        <v>0.1095247085762005</v>
      </c>
      <c r="M18" s="18">
        <v>5.541126018670444E-2</v>
      </c>
      <c r="N18" s="18">
        <v>0.10904973994257409</v>
      </c>
      <c r="O18" s="18">
        <v>0.14915553592335909</v>
      </c>
      <c r="Q18" s="18">
        <v>7.3869238890254971E-2</v>
      </c>
      <c r="R18" s="18">
        <v>9.5969396164213738E-2</v>
      </c>
      <c r="S18" s="18">
        <v>9.5011811406031932E-2</v>
      </c>
      <c r="T18" s="18">
        <v>0.17878006928698389</v>
      </c>
      <c r="V18" s="18">
        <v>0.1841848443037255</v>
      </c>
      <c r="W18" s="18">
        <v>8.7935875642957032E-2</v>
      </c>
      <c r="X18" s="18">
        <v>9.9695060028300073E-2</v>
      </c>
      <c r="Y18" s="18">
        <v>7.8993469483586057E-2</v>
      </c>
      <c r="Z18" s="18">
        <v>9.0428674239182619E-2</v>
      </c>
      <c r="AA18" s="18">
        <v>0.1187268990569566</v>
      </c>
      <c r="AB18" s="18">
        <v>9.9591817216055811E-2</v>
      </c>
      <c r="AD18" s="18">
        <v>6.4757711702499055E-2</v>
      </c>
      <c r="AE18" s="18">
        <v>0.1033015700908395</v>
      </c>
      <c r="AF18" s="18">
        <v>0.1457478242283422</v>
      </c>
      <c r="AG18" s="18">
        <v>0.17017792708699769</v>
      </c>
      <c r="AH18" s="18">
        <v>0.11828481083832</v>
      </c>
      <c r="AI18" s="18">
        <v>0.17345453210591039</v>
      </c>
      <c r="AJ18" s="18">
        <v>0</v>
      </c>
      <c r="AL18" s="18">
        <v>7.8979999999999995E-2</v>
      </c>
      <c r="AM18" s="18">
        <v>9.7559999999999994E-2</v>
      </c>
      <c r="AN18" s="18">
        <v>0.13253000000000001</v>
      </c>
      <c r="AP18" s="18">
        <v>4.5133330790834571E-2</v>
      </c>
      <c r="AQ18" s="18">
        <v>0.19090414219283891</v>
      </c>
      <c r="AR18" s="18">
        <v>3.3892397485490493E-2</v>
      </c>
      <c r="AS18" s="18">
        <v>9.9675850706990532E-2</v>
      </c>
      <c r="AT18" s="18">
        <v>6.4422778539608802E-2</v>
      </c>
      <c r="AU18" s="18">
        <v>0</v>
      </c>
      <c r="AW18" s="18">
        <v>0.10783967461352981</v>
      </c>
      <c r="AX18" s="18">
        <v>0</v>
      </c>
      <c r="AZ18" s="18">
        <v>0.1296755641888841</v>
      </c>
      <c r="BA18" s="18">
        <v>7.5004450157604222E-2</v>
      </c>
      <c r="BB18" s="18">
        <v>0.1027043618380831</v>
      </c>
      <c r="BC18" s="18">
        <v>4.5070177098336411E-2</v>
      </c>
      <c r="BD18" s="18">
        <v>3.1445001693761028E-2</v>
      </c>
      <c r="BE18" s="18">
        <v>3.4508477514686442E-2</v>
      </c>
      <c r="BF18" s="18">
        <v>0.33691973502551092</v>
      </c>
      <c r="BG18" s="18">
        <v>0.25705527407804951</v>
      </c>
    </row>
    <row r="20" spans="2:59">
      <c r="B20" s="21" t="s">
        <v>24</v>
      </c>
    </row>
    <row r="21" spans="2:59">
      <c r="B21" t="s">
        <v>483</v>
      </c>
    </row>
    <row r="22" spans="2:59">
      <c r="B22" t="s">
        <v>11</v>
      </c>
    </row>
    <row r="23" spans="2:59">
      <c r="B23"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I23"/>
  <sheetViews>
    <sheetView showGridLines="0" workbookViewId="0">
      <pane xSplit="2" topLeftCell="AT1" activePane="topRight" state="frozen"/>
      <selection pane="topRight" activeCell="BH6" sqref="BH6:BO10"/>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189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2547</v>
      </c>
      <c r="D7" s="27">
        <v>1027</v>
      </c>
      <c r="E7" s="27">
        <v>1514</v>
      </c>
      <c r="G7" s="27">
        <v>122</v>
      </c>
      <c r="H7" s="27">
        <v>362</v>
      </c>
      <c r="I7" s="27">
        <v>240</v>
      </c>
      <c r="J7" s="27">
        <v>224</v>
      </c>
      <c r="K7" s="27">
        <v>277</v>
      </c>
      <c r="L7" s="27">
        <v>268</v>
      </c>
      <c r="M7" s="27">
        <v>451</v>
      </c>
      <c r="N7" s="27">
        <v>344</v>
      </c>
      <c r="O7" s="27">
        <v>259</v>
      </c>
      <c r="Q7" s="27">
        <v>1006</v>
      </c>
      <c r="R7" s="27">
        <v>518</v>
      </c>
      <c r="S7" s="27">
        <v>512</v>
      </c>
      <c r="T7" s="27">
        <v>491</v>
      </c>
      <c r="V7" s="27">
        <v>391</v>
      </c>
      <c r="W7" s="27">
        <v>551</v>
      </c>
      <c r="X7" s="27">
        <v>498</v>
      </c>
      <c r="Y7" s="27">
        <v>417</v>
      </c>
      <c r="Z7" s="27">
        <v>317</v>
      </c>
      <c r="AA7" s="27">
        <v>189</v>
      </c>
      <c r="AB7" s="27">
        <v>184</v>
      </c>
      <c r="AD7" s="27">
        <v>899</v>
      </c>
      <c r="AE7" s="27">
        <v>531</v>
      </c>
      <c r="AF7" s="27">
        <v>434</v>
      </c>
      <c r="AG7" s="27">
        <v>96</v>
      </c>
      <c r="AH7" s="27">
        <v>373</v>
      </c>
      <c r="AI7" s="27">
        <v>212</v>
      </c>
      <c r="AJ7" s="27">
        <v>2</v>
      </c>
      <c r="AL7" s="27">
        <v>504</v>
      </c>
      <c r="AM7" s="27">
        <v>558</v>
      </c>
      <c r="AN7" s="27">
        <v>156</v>
      </c>
      <c r="AP7" s="27">
        <v>214</v>
      </c>
      <c r="AQ7" s="27">
        <v>151</v>
      </c>
      <c r="AR7" s="27">
        <v>36</v>
      </c>
      <c r="AS7" s="27">
        <v>430</v>
      </c>
      <c r="AT7" s="27">
        <v>59</v>
      </c>
      <c r="AU7" s="27">
        <v>3</v>
      </c>
      <c r="AW7" s="27">
        <v>2547</v>
      </c>
      <c r="AX7" s="27">
        <v>0</v>
      </c>
      <c r="AZ7" s="27">
        <v>1139</v>
      </c>
      <c r="BA7" s="27">
        <v>828</v>
      </c>
      <c r="BB7" s="27">
        <v>0</v>
      </c>
      <c r="BC7" s="27">
        <v>461</v>
      </c>
      <c r="BD7" s="27">
        <v>119</v>
      </c>
      <c r="BE7" s="27">
        <v>0</v>
      </c>
      <c r="BF7" s="27">
        <v>0</v>
      </c>
      <c r="BG7" s="27">
        <v>0</v>
      </c>
    </row>
    <row r="8" spans="2:61">
      <c r="B8" s="7" t="s">
        <v>106</v>
      </c>
      <c r="C8" s="13">
        <v>2553</v>
      </c>
      <c r="D8" s="13">
        <v>1056</v>
      </c>
      <c r="E8" s="13">
        <v>1495</v>
      </c>
      <c r="G8" s="13">
        <v>114</v>
      </c>
      <c r="H8" s="13">
        <v>356</v>
      </c>
      <c r="I8" s="13">
        <v>241</v>
      </c>
      <c r="J8" s="13">
        <v>220</v>
      </c>
      <c r="K8" s="13">
        <v>279</v>
      </c>
      <c r="L8" s="13">
        <v>277</v>
      </c>
      <c r="M8" s="13">
        <v>452</v>
      </c>
      <c r="N8" s="13">
        <v>376</v>
      </c>
      <c r="O8" s="13">
        <v>240</v>
      </c>
      <c r="Q8" s="13">
        <v>1013</v>
      </c>
      <c r="R8" s="13">
        <v>515</v>
      </c>
      <c r="S8" s="13">
        <v>516</v>
      </c>
      <c r="T8" s="13">
        <v>490</v>
      </c>
      <c r="V8" s="13">
        <v>459</v>
      </c>
      <c r="W8" s="13">
        <v>526</v>
      </c>
      <c r="X8" s="13">
        <v>507</v>
      </c>
      <c r="Y8" s="13">
        <v>384</v>
      </c>
      <c r="Z8" s="13">
        <v>303</v>
      </c>
      <c r="AA8" s="13">
        <v>188</v>
      </c>
      <c r="AB8" s="13">
        <v>187</v>
      </c>
      <c r="AD8" s="13">
        <v>905</v>
      </c>
      <c r="AE8" s="13">
        <v>533</v>
      </c>
      <c r="AF8" s="13">
        <v>437</v>
      </c>
      <c r="AG8" s="13">
        <v>95</v>
      </c>
      <c r="AH8" s="13">
        <v>372</v>
      </c>
      <c r="AI8" s="13">
        <v>210</v>
      </c>
      <c r="AJ8" s="13">
        <v>2</v>
      </c>
      <c r="AL8" s="13">
        <v>520</v>
      </c>
      <c r="AM8" s="13">
        <v>574</v>
      </c>
      <c r="AN8" s="13">
        <v>159</v>
      </c>
      <c r="AP8" s="13">
        <v>211</v>
      </c>
      <c r="AQ8" s="13">
        <v>144</v>
      </c>
      <c r="AR8" s="13">
        <v>37</v>
      </c>
      <c r="AS8" s="13">
        <v>411</v>
      </c>
      <c r="AT8" s="13">
        <v>58</v>
      </c>
      <c r="AU8" s="13">
        <v>3</v>
      </c>
      <c r="AW8" s="13">
        <v>2553</v>
      </c>
      <c r="AX8" s="13">
        <v>0</v>
      </c>
      <c r="AZ8" s="13">
        <v>1184</v>
      </c>
      <c r="BA8" s="13">
        <v>805</v>
      </c>
      <c r="BB8" s="13">
        <v>0</v>
      </c>
      <c r="BC8" s="13">
        <v>447</v>
      </c>
      <c r="BD8" s="13">
        <v>117</v>
      </c>
      <c r="BE8" s="13">
        <v>0</v>
      </c>
      <c r="BF8" s="13">
        <v>0</v>
      </c>
      <c r="BG8" s="13">
        <v>0</v>
      </c>
    </row>
    <row r="9" spans="2:61" ht="18.95" customHeight="1">
      <c r="B9" s="20" t="s">
        <v>178</v>
      </c>
      <c r="C9" s="18">
        <v>0.12861302140156</v>
      </c>
      <c r="D9" s="18">
        <v>0.15595895205256949</v>
      </c>
      <c r="E9" s="18">
        <v>0.1095128545437442</v>
      </c>
      <c r="G9" s="18">
        <v>0.1392695242742219</v>
      </c>
      <c r="H9" s="18">
        <v>0.1340988654675791</v>
      </c>
      <c r="I9" s="18">
        <v>9.2610269748141072E-2</v>
      </c>
      <c r="J9" s="18">
        <v>9.9032008683366854E-2</v>
      </c>
      <c r="K9" s="18">
        <v>0.14035339505069849</v>
      </c>
      <c r="L9" s="18">
        <v>0.1236671912892305</v>
      </c>
      <c r="M9" s="18">
        <v>0.20923943405008871</v>
      </c>
      <c r="N9" s="18">
        <v>9.4887258646612987E-2</v>
      </c>
      <c r="O9" s="18">
        <v>7.1766475517335643E-2</v>
      </c>
      <c r="Q9" s="18">
        <v>0.1458894375441272</v>
      </c>
      <c r="R9" s="18">
        <v>0.11672014194425701</v>
      </c>
      <c r="S9" s="18">
        <v>0.12797962048315559</v>
      </c>
      <c r="T9" s="18">
        <v>0.1069346494165951</v>
      </c>
      <c r="V9" s="18">
        <v>8.2260993973631971E-2</v>
      </c>
      <c r="W9" s="18">
        <v>0.11406888610768499</v>
      </c>
      <c r="X9" s="18">
        <v>0.1188838832447988</v>
      </c>
      <c r="Y9" s="18">
        <v>0.16824972441827499</v>
      </c>
      <c r="Z9" s="18">
        <v>0.13931150514718049</v>
      </c>
      <c r="AA9" s="18">
        <v>0.13590261857876179</v>
      </c>
      <c r="AB9" s="18">
        <v>0.20368914125169491</v>
      </c>
      <c r="AD9" s="18">
        <v>0.16562262226109639</v>
      </c>
      <c r="AE9" s="18">
        <v>0.12728119277625929</v>
      </c>
      <c r="AF9" s="18">
        <v>9.3913328919218372E-2</v>
      </c>
      <c r="AG9" s="18">
        <v>0.14431635139515811</v>
      </c>
      <c r="AH9" s="18">
        <v>0.1117431569555668</v>
      </c>
      <c r="AI9" s="18">
        <v>6.8734080170891929E-2</v>
      </c>
      <c r="AJ9" s="18">
        <v>0</v>
      </c>
      <c r="AL9" s="18">
        <v>0.12214</v>
      </c>
      <c r="AM9" s="18">
        <v>8.4029999999999994E-2</v>
      </c>
      <c r="AN9" s="18">
        <v>0.13164000000000001</v>
      </c>
      <c r="AP9" s="18">
        <v>0.18377645719506711</v>
      </c>
      <c r="AQ9" s="18">
        <v>0.14728622621359819</v>
      </c>
      <c r="AR9" s="18">
        <v>0.30768376591347529</v>
      </c>
      <c r="AS9" s="18">
        <v>0.1219773357589634</v>
      </c>
      <c r="AT9" s="18">
        <v>0.17081854613934411</v>
      </c>
      <c r="AU9" s="18">
        <v>0.34230535587456951</v>
      </c>
      <c r="AW9" s="18">
        <v>0.12861302140156</v>
      </c>
      <c r="AX9" s="18">
        <v>0</v>
      </c>
      <c r="AZ9" s="18">
        <v>8.2648115632908414E-2</v>
      </c>
      <c r="BA9" s="18">
        <v>0.17046228774884389</v>
      </c>
      <c r="BB9" s="18">
        <v>0</v>
      </c>
      <c r="BC9" s="18">
        <v>0.16041694665163159</v>
      </c>
      <c r="BD9" s="18">
        <v>0.1842019722805818</v>
      </c>
      <c r="BE9" s="18">
        <v>0</v>
      </c>
      <c r="BF9" s="18">
        <v>0</v>
      </c>
      <c r="BG9" s="18">
        <v>0</v>
      </c>
    </row>
    <row r="10" spans="2:61" ht="18.95" customHeight="1">
      <c r="B10" s="20" t="s">
        <v>179</v>
      </c>
      <c r="C10" s="18">
        <v>9.8316052337666188E-2</v>
      </c>
      <c r="D10" s="18">
        <v>0.1231505099699714</v>
      </c>
      <c r="E10" s="18">
        <v>8.0939314290706499E-2</v>
      </c>
      <c r="G10" s="18">
        <v>9.037598681259873E-2</v>
      </c>
      <c r="H10" s="18">
        <v>0.10089829121624901</v>
      </c>
      <c r="I10" s="18">
        <v>9.1585416820131202E-2</v>
      </c>
      <c r="J10" s="18">
        <v>8.3855359071154142E-2</v>
      </c>
      <c r="K10" s="18">
        <v>9.2771278287122727E-2</v>
      </c>
      <c r="L10" s="18">
        <v>9.5446279793468369E-2</v>
      </c>
      <c r="M10" s="18">
        <v>0.13134714698203659</v>
      </c>
      <c r="N10" s="18">
        <v>8.9177096353148883E-2</v>
      </c>
      <c r="O10" s="18">
        <v>8.0142486643569696E-2</v>
      </c>
      <c r="Q10" s="18">
        <v>0.1145474198187444</v>
      </c>
      <c r="R10" s="18">
        <v>9.2382698721936329E-2</v>
      </c>
      <c r="S10" s="18">
        <v>9.7183092870092302E-2</v>
      </c>
      <c r="T10" s="18">
        <v>7.6192612185083469E-2</v>
      </c>
      <c r="V10" s="18">
        <v>7.9759728259615151E-2</v>
      </c>
      <c r="W10" s="18">
        <v>0.120076249051027</v>
      </c>
      <c r="X10" s="18">
        <v>9.9232706117700686E-2</v>
      </c>
      <c r="Y10" s="18">
        <v>7.9958075122656125E-2</v>
      </c>
      <c r="Z10" s="18">
        <v>9.0206083100203838E-2</v>
      </c>
      <c r="AA10" s="18">
        <v>9.1042331049981676E-2</v>
      </c>
      <c r="AB10" s="18">
        <v>0.13845632337151459</v>
      </c>
      <c r="AD10" s="18">
        <v>0.13007787884262961</v>
      </c>
      <c r="AE10" s="18">
        <v>8.5888372662553114E-2</v>
      </c>
      <c r="AF10" s="18">
        <v>7.2468079453096051E-2</v>
      </c>
      <c r="AG10" s="18">
        <v>6.084736462716802E-2</v>
      </c>
      <c r="AH10" s="18">
        <v>9.8364453777408462E-2</v>
      </c>
      <c r="AI10" s="18">
        <v>6.4539381928392994E-2</v>
      </c>
      <c r="AJ10" s="18">
        <v>0</v>
      </c>
      <c r="AL10" s="18">
        <v>0.13818</v>
      </c>
      <c r="AM10" s="18">
        <v>9.2609999999999998E-2</v>
      </c>
      <c r="AN10" s="18">
        <v>7.3190000000000005E-2</v>
      </c>
      <c r="AP10" s="18">
        <v>9.0162587868422212E-2</v>
      </c>
      <c r="AQ10" s="18">
        <v>0.1072355812368794</v>
      </c>
      <c r="AR10" s="18">
        <v>0.19837259341554139</v>
      </c>
      <c r="AS10" s="18">
        <v>9.3217734453830817E-2</v>
      </c>
      <c r="AT10" s="18">
        <v>0.16895848344671699</v>
      </c>
      <c r="AU10" s="18">
        <v>0</v>
      </c>
      <c r="AW10" s="18">
        <v>9.8316052337666188E-2</v>
      </c>
      <c r="AX10" s="18">
        <v>0</v>
      </c>
      <c r="AZ10" s="18">
        <v>8.9686859610309172E-2</v>
      </c>
      <c r="BA10" s="18">
        <v>0.1043829008646608</v>
      </c>
      <c r="BB10" s="18">
        <v>0</v>
      </c>
      <c r="BC10" s="18">
        <v>9.9211473516260529E-2</v>
      </c>
      <c r="BD10" s="18">
        <v>0.14033497715164511</v>
      </c>
      <c r="BE10" s="18">
        <v>0</v>
      </c>
      <c r="BF10" s="18">
        <v>0</v>
      </c>
      <c r="BG10" s="18">
        <v>0</v>
      </c>
    </row>
    <row r="11" spans="2:61" ht="18.95" customHeight="1">
      <c r="B11" s="20" t="s">
        <v>180</v>
      </c>
      <c r="C11" s="18">
        <v>0.24329288687723119</v>
      </c>
      <c r="D11" s="18">
        <v>0.27165967517738521</v>
      </c>
      <c r="E11" s="18">
        <v>0.223268162219975</v>
      </c>
      <c r="G11" s="18">
        <v>0.21924098106016249</v>
      </c>
      <c r="H11" s="18">
        <v>0.24252908353466349</v>
      </c>
      <c r="I11" s="18">
        <v>0.28047107730299292</v>
      </c>
      <c r="J11" s="18">
        <v>0.20532250410380551</v>
      </c>
      <c r="K11" s="18">
        <v>0.24937963440000649</v>
      </c>
      <c r="L11" s="18">
        <v>0.24815681648539681</v>
      </c>
      <c r="M11" s="18">
        <v>0.27367917515640988</v>
      </c>
      <c r="N11" s="18">
        <v>0.21640033823608701</v>
      </c>
      <c r="O11" s="18">
        <v>0.22563665997715979</v>
      </c>
      <c r="Q11" s="18">
        <v>0.26527220038532079</v>
      </c>
      <c r="R11" s="18">
        <v>0.2416401037019815</v>
      </c>
      <c r="S11" s="18">
        <v>0.23019734656329319</v>
      </c>
      <c r="T11" s="18">
        <v>0.2128341992345649</v>
      </c>
      <c r="V11" s="18">
        <v>0.22344100811504591</v>
      </c>
      <c r="W11" s="18">
        <v>0.22292849573037771</v>
      </c>
      <c r="X11" s="18">
        <v>0.24227173393380791</v>
      </c>
      <c r="Y11" s="18">
        <v>0.28151436490033971</v>
      </c>
      <c r="Z11" s="18">
        <v>0.24134343534177721</v>
      </c>
      <c r="AA11" s="18">
        <v>0.29027338541246062</v>
      </c>
      <c r="AB11" s="18">
        <v>0.2294068970897897</v>
      </c>
      <c r="AD11" s="18">
        <v>0.29850350457126801</v>
      </c>
      <c r="AE11" s="18">
        <v>0.23145137815793501</v>
      </c>
      <c r="AF11" s="18">
        <v>0.21964476332411209</v>
      </c>
      <c r="AG11" s="18">
        <v>0.22721320388504371</v>
      </c>
      <c r="AH11" s="18">
        <v>0.2064567715267796</v>
      </c>
      <c r="AI11" s="18">
        <v>0.15389817537512029</v>
      </c>
      <c r="AJ11" s="18">
        <v>0.57106965278647837</v>
      </c>
      <c r="AL11" s="18">
        <v>0.25438</v>
      </c>
      <c r="AM11" s="18">
        <v>0.22770000000000001</v>
      </c>
      <c r="AN11" s="18">
        <v>0.23036999999999999</v>
      </c>
      <c r="AP11" s="18">
        <v>0.28624143271794189</v>
      </c>
      <c r="AQ11" s="18">
        <v>0.21852616351122969</v>
      </c>
      <c r="AR11" s="18">
        <v>0.16407411468767799</v>
      </c>
      <c r="AS11" s="18">
        <v>0.2394576181952798</v>
      </c>
      <c r="AT11" s="18">
        <v>0.24204612026745359</v>
      </c>
      <c r="AU11" s="18">
        <v>0.34230535587456951</v>
      </c>
      <c r="AW11" s="18">
        <v>0.24329288687723119</v>
      </c>
      <c r="AX11" s="18">
        <v>0</v>
      </c>
      <c r="AZ11" s="18">
        <v>0.21702294330798019</v>
      </c>
      <c r="BA11" s="18">
        <v>0.27112434736341717</v>
      </c>
      <c r="BB11" s="18">
        <v>0</v>
      </c>
      <c r="BC11" s="18">
        <v>0.27124906171413571</v>
      </c>
      <c r="BD11" s="18">
        <v>0.2110203307050815</v>
      </c>
      <c r="BE11" s="18">
        <v>0</v>
      </c>
      <c r="BF11" s="18">
        <v>0</v>
      </c>
      <c r="BG11" s="18">
        <v>0</v>
      </c>
    </row>
    <row r="12" spans="2:61" ht="18.95" customHeight="1">
      <c r="B12" s="20" t="s">
        <v>181</v>
      </c>
      <c r="C12" s="18">
        <v>8.9181728643148703E-2</v>
      </c>
      <c r="D12" s="18">
        <v>7.7780433151104625E-2</v>
      </c>
      <c r="E12" s="18">
        <v>9.7382658847063069E-2</v>
      </c>
      <c r="G12" s="18">
        <v>5.6940063557633459E-2</v>
      </c>
      <c r="H12" s="18">
        <v>0.118744380732689</v>
      </c>
      <c r="I12" s="18">
        <v>6.4903419101409676E-2</v>
      </c>
      <c r="J12" s="18">
        <v>7.8375275691065879E-2</v>
      </c>
      <c r="K12" s="18">
        <v>7.4555903404252208E-2</v>
      </c>
      <c r="L12" s="18">
        <v>7.1892789666020959E-2</v>
      </c>
      <c r="M12" s="18">
        <v>0.10443007675477781</v>
      </c>
      <c r="N12" s="18">
        <v>0.10677994185281039</v>
      </c>
      <c r="O12" s="18">
        <v>7.5533965986706919E-2</v>
      </c>
      <c r="Q12" s="18">
        <v>9.0875071530048757E-2</v>
      </c>
      <c r="R12" s="18">
        <v>8.3987761222322641E-2</v>
      </c>
      <c r="S12" s="18">
        <v>9.5868157356568881E-2</v>
      </c>
      <c r="T12" s="18">
        <v>8.3252110416642627E-2</v>
      </c>
      <c r="V12" s="18">
        <v>7.1962056976969502E-2</v>
      </c>
      <c r="W12" s="18">
        <v>0.10123048986963221</v>
      </c>
      <c r="X12" s="18">
        <v>0.1019173311237342</v>
      </c>
      <c r="Y12" s="18">
        <v>7.5241604063000317E-2</v>
      </c>
      <c r="Z12" s="18">
        <v>9.8012423784111818E-2</v>
      </c>
      <c r="AA12" s="18">
        <v>8.6058986162813975E-2</v>
      </c>
      <c r="AB12" s="18">
        <v>8.0481885578601961E-2</v>
      </c>
      <c r="AD12" s="18">
        <v>7.8105154811574262E-2</v>
      </c>
      <c r="AE12" s="18">
        <v>9.7856662412117587E-2</v>
      </c>
      <c r="AF12" s="18">
        <v>8.3657026574978227E-2</v>
      </c>
      <c r="AG12" s="18">
        <v>4.6189972777238873E-2</v>
      </c>
      <c r="AH12" s="18">
        <v>0.1132253874450795</v>
      </c>
      <c r="AI12" s="18">
        <v>0.104068848426737</v>
      </c>
      <c r="AJ12" s="18">
        <v>0</v>
      </c>
      <c r="AL12" s="18">
        <v>8.0329999999999999E-2</v>
      </c>
      <c r="AM12" s="18">
        <v>0.10799</v>
      </c>
      <c r="AN12" s="18">
        <v>9.375E-2</v>
      </c>
      <c r="AP12" s="18">
        <v>8.7159471975865419E-2</v>
      </c>
      <c r="AQ12" s="18">
        <v>0.10666120305713971</v>
      </c>
      <c r="AR12" s="18">
        <v>2.457000986105665E-2</v>
      </c>
      <c r="AS12" s="18">
        <v>8.7010567370831002E-2</v>
      </c>
      <c r="AT12" s="18">
        <v>4.5953625050974632E-2</v>
      </c>
      <c r="AU12" s="18">
        <v>0.31538928825086099</v>
      </c>
      <c r="AW12" s="18">
        <v>8.9181728643148703E-2</v>
      </c>
      <c r="AX12" s="18">
        <v>0</v>
      </c>
      <c r="AZ12" s="18">
        <v>9.4643092484334418E-2</v>
      </c>
      <c r="BA12" s="18">
        <v>8.2699381726087109E-2</v>
      </c>
      <c r="BB12" s="18">
        <v>0</v>
      </c>
      <c r="BC12" s="18">
        <v>8.9779502414076034E-2</v>
      </c>
      <c r="BD12" s="18">
        <v>7.6253579385277714E-2</v>
      </c>
      <c r="BE12" s="18">
        <v>0</v>
      </c>
      <c r="BF12" s="18">
        <v>0</v>
      </c>
      <c r="BG12" s="18">
        <v>0</v>
      </c>
    </row>
    <row r="13" spans="2:61" ht="18.95" customHeight="1">
      <c r="B13" s="20" t="s">
        <v>182</v>
      </c>
      <c r="C13" s="18">
        <v>8.4134579584053348E-2</v>
      </c>
      <c r="D13" s="18">
        <v>7.8906247612697808E-2</v>
      </c>
      <c r="E13" s="18">
        <v>8.7967227488339503E-2</v>
      </c>
      <c r="G13" s="18">
        <v>2.2123027419399369E-2</v>
      </c>
      <c r="H13" s="18">
        <v>7.9568299390157415E-2</v>
      </c>
      <c r="I13" s="18">
        <v>8.4003111528615629E-2</v>
      </c>
      <c r="J13" s="18">
        <v>0.1048200067354438</v>
      </c>
      <c r="K13" s="18">
        <v>8.8564541278455103E-2</v>
      </c>
      <c r="L13" s="18">
        <v>0.1147674799332228</v>
      </c>
      <c r="M13" s="18">
        <v>6.7551632829389779E-2</v>
      </c>
      <c r="N13" s="18">
        <v>9.8576650892001877E-2</v>
      </c>
      <c r="O13" s="18">
        <v>6.9493760408304531E-2</v>
      </c>
      <c r="Q13" s="18">
        <v>9.0070929018628287E-2</v>
      </c>
      <c r="R13" s="18">
        <v>9.6869719462894105E-2</v>
      </c>
      <c r="S13" s="18">
        <v>6.8666141193830993E-2</v>
      </c>
      <c r="T13" s="18">
        <v>7.8214432901399858E-2</v>
      </c>
      <c r="V13" s="18">
        <v>5.7406349448106513E-2</v>
      </c>
      <c r="W13" s="18">
        <v>6.3370660481491106E-2</v>
      </c>
      <c r="X13" s="18">
        <v>8.0385739645192605E-2</v>
      </c>
      <c r="Y13" s="18">
        <v>0.10461041509877229</v>
      </c>
      <c r="Z13" s="18">
        <v>0.1289224452534396</v>
      </c>
      <c r="AA13" s="18">
        <v>8.0927337280654058E-2</v>
      </c>
      <c r="AB13" s="18">
        <v>0.10680994335741451</v>
      </c>
      <c r="AD13" s="18">
        <v>6.8865593522596885E-2</v>
      </c>
      <c r="AE13" s="18">
        <v>8.1738979114095695E-2</v>
      </c>
      <c r="AF13" s="18">
        <v>9.6433937975292885E-2</v>
      </c>
      <c r="AG13" s="18">
        <v>6.4735446952172246E-2</v>
      </c>
      <c r="AH13" s="18">
        <v>9.8065671544980915E-2</v>
      </c>
      <c r="AI13" s="18">
        <v>0.1153457768239266</v>
      </c>
      <c r="AJ13" s="18">
        <v>0</v>
      </c>
      <c r="AL13" s="18">
        <v>6.4009999999999997E-2</v>
      </c>
      <c r="AM13" s="18">
        <v>6.7790000000000003E-2</v>
      </c>
      <c r="AN13" s="18">
        <v>5.7259999999999998E-2</v>
      </c>
      <c r="AP13" s="18">
        <v>0.1088245391669227</v>
      </c>
      <c r="AQ13" s="18">
        <v>4.8782330882093397E-2</v>
      </c>
      <c r="AR13" s="18">
        <v>5.290252721897664E-2</v>
      </c>
      <c r="AS13" s="18">
        <v>0.13163534821809689</v>
      </c>
      <c r="AT13" s="18">
        <v>0.1021733593501036</v>
      </c>
      <c r="AU13" s="18">
        <v>0</v>
      </c>
      <c r="AW13" s="18">
        <v>8.4134579584053348E-2</v>
      </c>
      <c r="AX13" s="18">
        <v>0</v>
      </c>
      <c r="AZ13" s="18">
        <v>6.1222502404264703E-2</v>
      </c>
      <c r="BA13" s="18">
        <v>9.4973203526083488E-2</v>
      </c>
      <c r="BB13" s="18">
        <v>0</v>
      </c>
      <c r="BC13" s="18">
        <v>0.1195628957264873</v>
      </c>
      <c r="BD13" s="18">
        <v>0.10594591550840279</v>
      </c>
      <c r="BE13" s="18">
        <v>0</v>
      </c>
      <c r="BF13" s="18">
        <v>0</v>
      </c>
      <c r="BG13" s="18">
        <v>0</v>
      </c>
    </row>
    <row r="14" spans="2:61" ht="18.95" customHeight="1">
      <c r="B14" s="20" t="s">
        <v>183</v>
      </c>
      <c r="C14" s="18">
        <v>4.6474846813545218E-2</v>
      </c>
      <c r="D14" s="18">
        <v>4.542536468956649E-2</v>
      </c>
      <c r="E14" s="18">
        <v>4.710591128439795E-2</v>
      </c>
      <c r="G14" s="18">
        <v>6.3459132615931946E-2</v>
      </c>
      <c r="H14" s="18">
        <v>4.3403476841402368E-2</v>
      </c>
      <c r="I14" s="18">
        <v>5.5748615966464389E-2</v>
      </c>
      <c r="J14" s="18">
        <v>6.5851993339703138E-2</v>
      </c>
      <c r="K14" s="18">
        <v>5.3330228704903018E-2</v>
      </c>
      <c r="L14" s="18">
        <v>4.8539311896626483E-2</v>
      </c>
      <c r="M14" s="18">
        <v>1.514752056450549E-2</v>
      </c>
      <c r="N14" s="18">
        <v>5.2947898227229853E-2</v>
      </c>
      <c r="O14" s="18">
        <v>5.4384762941938267E-2</v>
      </c>
      <c r="Q14" s="18">
        <v>3.7298211123349377E-2</v>
      </c>
      <c r="R14" s="18">
        <v>5.4078945974605497E-2</v>
      </c>
      <c r="S14" s="18">
        <v>4.0028874450585762E-2</v>
      </c>
      <c r="T14" s="18">
        <v>6.3806552130193692E-2</v>
      </c>
      <c r="V14" s="18">
        <v>4.1524122773612837E-2</v>
      </c>
      <c r="W14" s="18">
        <v>2.8859735242380041E-2</v>
      </c>
      <c r="X14" s="18">
        <v>4.5595029186843813E-2</v>
      </c>
      <c r="Y14" s="18">
        <v>5.4916159663975839E-2</v>
      </c>
      <c r="Z14" s="18">
        <v>5.6295060783035963E-2</v>
      </c>
      <c r="AA14" s="18">
        <v>8.0214857044525287E-2</v>
      </c>
      <c r="AB14" s="18">
        <v>4.3298216416593753E-2</v>
      </c>
      <c r="AD14" s="18">
        <v>3.2099420327068598E-2</v>
      </c>
      <c r="AE14" s="18">
        <v>4.6633704118779068E-2</v>
      </c>
      <c r="AF14" s="18">
        <v>6.2244455405326651E-2</v>
      </c>
      <c r="AG14" s="18">
        <v>9.9923266464542922E-3</v>
      </c>
      <c r="AH14" s="18">
        <v>5.3307982919315683E-2</v>
      </c>
      <c r="AI14" s="18">
        <v>8.0076283706893125E-2</v>
      </c>
      <c r="AJ14" s="18">
        <v>0</v>
      </c>
      <c r="AL14" s="18">
        <v>3.9919999999999997E-2</v>
      </c>
      <c r="AM14" s="18">
        <v>5.2150000000000002E-2</v>
      </c>
      <c r="AN14" s="18">
        <v>3.3980000000000003E-2</v>
      </c>
      <c r="AP14" s="18">
        <v>5.5851007286016087E-2</v>
      </c>
      <c r="AQ14" s="18">
        <v>8.4539302647243034E-2</v>
      </c>
      <c r="AR14" s="18">
        <v>0.1469683986582318</v>
      </c>
      <c r="AS14" s="18">
        <v>5.5133715724520069E-2</v>
      </c>
      <c r="AT14" s="18">
        <v>5.0756040650073823E-2</v>
      </c>
      <c r="AU14" s="18">
        <v>0</v>
      </c>
      <c r="AW14" s="18">
        <v>4.6474846813545218E-2</v>
      </c>
      <c r="AX14" s="18">
        <v>0</v>
      </c>
      <c r="AZ14" s="18">
        <v>4.1543920264063817E-2</v>
      </c>
      <c r="BA14" s="18">
        <v>4.4671252813891289E-2</v>
      </c>
      <c r="BB14" s="18">
        <v>0</v>
      </c>
      <c r="BC14" s="18">
        <v>5.6261128051378687E-2</v>
      </c>
      <c r="BD14" s="18">
        <v>7.126587827779117E-2</v>
      </c>
      <c r="BE14" s="18">
        <v>0</v>
      </c>
      <c r="BF14" s="18">
        <v>0</v>
      </c>
      <c r="BG14" s="18">
        <v>0</v>
      </c>
    </row>
    <row r="15" spans="2:61" ht="18.95" customHeight="1">
      <c r="B15" s="20" t="s">
        <v>184</v>
      </c>
      <c r="C15" s="18">
        <v>2.50190653695006E-2</v>
      </c>
      <c r="D15" s="18">
        <v>1.8709793320154398E-2</v>
      </c>
      <c r="E15" s="18">
        <v>2.9516840224747491E-2</v>
      </c>
      <c r="G15" s="18">
        <v>4.9769812675867241E-2</v>
      </c>
      <c r="H15" s="18">
        <v>2.3539878286846391E-2</v>
      </c>
      <c r="I15" s="18">
        <v>3.3696361042749243E-2</v>
      </c>
      <c r="J15" s="18">
        <v>3.9682993563418097E-2</v>
      </c>
      <c r="K15" s="18">
        <v>3.0211466454124619E-2</v>
      </c>
      <c r="L15" s="18">
        <v>1.550070913934112E-2</v>
      </c>
      <c r="M15" s="18">
        <v>1.43237594833433E-2</v>
      </c>
      <c r="N15" s="18">
        <v>2.3212340752002319E-2</v>
      </c>
      <c r="O15" s="18">
        <v>2.1217702199490041E-2</v>
      </c>
      <c r="Q15" s="18">
        <v>1.9156424461641269E-2</v>
      </c>
      <c r="R15" s="18">
        <v>2.998449256122649E-2</v>
      </c>
      <c r="S15" s="18">
        <v>2.832378285466168E-2</v>
      </c>
      <c r="T15" s="18">
        <v>2.947885380316366E-2</v>
      </c>
      <c r="V15" s="18">
        <v>2.0166345098011049E-2</v>
      </c>
      <c r="W15" s="18">
        <v>2.7191618763015599E-2</v>
      </c>
      <c r="X15" s="18">
        <v>2.8122561428426888E-2</v>
      </c>
      <c r="Y15" s="18">
        <v>1.6070580788578561E-2</v>
      </c>
      <c r="Z15" s="18">
        <v>3.6882579425605022E-2</v>
      </c>
      <c r="AA15" s="18">
        <v>3.5668014886274003E-2</v>
      </c>
      <c r="AB15" s="18">
        <v>1.0787317901270681E-2</v>
      </c>
      <c r="AD15" s="18">
        <v>1.995089949122433E-2</v>
      </c>
      <c r="AE15" s="18">
        <v>1.9599630582884039E-2</v>
      </c>
      <c r="AF15" s="18">
        <v>3.6180869164282113E-2</v>
      </c>
      <c r="AG15" s="18">
        <v>3.3397890808478707E-2</v>
      </c>
      <c r="AH15" s="18">
        <v>2.610975075392219E-2</v>
      </c>
      <c r="AI15" s="18">
        <v>3.1927966522688193E-2</v>
      </c>
      <c r="AJ15" s="18">
        <v>0</v>
      </c>
      <c r="AL15" s="18">
        <v>2.6009999999999998E-2</v>
      </c>
      <c r="AM15" s="18">
        <v>2.1760000000000002E-2</v>
      </c>
      <c r="AN15" s="18">
        <v>4.512E-2</v>
      </c>
      <c r="AP15" s="18">
        <v>2.6514174547703561E-2</v>
      </c>
      <c r="AQ15" s="18">
        <v>0</v>
      </c>
      <c r="AR15" s="18">
        <v>2.4945396701767781E-2</v>
      </c>
      <c r="AS15" s="18">
        <v>3.647185965855991E-2</v>
      </c>
      <c r="AT15" s="18">
        <v>3.4452369136920957E-2</v>
      </c>
      <c r="AU15" s="18">
        <v>0</v>
      </c>
      <c r="AW15" s="18">
        <v>2.50190653695006E-2</v>
      </c>
      <c r="AX15" s="18">
        <v>0</v>
      </c>
      <c r="AZ15" s="18">
        <v>2.5841852075153611E-2</v>
      </c>
      <c r="BA15" s="18">
        <v>2.25716777055734E-2</v>
      </c>
      <c r="BB15" s="18">
        <v>0</v>
      </c>
      <c r="BC15" s="18">
        <v>2.5891881673115139E-2</v>
      </c>
      <c r="BD15" s="18">
        <v>3.0164067186966549E-2</v>
      </c>
      <c r="BE15" s="18">
        <v>0</v>
      </c>
      <c r="BF15" s="18">
        <v>0</v>
      </c>
      <c r="BG15" s="18">
        <v>0</v>
      </c>
    </row>
    <row r="16" spans="2:61" ht="18.95" customHeight="1">
      <c r="B16" s="20" t="s">
        <v>185</v>
      </c>
      <c r="C16" s="18">
        <v>6.1328248245177599E-3</v>
      </c>
      <c r="D16" s="18">
        <v>6.9722408455602739E-3</v>
      </c>
      <c r="E16" s="18">
        <v>5.5501565394288129E-3</v>
      </c>
      <c r="G16" s="18">
        <v>0</v>
      </c>
      <c r="H16" s="18">
        <v>0</v>
      </c>
      <c r="I16" s="18">
        <v>1.322748955018307E-2</v>
      </c>
      <c r="J16" s="18">
        <v>1.2547374653789051E-2</v>
      </c>
      <c r="K16" s="18">
        <v>3.7995359762425769E-3</v>
      </c>
      <c r="L16" s="18">
        <v>7.2270321881613923E-3</v>
      </c>
      <c r="M16" s="18">
        <v>6.0537196511373202E-3</v>
      </c>
      <c r="N16" s="18">
        <v>5.1071721082793361E-3</v>
      </c>
      <c r="O16" s="18">
        <v>8.321348936139044E-3</v>
      </c>
      <c r="Q16" s="18">
        <v>4.0733630476229733E-3</v>
      </c>
      <c r="R16" s="18">
        <v>8.9867867169737929E-3</v>
      </c>
      <c r="S16" s="18">
        <v>9.3594506563961441E-3</v>
      </c>
      <c r="T16" s="18">
        <v>4.2470222653719887E-3</v>
      </c>
      <c r="V16" s="18">
        <v>4.9141363491063119E-3</v>
      </c>
      <c r="W16" s="18">
        <v>3.6806563007633162E-3</v>
      </c>
      <c r="X16" s="18">
        <v>2.012464307185032E-3</v>
      </c>
      <c r="Y16" s="18">
        <v>1.6829417007467439E-2</v>
      </c>
      <c r="Z16" s="18">
        <v>6.4340856024553E-3</v>
      </c>
      <c r="AA16" s="18">
        <v>6.0613855057472686E-3</v>
      </c>
      <c r="AB16" s="18">
        <v>4.7987222657033014E-3</v>
      </c>
      <c r="AD16" s="18">
        <v>4.4525721957899582E-3</v>
      </c>
      <c r="AE16" s="18">
        <v>7.707794745980821E-3</v>
      </c>
      <c r="AF16" s="18">
        <v>2.0045761708745789E-3</v>
      </c>
      <c r="AG16" s="18">
        <v>1.031837289184535E-2</v>
      </c>
      <c r="AH16" s="18">
        <v>1.2658543178056271E-2</v>
      </c>
      <c r="AI16" s="18">
        <v>4.5552767132375389E-3</v>
      </c>
      <c r="AJ16" s="18">
        <v>0</v>
      </c>
      <c r="AL16" s="18">
        <v>6.2199999999999998E-3</v>
      </c>
      <c r="AM16" s="18">
        <v>3.3999999999999998E-3</v>
      </c>
      <c r="AN16" s="18">
        <v>6.0200000000000002E-3</v>
      </c>
      <c r="AP16" s="18">
        <v>9.6234112168061669E-3</v>
      </c>
      <c r="AQ16" s="18">
        <v>6.1919689476156343E-3</v>
      </c>
      <c r="AR16" s="18">
        <v>0</v>
      </c>
      <c r="AS16" s="18">
        <v>1.614321873615333E-2</v>
      </c>
      <c r="AT16" s="18">
        <v>1.55313584379571E-2</v>
      </c>
      <c r="AU16" s="18">
        <v>0</v>
      </c>
      <c r="AW16" s="18">
        <v>6.1328248245177599E-3</v>
      </c>
      <c r="AX16" s="18">
        <v>0</v>
      </c>
      <c r="AZ16" s="18">
        <v>4.3996912968290681E-3</v>
      </c>
      <c r="BA16" s="18">
        <v>6.8370378321116988E-3</v>
      </c>
      <c r="BB16" s="18">
        <v>0</v>
      </c>
      <c r="BC16" s="18">
        <v>9.0626490211222575E-3</v>
      </c>
      <c r="BD16" s="18">
        <v>7.6231099788037519E-3</v>
      </c>
      <c r="BE16" s="18">
        <v>0</v>
      </c>
      <c r="BF16" s="18">
        <v>0</v>
      </c>
      <c r="BG16" s="18">
        <v>0</v>
      </c>
    </row>
    <row r="17" spans="2:59" ht="18.95" customHeight="1">
      <c r="B17" s="20" t="s">
        <v>186</v>
      </c>
      <c r="C17" s="18">
        <v>0.11080228704343061</v>
      </c>
      <c r="D17" s="18">
        <v>8.9932692815637774E-2</v>
      </c>
      <c r="E17" s="18">
        <v>0.125538213589583</v>
      </c>
      <c r="G17" s="18">
        <v>0.1329707095182901</v>
      </c>
      <c r="H17" s="18">
        <v>0.1141572442161547</v>
      </c>
      <c r="I17" s="18">
        <v>0.11666408753104229</v>
      </c>
      <c r="J17" s="18">
        <v>9.8312316292519408E-2</v>
      </c>
      <c r="K17" s="18">
        <v>0.131050064349956</v>
      </c>
      <c r="L17" s="18">
        <v>0.1203401259603105</v>
      </c>
      <c r="M17" s="18">
        <v>5.6320145797146171E-2</v>
      </c>
      <c r="N17" s="18">
        <v>0.1121715038793783</v>
      </c>
      <c r="O17" s="18">
        <v>0.1669325550722088</v>
      </c>
      <c r="Q17" s="18">
        <v>8.7320322295833752E-2</v>
      </c>
      <c r="R17" s="18">
        <v>0.11313085258093231</v>
      </c>
      <c r="S17" s="18">
        <v>0.1118473861549681</v>
      </c>
      <c r="T17" s="18">
        <v>0.15280298258110059</v>
      </c>
      <c r="V17" s="18">
        <v>0.13008678026911891</v>
      </c>
      <c r="W17" s="18">
        <v>0.1243748010231774</v>
      </c>
      <c r="X17" s="18">
        <v>0.12363959683785521</v>
      </c>
      <c r="Y17" s="18">
        <v>9.0973058777316457E-2</v>
      </c>
      <c r="Z17" s="18">
        <v>0.1243891231064758</v>
      </c>
      <c r="AA17" s="18">
        <v>7.584560134679294E-2</v>
      </c>
      <c r="AB17" s="18">
        <v>4.4247581559900037E-2</v>
      </c>
      <c r="AD17" s="18">
        <v>8.6454807920993665E-2</v>
      </c>
      <c r="AE17" s="18">
        <v>0.116306855191981</v>
      </c>
      <c r="AF17" s="18">
        <v>0.1285931798333359</v>
      </c>
      <c r="AG17" s="18">
        <v>0.1343247770425913</v>
      </c>
      <c r="AH17" s="18">
        <v>0.11141784638642981</v>
      </c>
      <c r="AI17" s="18">
        <v>0.14990403277711989</v>
      </c>
      <c r="AJ17" s="18">
        <v>0.42893034721352158</v>
      </c>
      <c r="AL17" s="18">
        <v>9.5930000000000001E-2</v>
      </c>
      <c r="AM17" s="18">
        <v>0.13120999999999999</v>
      </c>
      <c r="AN17" s="18">
        <v>9.672E-2</v>
      </c>
      <c r="AP17" s="18">
        <v>7.3422738252283667E-2</v>
      </c>
      <c r="AQ17" s="18">
        <v>0.1220325029194278</v>
      </c>
      <c r="AR17" s="18">
        <v>8.0483193543272602E-2</v>
      </c>
      <c r="AS17" s="18">
        <v>0.1032637095317679</v>
      </c>
      <c r="AT17" s="18">
        <v>3.265666426371814E-2</v>
      </c>
      <c r="AU17" s="18">
        <v>0</v>
      </c>
      <c r="AW17" s="18">
        <v>0.11080228704343061</v>
      </c>
      <c r="AX17" s="18">
        <v>0</v>
      </c>
      <c r="AZ17" s="18">
        <v>0.13621182137766749</v>
      </c>
      <c r="BA17" s="18">
        <v>9.3053570493571547E-2</v>
      </c>
      <c r="BB17" s="18">
        <v>0</v>
      </c>
      <c r="BC17" s="18">
        <v>8.0884162187344247E-2</v>
      </c>
      <c r="BD17" s="18">
        <v>9.0162346908477214E-2</v>
      </c>
      <c r="BE17" s="18">
        <v>0</v>
      </c>
      <c r="BF17" s="18">
        <v>0</v>
      </c>
      <c r="BG17" s="18">
        <v>0</v>
      </c>
    </row>
    <row r="18" spans="2:59" ht="32.1" customHeight="1">
      <c r="B18" s="20" t="s">
        <v>187</v>
      </c>
      <c r="C18" s="18">
        <v>0.16803270710534621</v>
      </c>
      <c r="D18" s="18">
        <v>0.13150409036535249</v>
      </c>
      <c r="E18" s="18">
        <v>0.19321866097201429</v>
      </c>
      <c r="G18" s="18">
        <v>0.22585076206589461</v>
      </c>
      <c r="H18" s="18">
        <v>0.14306048031425869</v>
      </c>
      <c r="I18" s="18">
        <v>0.1670901514082706</v>
      </c>
      <c r="J18" s="18">
        <v>0.21220016786573409</v>
      </c>
      <c r="K18" s="18">
        <v>0.1359839520942388</v>
      </c>
      <c r="L18" s="18">
        <v>0.15446226364822119</v>
      </c>
      <c r="M18" s="18">
        <v>0.121907388731165</v>
      </c>
      <c r="N18" s="18">
        <v>0.20073979905244921</v>
      </c>
      <c r="O18" s="18">
        <v>0.2265702823171474</v>
      </c>
      <c r="Q18" s="18">
        <v>0.14549662077468309</v>
      </c>
      <c r="R18" s="18">
        <v>0.16221849711287031</v>
      </c>
      <c r="S18" s="18">
        <v>0.19054614741644721</v>
      </c>
      <c r="T18" s="18">
        <v>0.19223658506588409</v>
      </c>
      <c r="V18" s="18">
        <v>0.28847847873678167</v>
      </c>
      <c r="W18" s="18">
        <v>0.19421840743045049</v>
      </c>
      <c r="X18" s="18">
        <v>0.15793895417445469</v>
      </c>
      <c r="Y18" s="18">
        <v>0.11163660015961829</v>
      </c>
      <c r="Z18" s="18">
        <v>7.8203258455714866E-2</v>
      </c>
      <c r="AA18" s="18">
        <v>0.1180054827319883</v>
      </c>
      <c r="AB18" s="18">
        <v>0.13802397120751669</v>
      </c>
      <c r="AD18" s="18">
        <v>0.1158675460557583</v>
      </c>
      <c r="AE18" s="18">
        <v>0.18553543023741439</v>
      </c>
      <c r="AF18" s="18">
        <v>0.2048597831794832</v>
      </c>
      <c r="AG18" s="18">
        <v>0.26866429297384931</v>
      </c>
      <c r="AH18" s="18">
        <v>0.1686504355124607</v>
      </c>
      <c r="AI18" s="18">
        <v>0.2269501775549925</v>
      </c>
      <c r="AJ18" s="18">
        <v>0</v>
      </c>
      <c r="AL18" s="18">
        <v>0.17288000000000001</v>
      </c>
      <c r="AM18" s="18">
        <v>0.21135000000000001</v>
      </c>
      <c r="AN18" s="18">
        <v>0.23194999999999999</v>
      </c>
      <c r="AP18" s="18">
        <v>7.8424179772971087E-2</v>
      </c>
      <c r="AQ18" s="18">
        <v>0.15874472058477301</v>
      </c>
      <c r="AR18" s="18">
        <v>0</v>
      </c>
      <c r="AS18" s="18">
        <v>0.11568889235199691</v>
      </c>
      <c r="AT18" s="18">
        <v>0.13665343325673679</v>
      </c>
      <c r="AU18" s="18">
        <v>0</v>
      </c>
      <c r="AW18" s="18">
        <v>0.16803270710534621</v>
      </c>
      <c r="AX18" s="18">
        <v>0</v>
      </c>
      <c r="AZ18" s="18">
        <v>0.246779201546489</v>
      </c>
      <c r="BA18" s="18">
        <v>0.1092243399257595</v>
      </c>
      <c r="BB18" s="18">
        <v>0</v>
      </c>
      <c r="BC18" s="18">
        <v>8.7680299044448365E-2</v>
      </c>
      <c r="BD18" s="18">
        <v>8.3027822616972308E-2</v>
      </c>
      <c r="BE18" s="18">
        <v>0</v>
      </c>
      <c r="BF18" s="18">
        <v>0</v>
      </c>
      <c r="BG18" s="18">
        <v>0</v>
      </c>
    </row>
    <row r="20" spans="2:59">
      <c r="B20" s="21" t="s">
        <v>25</v>
      </c>
    </row>
    <row r="21" spans="2:59">
      <c r="B21" t="s">
        <v>483</v>
      </c>
    </row>
    <row r="22" spans="2:59">
      <c r="B22" t="s">
        <v>11</v>
      </c>
    </row>
    <row r="23" spans="2:59">
      <c r="B23"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BI28"/>
  <sheetViews>
    <sheetView showGridLines="0" topLeftCell="A3" workbookViewId="0">
      <pane xSplit="2" topLeftCell="C1" activePane="topRight" state="frozen"/>
      <selection pane="topRight" activeCell="B9" sqref="B9:C21"/>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190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3474</v>
      </c>
      <c r="D7" s="27">
        <v>1471</v>
      </c>
      <c r="E7" s="27">
        <v>1993</v>
      </c>
      <c r="G7" s="27">
        <v>166</v>
      </c>
      <c r="H7" s="27">
        <v>489</v>
      </c>
      <c r="I7" s="27">
        <v>329</v>
      </c>
      <c r="J7" s="27">
        <v>309</v>
      </c>
      <c r="K7" s="27">
        <v>382</v>
      </c>
      <c r="L7" s="27">
        <v>358</v>
      </c>
      <c r="M7" s="27">
        <v>596</v>
      </c>
      <c r="N7" s="27">
        <v>487</v>
      </c>
      <c r="O7" s="27">
        <v>358</v>
      </c>
      <c r="Q7" s="27">
        <v>1218</v>
      </c>
      <c r="R7" s="27">
        <v>686</v>
      </c>
      <c r="S7" s="27">
        <v>780</v>
      </c>
      <c r="T7" s="27">
        <v>751</v>
      </c>
      <c r="V7" s="27">
        <v>404</v>
      </c>
      <c r="W7" s="27">
        <v>555</v>
      </c>
      <c r="X7" s="27">
        <v>511</v>
      </c>
      <c r="Y7" s="27">
        <v>523</v>
      </c>
      <c r="Z7" s="27">
        <v>501</v>
      </c>
      <c r="AA7" s="27">
        <v>473</v>
      </c>
      <c r="AB7" s="27">
        <v>507</v>
      </c>
      <c r="AD7" s="27">
        <v>1215</v>
      </c>
      <c r="AE7" s="27">
        <v>688</v>
      </c>
      <c r="AF7" s="27">
        <v>627</v>
      </c>
      <c r="AG7" s="27">
        <v>137</v>
      </c>
      <c r="AH7" s="27">
        <v>525</v>
      </c>
      <c r="AI7" s="27">
        <v>280</v>
      </c>
      <c r="AJ7" s="27">
        <v>2</v>
      </c>
      <c r="AL7" s="27">
        <v>504</v>
      </c>
      <c r="AM7" s="27">
        <v>556</v>
      </c>
      <c r="AN7" s="27">
        <v>156</v>
      </c>
      <c r="AP7" s="27">
        <v>387</v>
      </c>
      <c r="AQ7" s="27">
        <v>345</v>
      </c>
      <c r="AR7" s="27">
        <v>113</v>
      </c>
      <c r="AS7" s="27">
        <v>767</v>
      </c>
      <c r="AT7" s="27">
        <v>123</v>
      </c>
      <c r="AU7" s="27">
        <v>18</v>
      </c>
      <c r="AW7" s="27">
        <v>3474</v>
      </c>
      <c r="AX7" s="27">
        <v>0</v>
      </c>
      <c r="AZ7" s="27">
        <v>1137</v>
      </c>
      <c r="BA7" s="27">
        <v>826</v>
      </c>
      <c r="BB7" s="27">
        <v>563</v>
      </c>
      <c r="BC7" s="27">
        <v>460</v>
      </c>
      <c r="BD7" s="27">
        <v>119</v>
      </c>
      <c r="BE7" s="27">
        <v>117</v>
      </c>
      <c r="BF7" s="27">
        <v>162</v>
      </c>
      <c r="BG7" s="27">
        <v>70</v>
      </c>
    </row>
    <row r="8" spans="2:61">
      <c r="B8" s="7" t="s">
        <v>106</v>
      </c>
      <c r="C8" s="13">
        <v>3476</v>
      </c>
      <c r="D8" s="13">
        <v>1532</v>
      </c>
      <c r="E8" s="13">
        <v>1940</v>
      </c>
      <c r="G8" s="13">
        <v>154</v>
      </c>
      <c r="H8" s="13">
        <v>477</v>
      </c>
      <c r="I8" s="13">
        <v>331</v>
      </c>
      <c r="J8" s="13">
        <v>303</v>
      </c>
      <c r="K8" s="13">
        <v>385</v>
      </c>
      <c r="L8" s="13">
        <v>369</v>
      </c>
      <c r="M8" s="13">
        <v>597</v>
      </c>
      <c r="N8" s="13">
        <v>531</v>
      </c>
      <c r="O8" s="13">
        <v>329</v>
      </c>
      <c r="Q8" s="13">
        <v>1225</v>
      </c>
      <c r="R8" s="13">
        <v>683</v>
      </c>
      <c r="S8" s="13">
        <v>787</v>
      </c>
      <c r="T8" s="13">
        <v>743</v>
      </c>
      <c r="V8" s="13">
        <v>474</v>
      </c>
      <c r="W8" s="13">
        <v>529</v>
      </c>
      <c r="X8" s="13">
        <v>520</v>
      </c>
      <c r="Y8" s="13">
        <v>482</v>
      </c>
      <c r="Z8" s="13">
        <v>482</v>
      </c>
      <c r="AA8" s="13">
        <v>475</v>
      </c>
      <c r="AB8" s="13">
        <v>513</v>
      </c>
      <c r="AD8" s="13">
        <v>1220</v>
      </c>
      <c r="AE8" s="13">
        <v>692</v>
      </c>
      <c r="AF8" s="13">
        <v>627</v>
      </c>
      <c r="AG8" s="13">
        <v>134</v>
      </c>
      <c r="AH8" s="13">
        <v>525</v>
      </c>
      <c r="AI8" s="13">
        <v>276</v>
      </c>
      <c r="AJ8" s="13">
        <v>2</v>
      </c>
      <c r="AL8" s="13">
        <v>520</v>
      </c>
      <c r="AM8" s="13">
        <v>572</v>
      </c>
      <c r="AN8" s="13">
        <v>159</v>
      </c>
      <c r="AP8" s="13">
        <v>385</v>
      </c>
      <c r="AQ8" s="13">
        <v>335</v>
      </c>
      <c r="AR8" s="13">
        <v>116</v>
      </c>
      <c r="AS8" s="13">
        <v>742</v>
      </c>
      <c r="AT8" s="13">
        <v>122</v>
      </c>
      <c r="AU8" s="13">
        <v>18</v>
      </c>
      <c r="AW8" s="13">
        <v>3476</v>
      </c>
      <c r="AX8" s="13">
        <v>0</v>
      </c>
      <c r="AZ8" s="13">
        <v>1182</v>
      </c>
      <c r="BA8" s="13">
        <v>803</v>
      </c>
      <c r="BB8" s="13">
        <v>566</v>
      </c>
      <c r="BC8" s="13">
        <v>446</v>
      </c>
      <c r="BD8" s="13">
        <v>117</v>
      </c>
      <c r="BE8" s="13">
        <v>115</v>
      </c>
      <c r="BF8" s="13">
        <v>157</v>
      </c>
      <c r="BG8" s="13">
        <v>69</v>
      </c>
    </row>
    <row r="9" spans="2:61" ht="45.95" customHeight="1">
      <c r="B9" s="20" t="s">
        <v>191</v>
      </c>
      <c r="C9" s="18">
        <v>0.51350629634625011</v>
      </c>
      <c r="D9" s="18">
        <v>0.50454167863516308</v>
      </c>
      <c r="E9" s="18">
        <v>0.52042119268274234</v>
      </c>
      <c r="G9" s="18">
        <v>0.49546954443804969</v>
      </c>
      <c r="H9" s="18">
        <v>0.52945318129388041</v>
      </c>
      <c r="I9" s="18">
        <v>0.45920499612926591</v>
      </c>
      <c r="J9" s="18">
        <v>0.54047633489197999</v>
      </c>
      <c r="K9" s="18">
        <v>0.48613491083942229</v>
      </c>
      <c r="L9" s="18">
        <v>0.52191856877839493</v>
      </c>
      <c r="M9" s="18">
        <v>0.52699727264873586</v>
      </c>
      <c r="N9" s="18">
        <v>0.50719813972871419</v>
      </c>
      <c r="O9" s="18">
        <v>0.5369154003760177</v>
      </c>
      <c r="Q9" s="18">
        <v>0.55424313455214325</v>
      </c>
      <c r="R9" s="18">
        <v>0.50177852531372547</v>
      </c>
      <c r="S9" s="18">
        <v>0.50259206477931073</v>
      </c>
      <c r="T9" s="18">
        <v>0.46276908845713799</v>
      </c>
      <c r="V9" s="18">
        <v>0.52867110451133159</v>
      </c>
      <c r="W9" s="18">
        <v>0.50665726433873259</v>
      </c>
      <c r="X9" s="18">
        <v>0.53180893345551739</v>
      </c>
      <c r="Y9" s="18">
        <v>0.55011693654144034</v>
      </c>
      <c r="Z9" s="18">
        <v>0.48778273957722712</v>
      </c>
      <c r="AA9" s="18">
        <v>0.51506691142418826</v>
      </c>
      <c r="AB9" s="18">
        <v>0.47637090919647179</v>
      </c>
      <c r="AD9" s="18">
        <v>0.51632552655235242</v>
      </c>
      <c r="AE9" s="18">
        <v>0.52386833288015411</v>
      </c>
      <c r="AF9" s="18">
        <v>0.51827807304406193</v>
      </c>
      <c r="AG9" s="18">
        <v>0.5444994954936232</v>
      </c>
      <c r="AH9" s="18">
        <v>0.47201262035351438</v>
      </c>
      <c r="AI9" s="18">
        <v>0.53197351042039775</v>
      </c>
      <c r="AJ9" s="18">
        <v>0</v>
      </c>
      <c r="AL9" s="18">
        <v>0.57340999999999998</v>
      </c>
      <c r="AM9" s="18">
        <v>0.51971999999999996</v>
      </c>
      <c r="AN9" s="18">
        <v>0.47854000000000002</v>
      </c>
      <c r="AP9" s="18">
        <v>0.54871935359961488</v>
      </c>
      <c r="AQ9" s="18">
        <v>0.47641659213475052</v>
      </c>
      <c r="AR9" s="18">
        <v>0.43530316868749641</v>
      </c>
      <c r="AS9" s="18">
        <v>0.49380129134844231</v>
      </c>
      <c r="AT9" s="18">
        <v>0.486030938236576</v>
      </c>
      <c r="AU9" s="18">
        <v>0.60849922254402333</v>
      </c>
      <c r="AW9" s="18">
        <v>0.51350629634625011</v>
      </c>
      <c r="AX9" s="18">
        <v>0</v>
      </c>
      <c r="AZ9" s="18">
        <v>0.52500892370132524</v>
      </c>
      <c r="BA9" s="18">
        <v>0.50869414912664812</v>
      </c>
      <c r="BB9" s="18">
        <v>0.5374768630173461</v>
      </c>
      <c r="BC9" s="18">
        <v>0.51184909091823139</v>
      </c>
      <c r="BD9" s="18">
        <v>0.45064896670689492</v>
      </c>
      <c r="BE9" s="18">
        <v>0.44902099369963888</v>
      </c>
      <c r="BF9" s="18">
        <v>0.48001189792772891</v>
      </c>
      <c r="BG9" s="18">
        <v>0.49399074600134618</v>
      </c>
    </row>
    <row r="10" spans="2:61" ht="32.1" customHeight="1">
      <c r="B10" s="20" t="s">
        <v>192</v>
      </c>
      <c r="C10" s="18">
        <v>0.42002831878360142</v>
      </c>
      <c r="D10" s="18">
        <v>0.39285810843688868</v>
      </c>
      <c r="E10" s="18">
        <v>0.44137660442842919</v>
      </c>
      <c r="G10" s="18">
        <v>0.42071578392829789</v>
      </c>
      <c r="H10" s="18">
        <v>0.41436337774379139</v>
      </c>
      <c r="I10" s="18">
        <v>0.39286050051782678</v>
      </c>
      <c r="J10" s="18">
        <v>0.40239428036205233</v>
      </c>
      <c r="K10" s="18">
        <v>0.35553769020022302</v>
      </c>
      <c r="L10" s="18">
        <v>0.4499161843477858</v>
      </c>
      <c r="M10" s="18">
        <v>0.40587341103781838</v>
      </c>
      <c r="N10" s="18">
        <v>0.46545193814882713</v>
      </c>
      <c r="O10" s="18">
        <v>0.46583537737454661</v>
      </c>
      <c r="Q10" s="18">
        <v>0.44066206441098438</v>
      </c>
      <c r="R10" s="18">
        <v>0.43359551505086602</v>
      </c>
      <c r="S10" s="18">
        <v>0.41551574561967702</v>
      </c>
      <c r="T10" s="18">
        <v>0.3809299703062603</v>
      </c>
      <c r="V10" s="18">
        <v>0.46485685730281068</v>
      </c>
      <c r="W10" s="18">
        <v>0.45133212788226512</v>
      </c>
      <c r="X10" s="18">
        <v>0.44897725042202308</v>
      </c>
      <c r="Y10" s="18">
        <v>0.42583013656077162</v>
      </c>
      <c r="Z10" s="18">
        <v>0.42236923825900913</v>
      </c>
      <c r="AA10" s="18">
        <v>0.37715918465161741</v>
      </c>
      <c r="AB10" s="18">
        <v>0.34909326442466437</v>
      </c>
      <c r="AD10" s="18">
        <v>0.40126762587942161</v>
      </c>
      <c r="AE10" s="18">
        <v>0.39776612392348842</v>
      </c>
      <c r="AF10" s="18">
        <v>0.45407429140098271</v>
      </c>
      <c r="AG10" s="18">
        <v>0.46955330003919538</v>
      </c>
      <c r="AH10" s="18">
        <v>0.44375317054330621</v>
      </c>
      <c r="AI10" s="18">
        <v>0.41211787784952542</v>
      </c>
      <c r="AJ10" s="18">
        <v>0.42893034721352158</v>
      </c>
      <c r="AL10" s="18">
        <v>0.45615</v>
      </c>
      <c r="AM10" s="18">
        <v>0.44607000000000002</v>
      </c>
      <c r="AN10" s="18">
        <v>0.51942999999999995</v>
      </c>
      <c r="AP10" s="18">
        <v>0.42852960174384103</v>
      </c>
      <c r="AQ10" s="18">
        <v>0.3780876808169743</v>
      </c>
      <c r="AR10" s="18">
        <v>0.31166220782076459</v>
      </c>
      <c r="AS10" s="18">
        <v>0.38095336974905158</v>
      </c>
      <c r="AT10" s="18">
        <v>0.3358319972214831</v>
      </c>
      <c r="AU10" s="18">
        <v>0.32583403482171691</v>
      </c>
      <c r="AW10" s="18">
        <v>0.42002831878360142</v>
      </c>
      <c r="AX10" s="18">
        <v>0</v>
      </c>
      <c r="AZ10" s="18">
        <v>0.45310639700990468</v>
      </c>
      <c r="BA10" s="18">
        <v>0.41129411677452088</v>
      </c>
      <c r="BB10" s="18">
        <v>0.37274306528188822</v>
      </c>
      <c r="BC10" s="18">
        <v>0.3879567815007941</v>
      </c>
      <c r="BD10" s="18">
        <v>0.45110813990724302</v>
      </c>
      <c r="BE10" s="18">
        <v>0.34803668784837621</v>
      </c>
      <c r="BF10" s="18">
        <v>0.45827727558248849</v>
      </c>
      <c r="BG10" s="18">
        <v>0.53999583790622552</v>
      </c>
    </row>
    <row r="11" spans="2:61" ht="18.95" customHeight="1">
      <c r="B11" s="20" t="s">
        <v>193</v>
      </c>
      <c r="C11" s="18">
        <v>0.39187345242847588</v>
      </c>
      <c r="D11" s="18">
        <v>0.4376710873114758</v>
      </c>
      <c r="E11" s="18">
        <v>0.35612051505646358</v>
      </c>
      <c r="G11" s="18">
        <v>0.33303849143348929</v>
      </c>
      <c r="H11" s="18">
        <v>0.37560470130462181</v>
      </c>
      <c r="I11" s="18">
        <v>0.41777042739112441</v>
      </c>
      <c r="J11" s="18">
        <v>0.35445737831111562</v>
      </c>
      <c r="K11" s="18">
        <v>0.39025916491251911</v>
      </c>
      <c r="L11" s="18">
        <v>0.38445206356369621</v>
      </c>
      <c r="M11" s="18">
        <v>0.44242094935425158</v>
      </c>
      <c r="N11" s="18">
        <v>0.40141805943364012</v>
      </c>
      <c r="O11" s="18">
        <v>0.35440552784140977</v>
      </c>
      <c r="Q11" s="18">
        <v>0.44130332402485151</v>
      </c>
      <c r="R11" s="18">
        <v>0.44143467303531853</v>
      </c>
      <c r="S11" s="18">
        <v>0.34927073806353431</v>
      </c>
      <c r="T11" s="18">
        <v>0.31373573352962719</v>
      </c>
      <c r="V11" s="18">
        <v>0.3442305931249327</v>
      </c>
      <c r="W11" s="18">
        <v>0.37517488238656738</v>
      </c>
      <c r="X11" s="18">
        <v>0.3939989504887057</v>
      </c>
      <c r="Y11" s="18">
        <v>0.41248628789608938</v>
      </c>
      <c r="Z11" s="18">
        <v>0.38625320596918999</v>
      </c>
      <c r="AA11" s="18">
        <v>0.42187487536950891</v>
      </c>
      <c r="AB11" s="18">
        <v>0.40908270011973702</v>
      </c>
      <c r="AD11" s="18">
        <v>0.41068062732872868</v>
      </c>
      <c r="AE11" s="18">
        <v>0.43234811583410349</v>
      </c>
      <c r="AF11" s="18">
        <v>0.35533053635323703</v>
      </c>
      <c r="AG11" s="18">
        <v>0.35172944748495127</v>
      </c>
      <c r="AH11" s="18">
        <v>0.37531876146187299</v>
      </c>
      <c r="AI11" s="18">
        <v>0.34099077623851531</v>
      </c>
      <c r="AJ11" s="18">
        <v>0.42893034721352158</v>
      </c>
      <c r="AL11" s="18">
        <v>0.40625</v>
      </c>
      <c r="AM11" s="18">
        <v>0.38216</v>
      </c>
      <c r="AN11" s="18">
        <v>0.34960000000000002</v>
      </c>
      <c r="AP11" s="18">
        <v>0.44153733540603868</v>
      </c>
      <c r="AQ11" s="18">
        <v>0.35007000482617212</v>
      </c>
      <c r="AR11" s="18">
        <v>0.52281059684297282</v>
      </c>
      <c r="AS11" s="18">
        <v>0.37938161938203657</v>
      </c>
      <c r="AT11" s="18">
        <v>0.44014331235015758</v>
      </c>
      <c r="AU11" s="18">
        <v>0.26299532730012148</v>
      </c>
      <c r="AW11" s="18">
        <v>0.39187345242847588</v>
      </c>
      <c r="AX11" s="18">
        <v>0</v>
      </c>
      <c r="AZ11" s="18">
        <v>0.3651760064088766</v>
      </c>
      <c r="BA11" s="18">
        <v>0.39358456016133231</v>
      </c>
      <c r="BB11" s="18">
        <v>0.42590449289671217</v>
      </c>
      <c r="BC11" s="18">
        <v>0.43198102349406903</v>
      </c>
      <c r="BD11" s="18">
        <v>0.4706907628172543</v>
      </c>
      <c r="BE11" s="18">
        <v>0.41283641498848639</v>
      </c>
      <c r="BF11" s="18">
        <v>0.31849654315378051</v>
      </c>
      <c r="BG11" s="18">
        <v>0.31733299895603628</v>
      </c>
    </row>
    <row r="12" spans="2:61" ht="32.1" customHeight="1">
      <c r="B12" s="20" t="s">
        <v>194</v>
      </c>
      <c r="C12" s="18">
        <v>0.35701511825556148</v>
      </c>
      <c r="D12" s="18">
        <v>0.36003606468299948</v>
      </c>
      <c r="E12" s="18">
        <v>0.35484441240677678</v>
      </c>
      <c r="G12" s="18">
        <v>0.33031323783564781</v>
      </c>
      <c r="H12" s="18">
        <v>0.3391117385371456</v>
      </c>
      <c r="I12" s="18">
        <v>0.29571740223401771</v>
      </c>
      <c r="J12" s="18">
        <v>0.33213105199366699</v>
      </c>
      <c r="K12" s="18">
        <v>0.32530270874970041</v>
      </c>
      <c r="L12" s="18">
        <v>0.34864413970003488</v>
      </c>
      <c r="M12" s="18">
        <v>0.44183035160561362</v>
      </c>
      <c r="N12" s="18">
        <v>0.38113083065473868</v>
      </c>
      <c r="O12" s="18">
        <v>0.33353182315924912</v>
      </c>
      <c r="Q12" s="18">
        <v>0.3871373381436734</v>
      </c>
      <c r="R12" s="18">
        <v>0.36209520073620471</v>
      </c>
      <c r="S12" s="18">
        <v>0.34189148769426991</v>
      </c>
      <c r="T12" s="18">
        <v>0.32206103842284711</v>
      </c>
      <c r="V12" s="18">
        <v>0.35982436468250661</v>
      </c>
      <c r="W12" s="18">
        <v>0.40474825609663417</v>
      </c>
      <c r="X12" s="18">
        <v>0.35349914495647822</v>
      </c>
      <c r="Y12" s="18">
        <v>0.379047533249674</v>
      </c>
      <c r="Z12" s="18">
        <v>0.31590789089163718</v>
      </c>
      <c r="AA12" s="18">
        <v>0.35464608777660073</v>
      </c>
      <c r="AB12" s="18">
        <v>0.32893796016123578</v>
      </c>
      <c r="AD12" s="18">
        <v>0.39185701038982862</v>
      </c>
      <c r="AE12" s="18">
        <v>0.35689510957604298</v>
      </c>
      <c r="AF12" s="18">
        <v>0.33142278183902452</v>
      </c>
      <c r="AG12" s="18">
        <v>0.32038464026182639</v>
      </c>
      <c r="AH12" s="18">
        <v>0.34824570198077309</v>
      </c>
      <c r="AI12" s="18">
        <v>0.29540461086490433</v>
      </c>
      <c r="AJ12" s="18">
        <v>0.42893034721352158</v>
      </c>
      <c r="AL12" s="18">
        <v>0.41608000000000001</v>
      </c>
      <c r="AM12" s="18">
        <v>0.34599000000000002</v>
      </c>
      <c r="AN12" s="18">
        <v>0.37668000000000001</v>
      </c>
      <c r="AP12" s="18">
        <v>0.34266374828112228</v>
      </c>
      <c r="AQ12" s="18">
        <v>0.30050003418378518</v>
      </c>
      <c r="AR12" s="18">
        <v>0.42046984059642628</v>
      </c>
      <c r="AS12" s="18">
        <v>0.33271935865871938</v>
      </c>
      <c r="AT12" s="18">
        <v>0.38689140431918051</v>
      </c>
      <c r="AU12" s="18">
        <v>0.5029936369643998</v>
      </c>
      <c r="AW12" s="18">
        <v>0.35701511825556148</v>
      </c>
      <c r="AX12" s="18">
        <v>0</v>
      </c>
      <c r="AZ12" s="18">
        <v>0.35628304634610602</v>
      </c>
      <c r="BA12" s="18">
        <v>0.37381424288286702</v>
      </c>
      <c r="BB12" s="18">
        <v>0.3663383184901613</v>
      </c>
      <c r="BC12" s="18">
        <v>0.36672965331076818</v>
      </c>
      <c r="BD12" s="18">
        <v>0.27440002453329942</v>
      </c>
      <c r="BE12" s="18">
        <v>0.36207460072902481</v>
      </c>
      <c r="BF12" s="18">
        <v>0.2697144344630118</v>
      </c>
      <c r="BG12" s="18">
        <v>0.3547720563261817</v>
      </c>
    </row>
    <row r="13" spans="2:61" ht="45.95" customHeight="1">
      <c r="B13" s="20" t="s">
        <v>195</v>
      </c>
      <c r="C13" s="18">
        <v>0.34050268562086478</v>
      </c>
      <c r="D13" s="18">
        <v>0.34119781012895639</v>
      </c>
      <c r="E13" s="18">
        <v>0.34028843060945019</v>
      </c>
      <c r="G13" s="18">
        <v>0.34474276237862178</v>
      </c>
      <c r="H13" s="18">
        <v>0.34585437145702608</v>
      </c>
      <c r="I13" s="18">
        <v>0.2610994096406859</v>
      </c>
      <c r="J13" s="18">
        <v>0.26804483810880342</v>
      </c>
      <c r="K13" s="18">
        <v>0.34041359429285001</v>
      </c>
      <c r="L13" s="18">
        <v>0.35149802310828598</v>
      </c>
      <c r="M13" s="18">
        <v>0.42401846660675518</v>
      </c>
      <c r="N13" s="18">
        <v>0.33390894440822971</v>
      </c>
      <c r="O13" s="18">
        <v>0.32399634599620558</v>
      </c>
      <c r="Q13" s="18">
        <v>0.42761825115387941</v>
      </c>
      <c r="R13" s="18">
        <v>0.306690299510058</v>
      </c>
      <c r="S13" s="18">
        <v>0.30829456005505129</v>
      </c>
      <c r="T13" s="18">
        <v>0.25876403973895129</v>
      </c>
      <c r="V13" s="18">
        <v>0.33289945740552529</v>
      </c>
      <c r="W13" s="18">
        <v>0.40479171561603677</v>
      </c>
      <c r="X13" s="18">
        <v>0.38822020482574371</v>
      </c>
      <c r="Y13" s="18">
        <v>0.35483630270973221</v>
      </c>
      <c r="Z13" s="18">
        <v>0.36233708600508918</v>
      </c>
      <c r="AA13" s="18">
        <v>0.27178694616733617</v>
      </c>
      <c r="AB13" s="18">
        <v>0.26261751164866798</v>
      </c>
      <c r="AD13" s="18">
        <v>0.3795946882124937</v>
      </c>
      <c r="AE13" s="18">
        <v>0.33487423312490361</v>
      </c>
      <c r="AF13" s="18">
        <v>0.31685170919579131</v>
      </c>
      <c r="AG13" s="18">
        <v>0.30420541821318481</v>
      </c>
      <c r="AH13" s="18">
        <v>0.32753329712801083</v>
      </c>
      <c r="AI13" s="18">
        <v>0.27290942641986932</v>
      </c>
      <c r="AJ13" s="18">
        <v>1</v>
      </c>
      <c r="AL13" s="18">
        <v>0.43896000000000002</v>
      </c>
      <c r="AM13" s="18">
        <v>0.372</v>
      </c>
      <c r="AN13" s="18">
        <v>0.38255</v>
      </c>
      <c r="AP13" s="18">
        <v>0.37880117568756461</v>
      </c>
      <c r="AQ13" s="18">
        <v>0.21898503725852089</v>
      </c>
      <c r="AR13" s="18">
        <v>0.33551566257742121</v>
      </c>
      <c r="AS13" s="18">
        <v>0.30185553744692062</v>
      </c>
      <c r="AT13" s="18">
        <v>0.26660440931222679</v>
      </c>
      <c r="AU13" s="18">
        <v>0.47771167831700673</v>
      </c>
      <c r="AW13" s="18">
        <v>0.34050268562086478</v>
      </c>
      <c r="AX13" s="18">
        <v>0</v>
      </c>
      <c r="AZ13" s="18">
        <v>0.36395699896262801</v>
      </c>
      <c r="BA13" s="18">
        <v>0.38720607043121691</v>
      </c>
      <c r="BB13" s="18">
        <v>0.24866366095771231</v>
      </c>
      <c r="BC13" s="18">
        <v>0.41158269117680729</v>
      </c>
      <c r="BD13" s="18">
        <v>0.38753254314210578</v>
      </c>
      <c r="BE13" s="18">
        <v>0.22176662979132841</v>
      </c>
      <c r="BF13" s="18">
        <v>0.15363022281631011</v>
      </c>
      <c r="BG13" s="18">
        <v>0.26984740393953499</v>
      </c>
    </row>
    <row r="14" spans="2:61" ht="32.1" customHeight="1">
      <c r="B14" s="20" t="s">
        <v>196</v>
      </c>
      <c r="C14" s="18">
        <v>0.2591660329113632</v>
      </c>
      <c r="D14" s="18">
        <v>0.28464825131322452</v>
      </c>
      <c r="E14" s="18">
        <v>0.23907068107801929</v>
      </c>
      <c r="G14" s="18">
        <v>0.27635629307150289</v>
      </c>
      <c r="H14" s="18">
        <v>0.23892754667957061</v>
      </c>
      <c r="I14" s="18">
        <v>0.26647008561699498</v>
      </c>
      <c r="J14" s="18">
        <v>0.21196117834430869</v>
      </c>
      <c r="K14" s="18">
        <v>0.26020525863769672</v>
      </c>
      <c r="L14" s="18">
        <v>0.23179017844637939</v>
      </c>
      <c r="M14" s="18">
        <v>0.35623193763501848</v>
      </c>
      <c r="N14" s="18">
        <v>0.23036338558534039</v>
      </c>
      <c r="O14" s="18">
        <v>0.21626420542355759</v>
      </c>
      <c r="Q14" s="18">
        <v>0.32084772217682872</v>
      </c>
      <c r="R14" s="18">
        <v>0.2265072128183635</v>
      </c>
      <c r="S14" s="18">
        <v>0.22165069304591201</v>
      </c>
      <c r="T14" s="18">
        <v>0.23615847626021111</v>
      </c>
      <c r="V14" s="18">
        <v>0.3086320036613121</v>
      </c>
      <c r="W14" s="18">
        <v>0.3428565114107251</v>
      </c>
      <c r="X14" s="18">
        <v>0.29599277366184762</v>
      </c>
      <c r="Y14" s="18">
        <v>0.21555676741916949</v>
      </c>
      <c r="Z14" s="18">
        <v>0.1881919617174356</v>
      </c>
      <c r="AA14" s="18">
        <v>0.200422918922739</v>
      </c>
      <c r="AB14" s="18">
        <v>0.25192049116282877</v>
      </c>
      <c r="AD14" s="18">
        <v>0.30172043748854083</v>
      </c>
      <c r="AE14" s="18">
        <v>0.27505956115590913</v>
      </c>
      <c r="AF14" s="18">
        <v>0.2213015923795725</v>
      </c>
      <c r="AG14" s="18">
        <v>0.20201668044180651</v>
      </c>
      <c r="AH14" s="18">
        <v>0.22351137574863339</v>
      </c>
      <c r="AI14" s="18">
        <v>0.2148430735865699</v>
      </c>
      <c r="AJ14" s="18">
        <v>0</v>
      </c>
      <c r="AL14" s="18">
        <v>0.38328000000000001</v>
      </c>
      <c r="AM14" s="18">
        <v>0.28208</v>
      </c>
      <c r="AN14" s="18">
        <v>0.29546</v>
      </c>
      <c r="AP14" s="18">
        <v>0.24953745219700221</v>
      </c>
      <c r="AQ14" s="18">
        <v>0.18764432737516651</v>
      </c>
      <c r="AR14" s="18">
        <v>0.19751955801204499</v>
      </c>
      <c r="AS14" s="18">
        <v>0.19836421398225021</v>
      </c>
      <c r="AT14" s="18">
        <v>0.21246946602485869</v>
      </c>
      <c r="AU14" s="18">
        <v>0.11700716469313401</v>
      </c>
      <c r="AW14" s="18">
        <v>0.2591660329113632</v>
      </c>
      <c r="AX14" s="18">
        <v>0</v>
      </c>
      <c r="AZ14" s="18">
        <v>0.28837624583057769</v>
      </c>
      <c r="BA14" s="18">
        <v>0.29889453783060072</v>
      </c>
      <c r="BB14" s="18">
        <v>0.21547846880273711</v>
      </c>
      <c r="BC14" s="18">
        <v>0.2419872082351153</v>
      </c>
      <c r="BD14" s="18">
        <v>0.22605333966619509</v>
      </c>
      <c r="BE14" s="18">
        <v>0.20485962987739931</v>
      </c>
      <c r="BF14" s="18">
        <v>0.13706993223429209</v>
      </c>
      <c r="BG14" s="18">
        <v>0.21232974208144009</v>
      </c>
    </row>
    <row r="15" spans="2:61" ht="32.1" customHeight="1">
      <c r="B15" s="20" t="s">
        <v>197</v>
      </c>
      <c r="C15" s="18">
        <v>0.24539030389803451</v>
      </c>
      <c r="D15" s="18">
        <v>0.23343158438406431</v>
      </c>
      <c r="E15" s="18">
        <v>0.25461073276906182</v>
      </c>
      <c r="G15" s="18">
        <v>0.31981387711017562</v>
      </c>
      <c r="H15" s="18">
        <v>0.26156372205652728</v>
      </c>
      <c r="I15" s="18">
        <v>0.26461462163643629</v>
      </c>
      <c r="J15" s="18">
        <v>0.2416923191802347</v>
      </c>
      <c r="K15" s="18">
        <v>0.19118995780718789</v>
      </c>
      <c r="L15" s="18">
        <v>0.25773444144841012</v>
      </c>
      <c r="M15" s="18">
        <v>0.2214482729549373</v>
      </c>
      <c r="N15" s="18">
        <v>0.2712947335420639</v>
      </c>
      <c r="O15" s="18">
        <v>0.22248127206229201</v>
      </c>
      <c r="Q15" s="18">
        <v>0.26429676472096969</v>
      </c>
      <c r="R15" s="18">
        <v>0.23995004807593021</v>
      </c>
      <c r="S15" s="18">
        <v>0.2302786704529787</v>
      </c>
      <c r="T15" s="18">
        <v>0.23416273425767889</v>
      </c>
      <c r="V15" s="18">
        <v>0.36428591040961777</v>
      </c>
      <c r="W15" s="18">
        <v>0.32679505547992632</v>
      </c>
      <c r="X15" s="18">
        <v>0.27549576798555742</v>
      </c>
      <c r="Y15" s="18">
        <v>0.22188256627448311</v>
      </c>
      <c r="Z15" s="18">
        <v>0.14093525314345179</v>
      </c>
      <c r="AA15" s="18">
        <v>0.1929267864789265</v>
      </c>
      <c r="AB15" s="18">
        <v>0.1899499777218078</v>
      </c>
      <c r="AD15" s="18">
        <v>0.23426536820211091</v>
      </c>
      <c r="AE15" s="18">
        <v>0.2427432006887037</v>
      </c>
      <c r="AF15" s="18">
        <v>0.25791873948484589</v>
      </c>
      <c r="AG15" s="18">
        <v>0.21894068362801519</v>
      </c>
      <c r="AH15" s="18">
        <v>0.25621547603836392</v>
      </c>
      <c r="AI15" s="18">
        <v>0.26689702311206581</v>
      </c>
      <c r="AJ15" s="18">
        <v>0</v>
      </c>
      <c r="AL15" s="18">
        <v>0.32338</v>
      </c>
      <c r="AM15" s="18">
        <v>0.28473999999999999</v>
      </c>
      <c r="AN15" s="18">
        <v>0.34573999999999999</v>
      </c>
      <c r="AP15" s="18">
        <v>0.18648958289393031</v>
      </c>
      <c r="AQ15" s="18">
        <v>0.17217907646755851</v>
      </c>
      <c r="AR15" s="18">
        <v>0.15925451070383551</v>
      </c>
      <c r="AS15" s="18">
        <v>0.16551884549142759</v>
      </c>
      <c r="AT15" s="18">
        <v>0.18077510629282911</v>
      </c>
      <c r="AU15" s="18">
        <v>0.29409002250191307</v>
      </c>
      <c r="AW15" s="18">
        <v>0.24539030389803451</v>
      </c>
      <c r="AX15" s="18">
        <v>0</v>
      </c>
      <c r="AZ15" s="18">
        <v>0.32743231682018209</v>
      </c>
      <c r="BA15" s="18">
        <v>0.2412849265842559</v>
      </c>
      <c r="BB15" s="18">
        <v>0.20734969671071371</v>
      </c>
      <c r="BC15" s="18">
        <v>0.14756823794568261</v>
      </c>
      <c r="BD15" s="18">
        <v>0.1277320747156486</v>
      </c>
      <c r="BE15" s="18">
        <v>0.15618386521067079</v>
      </c>
      <c r="BF15" s="18">
        <v>0.22057635628375341</v>
      </c>
      <c r="BG15" s="18">
        <v>0.28154099507966401</v>
      </c>
    </row>
    <row r="16" spans="2:61" ht="32.1" customHeight="1">
      <c r="B16" s="20" t="s">
        <v>198</v>
      </c>
      <c r="C16" s="18">
        <v>0.2386850467843166</v>
      </c>
      <c r="D16" s="18">
        <v>0.28387766589311192</v>
      </c>
      <c r="E16" s="18">
        <v>0.2034264897174424</v>
      </c>
      <c r="G16" s="18">
        <v>0.27814960377233539</v>
      </c>
      <c r="H16" s="18">
        <v>0.22706981557457701</v>
      </c>
      <c r="I16" s="18">
        <v>0.2271414650851972</v>
      </c>
      <c r="J16" s="18">
        <v>0.21435605231018021</v>
      </c>
      <c r="K16" s="18">
        <v>0.1986217320369936</v>
      </c>
      <c r="L16" s="18">
        <v>0.2475696683637881</v>
      </c>
      <c r="M16" s="18">
        <v>0.29282426296438679</v>
      </c>
      <c r="N16" s="18">
        <v>0.23349701276824961</v>
      </c>
      <c r="O16" s="18">
        <v>0.21807847319924789</v>
      </c>
      <c r="Q16" s="18">
        <v>0.30689698334650423</v>
      </c>
      <c r="R16" s="18">
        <v>0.21246687906183601</v>
      </c>
      <c r="S16" s="18">
        <v>0.1994063618558844</v>
      </c>
      <c r="T16" s="18">
        <v>0.19381638132050541</v>
      </c>
      <c r="V16" s="18">
        <v>0.29708422038878152</v>
      </c>
      <c r="W16" s="18">
        <v>0.32793446925108888</v>
      </c>
      <c r="X16" s="18">
        <v>0.30458000314252848</v>
      </c>
      <c r="Y16" s="18">
        <v>0.18643788818982529</v>
      </c>
      <c r="Z16" s="18">
        <v>0.16050060969078611</v>
      </c>
      <c r="AA16" s="18">
        <v>0.17264619683390831</v>
      </c>
      <c r="AB16" s="18">
        <v>0.2096381035521436</v>
      </c>
      <c r="AD16" s="18">
        <v>0.28625503215202708</v>
      </c>
      <c r="AE16" s="18">
        <v>0.25443087478025239</v>
      </c>
      <c r="AF16" s="18">
        <v>0.19883025246558639</v>
      </c>
      <c r="AG16" s="18">
        <v>0.18888110857388479</v>
      </c>
      <c r="AH16" s="18">
        <v>0.18429356225870069</v>
      </c>
      <c r="AI16" s="18">
        <v>0.20901454993424651</v>
      </c>
      <c r="AJ16" s="18">
        <v>0</v>
      </c>
      <c r="AL16" s="18">
        <v>0.41825000000000001</v>
      </c>
      <c r="AM16" s="18">
        <v>0.20868999999999999</v>
      </c>
      <c r="AN16" s="18">
        <v>0.33653</v>
      </c>
      <c r="AP16" s="18">
        <v>0.2060873245361152</v>
      </c>
      <c r="AQ16" s="18">
        <v>0.1506188922932318</v>
      </c>
      <c r="AR16" s="18">
        <v>0.1415525739214874</v>
      </c>
      <c r="AS16" s="18">
        <v>0.15887459195513959</v>
      </c>
      <c r="AT16" s="18">
        <v>0.2085971342458757</v>
      </c>
      <c r="AU16" s="18">
        <v>0.34987996490772849</v>
      </c>
      <c r="AW16" s="18">
        <v>0.2386850467843166</v>
      </c>
      <c r="AX16" s="18">
        <v>0</v>
      </c>
      <c r="AZ16" s="18">
        <v>0.28175269256007862</v>
      </c>
      <c r="BA16" s="18">
        <v>0.28383090672933381</v>
      </c>
      <c r="BB16" s="18">
        <v>0.19651925022358449</v>
      </c>
      <c r="BC16" s="18">
        <v>0.16897598491718999</v>
      </c>
      <c r="BD16" s="18">
        <v>0.16300496509727791</v>
      </c>
      <c r="BE16" s="18">
        <v>0.17976162686783881</v>
      </c>
      <c r="BF16" s="18">
        <v>0.14566719760874131</v>
      </c>
      <c r="BG16" s="18">
        <v>0.20379924055832549</v>
      </c>
    </row>
    <row r="17" spans="2:59" ht="32.1" customHeight="1">
      <c r="B17" s="20" t="s">
        <v>199</v>
      </c>
      <c r="C17" s="18">
        <v>0.18589640267077959</v>
      </c>
      <c r="D17" s="18">
        <v>0.18266025506381711</v>
      </c>
      <c r="E17" s="18">
        <v>0.18864808334702279</v>
      </c>
      <c r="G17" s="18">
        <v>0.15321168158903931</v>
      </c>
      <c r="H17" s="18">
        <v>0.16681827553886391</v>
      </c>
      <c r="I17" s="18">
        <v>0.1703710459700343</v>
      </c>
      <c r="J17" s="18">
        <v>0.1538891568289574</v>
      </c>
      <c r="K17" s="18">
        <v>0.19574022369299321</v>
      </c>
      <c r="L17" s="18">
        <v>0.17147218208760109</v>
      </c>
      <c r="M17" s="18">
        <v>0.23836042753668191</v>
      </c>
      <c r="N17" s="18">
        <v>0.2029372564077539</v>
      </c>
      <c r="O17" s="18">
        <v>0.15574743863854329</v>
      </c>
      <c r="Q17" s="18">
        <v>0.23614155671841769</v>
      </c>
      <c r="R17" s="18">
        <v>0.211555623628603</v>
      </c>
      <c r="S17" s="18">
        <v>0.13967736336751641</v>
      </c>
      <c r="T17" s="18">
        <v>0.1354123128868043</v>
      </c>
      <c r="V17" s="18">
        <v>0.17339756094401551</v>
      </c>
      <c r="W17" s="18">
        <v>0.20407685137555759</v>
      </c>
      <c r="X17" s="18">
        <v>0.2207141032477829</v>
      </c>
      <c r="Y17" s="18">
        <v>0.20040596474751221</v>
      </c>
      <c r="Z17" s="18">
        <v>0.1733197013728241</v>
      </c>
      <c r="AA17" s="18">
        <v>0.1444566663125858</v>
      </c>
      <c r="AB17" s="18">
        <v>0.1800039913427286</v>
      </c>
      <c r="AD17" s="18">
        <v>0.20543373538295781</v>
      </c>
      <c r="AE17" s="18">
        <v>0.18778129279854311</v>
      </c>
      <c r="AF17" s="18">
        <v>0.1760384412946488</v>
      </c>
      <c r="AG17" s="18">
        <v>0.162006932678631</v>
      </c>
      <c r="AH17" s="18">
        <v>0.17571486078445481</v>
      </c>
      <c r="AI17" s="18">
        <v>0.14960866719568339</v>
      </c>
      <c r="AJ17" s="18">
        <v>0</v>
      </c>
      <c r="AL17" s="18">
        <v>0.23787</v>
      </c>
      <c r="AM17" s="18">
        <v>0.20286000000000001</v>
      </c>
      <c r="AN17" s="18">
        <v>0.14487</v>
      </c>
      <c r="AP17" s="18">
        <v>0.2186797987451557</v>
      </c>
      <c r="AQ17" s="18">
        <v>0.12314555103065471</v>
      </c>
      <c r="AR17" s="18">
        <v>0.1868645215713805</v>
      </c>
      <c r="AS17" s="18">
        <v>0.16903709919414259</v>
      </c>
      <c r="AT17" s="18">
        <v>0.14867877208116581</v>
      </c>
      <c r="AU17" s="18">
        <v>0.1078073380292828</v>
      </c>
      <c r="AW17" s="18">
        <v>0.18589640267077959</v>
      </c>
      <c r="AX17" s="18">
        <v>0</v>
      </c>
      <c r="AZ17" s="18">
        <v>0.19255292129358509</v>
      </c>
      <c r="BA17" s="18">
        <v>0.21330024889616089</v>
      </c>
      <c r="BB17" s="18">
        <v>0.13591655022380231</v>
      </c>
      <c r="BC17" s="18">
        <v>0.22132110939181759</v>
      </c>
      <c r="BD17" s="18">
        <v>0.2278606601382468</v>
      </c>
      <c r="BE17" s="18">
        <v>0.18034922155082669</v>
      </c>
      <c r="BF17" s="18">
        <v>6.3002135790153901E-2</v>
      </c>
      <c r="BG17" s="18">
        <v>0.1755515607148489</v>
      </c>
    </row>
    <row r="18" spans="2:59" ht="74.099999999999994" customHeight="1">
      <c r="B18" s="20" t="s">
        <v>200</v>
      </c>
      <c r="C18" s="18">
        <v>0.18395343930093919</v>
      </c>
      <c r="D18" s="18">
        <v>0.2025871470086299</v>
      </c>
      <c r="E18" s="18">
        <v>0.16927230690591449</v>
      </c>
      <c r="G18" s="18">
        <v>0.19419447804562459</v>
      </c>
      <c r="H18" s="18">
        <v>0.15506284307047441</v>
      </c>
      <c r="I18" s="18">
        <v>0.13110804125632849</v>
      </c>
      <c r="J18" s="18">
        <v>0.1621024484186144</v>
      </c>
      <c r="K18" s="18">
        <v>0.15311754579062881</v>
      </c>
      <c r="L18" s="18">
        <v>0.16694509297855481</v>
      </c>
      <c r="M18" s="18">
        <v>0.25875540966504401</v>
      </c>
      <c r="N18" s="18">
        <v>0.20594774235437849</v>
      </c>
      <c r="O18" s="18">
        <v>0.17807705526433021</v>
      </c>
      <c r="Q18" s="18">
        <v>0.21577661755010411</v>
      </c>
      <c r="R18" s="18">
        <v>0.1918199469624714</v>
      </c>
      <c r="S18" s="18">
        <v>0.165185584437051</v>
      </c>
      <c r="T18" s="18">
        <v>0.14580120209141459</v>
      </c>
      <c r="V18" s="18">
        <v>0.14424767646745701</v>
      </c>
      <c r="W18" s="18">
        <v>0.16272288941856641</v>
      </c>
      <c r="X18" s="18">
        <v>0.18330171064536621</v>
      </c>
      <c r="Y18" s="18">
        <v>0.18912272905750621</v>
      </c>
      <c r="Z18" s="18">
        <v>0.19045984530636451</v>
      </c>
      <c r="AA18" s="18">
        <v>0.2198123960156064</v>
      </c>
      <c r="AB18" s="18">
        <v>0.1989907450665811</v>
      </c>
      <c r="AD18" s="18">
        <v>0.22881387868734521</v>
      </c>
      <c r="AE18" s="18">
        <v>0.15574580288029469</v>
      </c>
      <c r="AF18" s="18">
        <v>0.17100288918747861</v>
      </c>
      <c r="AG18" s="18">
        <v>0.16603319052858939</v>
      </c>
      <c r="AH18" s="18">
        <v>0.17274518235315889</v>
      </c>
      <c r="AI18" s="18">
        <v>0.1172492897528952</v>
      </c>
      <c r="AJ18" s="18">
        <v>0</v>
      </c>
      <c r="AL18" s="18">
        <v>0.20774999999999999</v>
      </c>
      <c r="AM18" s="18">
        <v>0.13464000000000001</v>
      </c>
      <c r="AN18" s="18">
        <v>0.13694000000000001</v>
      </c>
      <c r="AP18" s="18">
        <v>0.2340314355668881</v>
      </c>
      <c r="AQ18" s="18">
        <v>0.14576160548233091</v>
      </c>
      <c r="AR18" s="18">
        <v>0.18553224476174129</v>
      </c>
      <c r="AS18" s="18">
        <v>0.21384035864460479</v>
      </c>
      <c r="AT18" s="18">
        <v>0.2158950541337358</v>
      </c>
      <c r="AU18" s="18">
        <v>0.22369953948525559</v>
      </c>
      <c r="AW18" s="18">
        <v>0.18395343930093919</v>
      </c>
      <c r="AX18" s="18">
        <v>0</v>
      </c>
      <c r="AZ18" s="18">
        <v>0.13748608719465441</v>
      </c>
      <c r="BA18" s="18">
        <v>0.2180237805579745</v>
      </c>
      <c r="BB18" s="18">
        <v>0.22052224689841721</v>
      </c>
      <c r="BC18" s="18">
        <v>0.19700958986609179</v>
      </c>
      <c r="BD18" s="18">
        <v>0.2455328416281968</v>
      </c>
      <c r="BE18" s="18">
        <v>0.2080814995672684</v>
      </c>
      <c r="BF18" s="18">
        <v>0.13551612527910431</v>
      </c>
      <c r="BG18" s="18">
        <v>0.19158039620611589</v>
      </c>
    </row>
    <row r="19" spans="2:59" ht="32.1" customHeight="1">
      <c r="B19" s="20" t="s">
        <v>201</v>
      </c>
      <c r="C19" s="18">
        <v>0.14002650607155831</v>
      </c>
      <c r="D19" s="18">
        <v>0.15907432293747439</v>
      </c>
      <c r="E19" s="18">
        <v>0.1250803962699904</v>
      </c>
      <c r="G19" s="18">
        <v>0.16854722139459749</v>
      </c>
      <c r="H19" s="18">
        <v>0.13907291131294841</v>
      </c>
      <c r="I19" s="18">
        <v>0.16456920143045359</v>
      </c>
      <c r="J19" s="18">
        <v>0.104035383528574</v>
      </c>
      <c r="K19" s="18">
        <v>0.10675334984406309</v>
      </c>
      <c r="L19" s="18">
        <v>9.0846504018359933E-2</v>
      </c>
      <c r="M19" s="18">
        <v>0.1665733710954119</v>
      </c>
      <c r="N19" s="18">
        <v>0.1633774971071604</v>
      </c>
      <c r="O19" s="18">
        <v>0.14465495698610609</v>
      </c>
      <c r="Q19" s="18">
        <v>0.16239176919996179</v>
      </c>
      <c r="R19" s="18">
        <v>0.12994370277313139</v>
      </c>
      <c r="S19" s="18">
        <v>0.10406326490366739</v>
      </c>
      <c r="T19" s="18">
        <v>0.15389977109436259</v>
      </c>
      <c r="V19" s="18">
        <v>0.17826300818874349</v>
      </c>
      <c r="W19" s="18">
        <v>0.17302488665021609</v>
      </c>
      <c r="X19" s="18">
        <v>0.1455622127600244</v>
      </c>
      <c r="Y19" s="18">
        <v>0.11412651288066759</v>
      </c>
      <c r="Z19" s="18">
        <v>0.1153736001274068</v>
      </c>
      <c r="AA19" s="18">
        <v>0.13133366884634259</v>
      </c>
      <c r="AB19" s="18">
        <v>0.1206107375606402</v>
      </c>
      <c r="AD19" s="18">
        <v>0.16851491589463771</v>
      </c>
      <c r="AE19" s="18">
        <v>0.14214357739121319</v>
      </c>
      <c r="AF19" s="18">
        <v>0.106941728583865</v>
      </c>
      <c r="AG19" s="18">
        <v>0.1519352983869344</v>
      </c>
      <c r="AH19" s="18">
        <v>0.12847738233825831</v>
      </c>
      <c r="AI19" s="18">
        <v>0.10114459963105329</v>
      </c>
      <c r="AJ19" s="18">
        <v>0</v>
      </c>
      <c r="AL19" s="18">
        <v>0.18864</v>
      </c>
      <c r="AM19" s="18">
        <v>0.15958</v>
      </c>
      <c r="AN19" s="18">
        <v>0.17951</v>
      </c>
      <c r="AP19" s="18">
        <v>0.15535615493696481</v>
      </c>
      <c r="AQ19" s="18">
        <v>0.1393607452336966</v>
      </c>
      <c r="AR19" s="18">
        <v>0.1134288922765653</v>
      </c>
      <c r="AS19" s="18">
        <v>0.1028863202148778</v>
      </c>
      <c r="AT19" s="18">
        <v>0.12178020961401261</v>
      </c>
      <c r="AU19" s="18">
        <v>0.1160636110816798</v>
      </c>
      <c r="AW19" s="18">
        <v>0.14002650607155831</v>
      </c>
      <c r="AX19" s="18">
        <v>0</v>
      </c>
      <c r="AZ19" s="18">
        <v>0.15906558352093081</v>
      </c>
      <c r="BA19" s="18">
        <v>0.15350861146500189</v>
      </c>
      <c r="BB19" s="18">
        <v>0.10951504500494071</v>
      </c>
      <c r="BC19" s="18">
        <v>0.1165497806961206</v>
      </c>
      <c r="BD19" s="18">
        <v>0.1106339175105697</v>
      </c>
      <c r="BE19" s="18">
        <v>0.13037740301066761</v>
      </c>
      <c r="BF19" s="18">
        <v>0.15309431737142121</v>
      </c>
      <c r="BG19" s="18">
        <v>0.1208984180068311</v>
      </c>
    </row>
    <row r="20" spans="2:59" ht="45.95" customHeight="1">
      <c r="B20" s="20" t="s">
        <v>202</v>
      </c>
      <c r="C20" s="18">
        <v>0.1187058188024106</v>
      </c>
      <c r="D20" s="18">
        <v>0.13438564641731349</v>
      </c>
      <c r="E20" s="18">
        <v>0.1062510137752769</v>
      </c>
      <c r="G20" s="18">
        <v>0.1186387592202556</v>
      </c>
      <c r="H20" s="18">
        <v>0.14171393375721961</v>
      </c>
      <c r="I20" s="18">
        <v>9.609556649206126E-2</v>
      </c>
      <c r="J20" s="18">
        <v>9.6880117689745443E-2</v>
      </c>
      <c r="K20" s="18">
        <v>0.1241031752085953</v>
      </c>
      <c r="L20" s="18">
        <v>0.10129255066155619</v>
      </c>
      <c r="M20" s="18">
        <v>0.14684867332332691</v>
      </c>
      <c r="N20" s="18">
        <v>0.1019000251524074</v>
      </c>
      <c r="O20" s="18">
        <v>0.11740651274705299</v>
      </c>
      <c r="Q20" s="18">
        <v>0.14102570274865681</v>
      </c>
      <c r="R20" s="18">
        <v>0.11057022430192059</v>
      </c>
      <c r="S20" s="18">
        <v>0.1024586401956815</v>
      </c>
      <c r="T20" s="18">
        <v>0.1089201176223405</v>
      </c>
      <c r="V20" s="18">
        <v>8.1271773463361049E-2</v>
      </c>
      <c r="W20" s="18">
        <v>0.12230826156892979</v>
      </c>
      <c r="X20" s="18">
        <v>0.14443570634643019</v>
      </c>
      <c r="Y20" s="18">
        <v>0.1248090564355418</v>
      </c>
      <c r="Z20" s="18">
        <v>0.12721667633534789</v>
      </c>
      <c r="AA20" s="18">
        <v>0.1058054810156588</v>
      </c>
      <c r="AB20" s="18">
        <v>0.1217240252309629</v>
      </c>
      <c r="AD20" s="18">
        <v>0.1385331646663433</v>
      </c>
      <c r="AE20" s="18">
        <v>0.113930751624519</v>
      </c>
      <c r="AF20" s="18">
        <v>0.125032629291081</v>
      </c>
      <c r="AG20" s="18">
        <v>8.9295854997409843E-2</v>
      </c>
      <c r="AH20" s="18">
        <v>9.4222329060751273E-2</v>
      </c>
      <c r="AI20" s="18">
        <v>9.0494402155991027E-2</v>
      </c>
      <c r="AJ20" s="18">
        <v>0</v>
      </c>
      <c r="AL20" s="18">
        <v>0.14791000000000001</v>
      </c>
      <c r="AM20" s="18">
        <v>0.10514</v>
      </c>
      <c r="AN20" s="18">
        <v>6.8470000000000003E-2</v>
      </c>
      <c r="AP20" s="18">
        <v>0.18154734996808031</v>
      </c>
      <c r="AQ20" s="18">
        <v>8.2538388066171406E-2</v>
      </c>
      <c r="AR20" s="18">
        <v>0.1088494995657758</v>
      </c>
      <c r="AS20" s="18">
        <v>0.11576667575490431</v>
      </c>
      <c r="AT20" s="18">
        <v>0.12128345620573221</v>
      </c>
      <c r="AU20" s="18">
        <v>0</v>
      </c>
      <c r="AW20" s="18">
        <v>0.1187058188024106</v>
      </c>
      <c r="AX20" s="18">
        <v>0</v>
      </c>
      <c r="AZ20" s="18">
        <v>9.8660217403084879E-2</v>
      </c>
      <c r="BA20" s="18">
        <v>0.15402108219527921</v>
      </c>
      <c r="BB20" s="18">
        <v>9.823261150728882E-2</v>
      </c>
      <c r="BC20" s="18">
        <v>0.15392801603579209</v>
      </c>
      <c r="BD20" s="18">
        <v>0.1652140442423787</v>
      </c>
      <c r="BE20" s="18">
        <v>0.1092291567914867</v>
      </c>
      <c r="BF20" s="18">
        <v>7.8650923050852126E-2</v>
      </c>
      <c r="BG20" s="18">
        <v>3.9917515472001709E-2</v>
      </c>
    </row>
    <row r="21" spans="2:59" ht="32.1" customHeight="1">
      <c r="B21" s="20" t="s">
        <v>203</v>
      </c>
      <c r="C21" s="18">
        <v>9.9445167448987182E-2</v>
      </c>
      <c r="D21" s="18">
        <v>9.4616293003345828E-2</v>
      </c>
      <c r="E21" s="18">
        <v>0.1034470111379459</v>
      </c>
      <c r="G21" s="18">
        <v>0.1118114857835896</v>
      </c>
      <c r="H21" s="18">
        <v>0.10915943837148651</v>
      </c>
      <c r="I21" s="18">
        <v>0.1143076006390234</v>
      </c>
      <c r="J21" s="18">
        <v>0.1116461721794485</v>
      </c>
      <c r="K21" s="18">
        <v>7.0260863041722715E-2</v>
      </c>
      <c r="L21" s="18">
        <v>0.1117625082621488</v>
      </c>
      <c r="M21" s="18">
        <v>7.7711765442735309E-2</v>
      </c>
      <c r="N21" s="18">
        <v>0.1100669410656822</v>
      </c>
      <c r="O21" s="18">
        <v>9.610754717364281E-2</v>
      </c>
      <c r="Q21" s="18">
        <v>9.7952109715237282E-2</v>
      </c>
      <c r="R21" s="18">
        <v>0.10562850545198341</v>
      </c>
      <c r="S21" s="18">
        <v>9.7166836837526013E-2</v>
      </c>
      <c r="T21" s="18">
        <v>9.8412723513609232E-2</v>
      </c>
      <c r="V21" s="18">
        <v>0.14410752843891511</v>
      </c>
      <c r="W21" s="18">
        <v>0.1234907310653848</v>
      </c>
      <c r="X21" s="18">
        <v>0.1154932313714595</v>
      </c>
      <c r="Y21" s="18">
        <v>9.0510798273521931E-2</v>
      </c>
      <c r="Z21" s="18">
        <v>7.146299529602694E-2</v>
      </c>
      <c r="AA21" s="18">
        <v>6.8583269267720723E-2</v>
      </c>
      <c r="AB21" s="18">
        <v>8.0403533754412018E-2</v>
      </c>
      <c r="AD21" s="18">
        <v>7.9161801777715063E-2</v>
      </c>
      <c r="AE21" s="18">
        <v>0.1213988983005114</v>
      </c>
      <c r="AF21" s="18">
        <v>9.8823820333492518E-2</v>
      </c>
      <c r="AG21" s="18">
        <v>0.10263675421600971</v>
      </c>
      <c r="AH21" s="18">
        <v>0.1043263669080608</v>
      </c>
      <c r="AI21" s="18">
        <v>0.12536424516614511</v>
      </c>
      <c r="AJ21" s="18">
        <v>0</v>
      </c>
      <c r="AL21" s="18">
        <v>0.11218</v>
      </c>
      <c r="AM21" s="18">
        <v>0.14011000000000001</v>
      </c>
      <c r="AN21" s="18">
        <v>0.1076</v>
      </c>
      <c r="AP21" s="18">
        <v>8.2019535023920051E-2</v>
      </c>
      <c r="AQ21" s="18">
        <v>7.0096128783767184E-2</v>
      </c>
      <c r="AR21" s="18">
        <v>6.1525071355319517E-2</v>
      </c>
      <c r="AS21" s="18">
        <v>6.9174259580956327E-2</v>
      </c>
      <c r="AT21" s="18">
        <v>6.4367486416990902E-2</v>
      </c>
      <c r="AU21" s="18">
        <v>0.1023109545612744</v>
      </c>
      <c r="AW21" s="18">
        <v>9.9445167448987182E-2</v>
      </c>
      <c r="AX21" s="18">
        <v>0</v>
      </c>
      <c r="AZ21" s="18">
        <v>0.1346797791033332</v>
      </c>
      <c r="BA21" s="18">
        <v>9.8736991404980531E-2</v>
      </c>
      <c r="BB21" s="18">
        <v>7.0594274091458367E-2</v>
      </c>
      <c r="BC21" s="18">
        <v>6.3496479144080395E-2</v>
      </c>
      <c r="BD21" s="18">
        <v>7.3743426340599438E-2</v>
      </c>
      <c r="BE21" s="18">
        <v>7.9895317679518713E-2</v>
      </c>
      <c r="BF21" s="18">
        <v>8.2093525890982122E-2</v>
      </c>
      <c r="BG21" s="18">
        <v>6.3579279753649159E-2</v>
      </c>
    </row>
    <row r="22" spans="2:59" ht="18.95" customHeight="1">
      <c r="B22" s="20" t="s">
        <v>119</v>
      </c>
      <c r="C22" s="18">
        <v>9.5815461994233596E-3</v>
      </c>
      <c r="D22" s="18">
        <v>7.0106384755773254E-3</v>
      </c>
      <c r="E22" s="18">
        <v>1.147150083587983E-2</v>
      </c>
      <c r="G22" s="18">
        <v>5.2591609559512051E-3</v>
      </c>
      <c r="H22" s="18">
        <v>1.277063147172596E-2</v>
      </c>
      <c r="I22" s="18">
        <v>5.635027543904653E-3</v>
      </c>
      <c r="J22" s="18">
        <v>1.5944042379333251E-2</v>
      </c>
      <c r="K22" s="18">
        <v>1.070802008763579E-2</v>
      </c>
      <c r="L22" s="18">
        <v>5.8112495883571626E-3</v>
      </c>
      <c r="M22" s="18">
        <v>1.6223654546550579E-3</v>
      </c>
      <c r="N22" s="18">
        <v>8.7694465048049411E-3</v>
      </c>
      <c r="O22" s="18">
        <v>2.3761711286810039E-2</v>
      </c>
      <c r="Q22" s="18">
        <v>5.8489696072241268E-3</v>
      </c>
      <c r="R22" s="18">
        <v>1.5300763844313709E-2</v>
      </c>
      <c r="S22" s="18">
        <v>9.0822321914516366E-3</v>
      </c>
      <c r="T22" s="18">
        <v>1.0226752859798171E-2</v>
      </c>
      <c r="V22" s="18">
        <v>7.4037861011547849E-3</v>
      </c>
      <c r="W22" s="18">
        <v>5.279157952989947E-3</v>
      </c>
      <c r="X22" s="18">
        <v>0</v>
      </c>
      <c r="Y22" s="18">
        <v>9.9303671372467216E-3</v>
      </c>
      <c r="Z22" s="18">
        <v>1.9749098743259159E-2</v>
      </c>
      <c r="AA22" s="18">
        <v>1.052969914256111E-2</v>
      </c>
      <c r="AB22" s="18">
        <v>1.4979887131908501E-2</v>
      </c>
      <c r="AD22" s="18">
        <v>7.0076516953728029E-3</v>
      </c>
      <c r="AE22" s="18">
        <v>5.8479027874725866E-3</v>
      </c>
      <c r="AF22" s="18">
        <v>1.2876535827448601E-2</v>
      </c>
      <c r="AG22" s="18">
        <v>6.7423263328288104E-3</v>
      </c>
      <c r="AH22" s="18">
        <v>1.6960735029446009E-2</v>
      </c>
      <c r="AI22" s="18">
        <v>1.0251477032824341E-2</v>
      </c>
      <c r="AJ22" s="18">
        <v>0</v>
      </c>
      <c r="AL22" s="18">
        <v>1.8600000000000001E-3</v>
      </c>
      <c r="AM22" s="18">
        <v>3.31E-3</v>
      </c>
      <c r="AN22" s="18">
        <v>0</v>
      </c>
      <c r="AP22" s="18">
        <v>2.516867919563244E-3</v>
      </c>
      <c r="AQ22" s="18">
        <v>2.9534883986572731E-2</v>
      </c>
      <c r="AR22" s="18">
        <v>9.245124112645985E-3</v>
      </c>
      <c r="AS22" s="18">
        <v>1.5221125105574589E-2</v>
      </c>
      <c r="AT22" s="18">
        <v>7.7980500621385469E-3</v>
      </c>
      <c r="AU22" s="18">
        <v>0</v>
      </c>
      <c r="AW22" s="18">
        <v>9.5815461994233596E-3</v>
      </c>
      <c r="AX22" s="18">
        <v>0</v>
      </c>
      <c r="AZ22" s="18">
        <v>6.1522419830429484E-3</v>
      </c>
      <c r="BA22" s="18">
        <v>4.9943765030890088E-3</v>
      </c>
      <c r="BB22" s="18">
        <v>1.880583447265213E-2</v>
      </c>
      <c r="BC22" s="18">
        <v>8.5090099269286412E-3</v>
      </c>
      <c r="BD22" s="18">
        <v>0</v>
      </c>
      <c r="BE22" s="18">
        <v>2.7360741183265119E-2</v>
      </c>
      <c r="BF22" s="18">
        <v>2.274912368301181E-2</v>
      </c>
      <c r="BG22" s="18">
        <v>1.250602203986835E-2</v>
      </c>
    </row>
    <row r="23" spans="2:59" ht="18.95" customHeight="1">
      <c r="B23" s="20" t="s">
        <v>120</v>
      </c>
      <c r="C23" s="18">
        <v>7.1684503980422327E-3</v>
      </c>
      <c r="D23" s="18">
        <v>5.5885815653601359E-3</v>
      </c>
      <c r="E23" s="18">
        <v>8.2936812538306186E-3</v>
      </c>
      <c r="G23" s="18">
        <v>0</v>
      </c>
      <c r="H23" s="18">
        <v>7.639931306318618E-3</v>
      </c>
      <c r="I23" s="18">
        <v>8.5553394702732929E-3</v>
      </c>
      <c r="J23" s="18">
        <v>6.8777505922212132E-3</v>
      </c>
      <c r="K23" s="18">
        <v>1.5182029756036769E-2</v>
      </c>
      <c r="L23" s="18">
        <v>2.5410439858633729E-3</v>
      </c>
      <c r="M23" s="18">
        <v>3.5635384205838089E-3</v>
      </c>
      <c r="N23" s="18">
        <v>9.9445913685284829E-3</v>
      </c>
      <c r="O23" s="18">
        <v>6.5743340971397913E-3</v>
      </c>
      <c r="Q23" s="18">
        <v>4.7313463865915209E-3</v>
      </c>
      <c r="R23" s="18">
        <v>7.3994408701642542E-3</v>
      </c>
      <c r="S23" s="18">
        <v>8.6601823146262458E-3</v>
      </c>
      <c r="T23" s="18">
        <v>8.4867917319504053E-3</v>
      </c>
      <c r="V23" s="18">
        <v>2.2635143709830198E-3</v>
      </c>
      <c r="W23" s="18">
        <v>5.589302161515956E-3</v>
      </c>
      <c r="X23" s="18">
        <v>4.0885756830795691E-3</v>
      </c>
      <c r="Y23" s="18">
        <v>0</v>
      </c>
      <c r="Z23" s="18">
        <v>1.3902719449807831E-2</v>
      </c>
      <c r="AA23" s="18">
        <v>1.1938372206194399E-2</v>
      </c>
      <c r="AB23" s="18">
        <v>1.243055477620552E-2</v>
      </c>
      <c r="AD23" s="18">
        <v>8.5341938643257835E-3</v>
      </c>
      <c r="AE23" s="18">
        <v>4.371710356476783E-3</v>
      </c>
      <c r="AF23" s="18">
        <v>5.7912991951420967E-3</v>
      </c>
      <c r="AG23" s="18">
        <v>1.6352524793873949E-2</v>
      </c>
      <c r="AH23" s="18">
        <v>5.3186851219538039E-3</v>
      </c>
      <c r="AI23" s="18">
        <v>1.0373097000130839E-2</v>
      </c>
      <c r="AJ23" s="18">
        <v>0</v>
      </c>
      <c r="AL23" s="18">
        <v>3.8999999999999998E-3</v>
      </c>
      <c r="AM23" s="18">
        <v>1.73E-3</v>
      </c>
      <c r="AN23" s="18">
        <v>0</v>
      </c>
      <c r="AP23" s="18">
        <v>4.8947373409382886E-3</v>
      </c>
      <c r="AQ23" s="18">
        <v>1.8351433181920829E-2</v>
      </c>
      <c r="AR23" s="18">
        <v>8.1719543137836383E-3</v>
      </c>
      <c r="AS23" s="18">
        <v>1.1725718471396781E-2</v>
      </c>
      <c r="AT23" s="18">
        <v>8.8221174388477333E-3</v>
      </c>
      <c r="AU23" s="18">
        <v>0</v>
      </c>
      <c r="AW23" s="18">
        <v>7.1684503980422327E-3</v>
      </c>
      <c r="AX23" s="18">
        <v>0</v>
      </c>
      <c r="AZ23" s="18">
        <v>4.4002358320496902E-3</v>
      </c>
      <c r="BA23" s="18">
        <v>1.190438018067881E-3</v>
      </c>
      <c r="BB23" s="18">
        <v>7.0265443386137794E-3</v>
      </c>
      <c r="BC23" s="18">
        <v>1.7498096435062439E-2</v>
      </c>
      <c r="BD23" s="18">
        <v>8.0720396328920752E-3</v>
      </c>
      <c r="BE23" s="18">
        <v>0</v>
      </c>
      <c r="BF23" s="18">
        <v>3.2562721529885007E-2</v>
      </c>
      <c r="BG23" s="18">
        <v>1.314275372167014E-2</v>
      </c>
    </row>
    <row r="25" spans="2:59">
      <c r="B25" s="21" t="s">
        <v>26</v>
      </c>
    </row>
    <row r="26" spans="2:59">
      <c r="B26" t="s">
        <v>483</v>
      </c>
    </row>
    <row r="27" spans="2:59">
      <c r="B27" t="s">
        <v>11</v>
      </c>
    </row>
    <row r="28" spans="2:59">
      <c r="B28"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I27"/>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204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222</v>
      </c>
      <c r="D7" s="27">
        <v>70</v>
      </c>
      <c r="E7" s="27">
        <v>152</v>
      </c>
      <c r="G7" s="27">
        <v>18</v>
      </c>
      <c r="H7" s="27">
        <v>28</v>
      </c>
      <c r="I7" s="27">
        <v>31</v>
      </c>
      <c r="J7" s="27">
        <v>13</v>
      </c>
      <c r="K7" s="27">
        <v>18</v>
      </c>
      <c r="L7" s="27">
        <v>20</v>
      </c>
      <c r="M7" s="27">
        <v>18</v>
      </c>
      <c r="N7" s="27">
        <v>48</v>
      </c>
      <c r="O7" s="27">
        <v>28</v>
      </c>
      <c r="Q7" s="27">
        <v>56</v>
      </c>
      <c r="R7" s="27">
        <v>42</v>
      </c>
      <c r="S7" s="27">
        <v>41</v>
      </c>
      <c r="T7" s="27">
        <v>79</v>
      </c>
      <c r="V7" s="27">
        <v>86</v>
      </c>
      <c r="W7" s="27">
        <v>55</v>
      </c>
      <c r="X7" s="27">
        <v>51</v>
      </c>
      <c r="Y7" s="27">
        <v>30</v>
      </c>
      <c r="Z7" s="27">
        <v>0</v>
      </c>
      <c r="AA7" s="27">
        <v>0</v>
      </c>
      <c r="AB7" s="27">
        <v>0</v>
      </c>
      <c r="AD7" s="27">
        <v>52</v>
      </c>
      <c r="AE7" s="27">
        <v>50</v>
      </c>
      <c r="AF7" s="27">
        <v>41</v>
      </c>
      <c r="AG7" s="27">
        <v>7</v>
      </c>
      <c r="AH7" s="27">
        <v>41</v>
      </c>
      <c r="AI7" s="27">
        <v>30</v>
      </c>
      <c r="AJ7" s="27">
        <v>1</v>
      </c>
      <c r="AL7" s="27">
        <v>37</v>
      </c>
      <c r="AM7" s="27">
        <v>72</v>
      </c>
      <c r="AN7" s="27">
        <v>17</v>
      </c>
      <c r="AP7" s="27">
        <v>0</v>
      </c>
      <c r="AQ7" s="27">
        <v>0</v>
      </c>
      <c r="AR7" s="27">
        <v>0</v>
      </c>
      <c r="AS7" s="27">
        <v>0</v>
      </c>
      <c r="AT7" s="27">
        <v>0</v>
      </c>
      <c r="AU7" s="27">
        <v>0</v>
      </c>
      <c r="AW7" s="27">
        <v>0</v>
      </c>
      <c r="AX7" s="27">
        <v>222</v>
      </c>
      <c r="AZ7" s="27">
        <v>162</v>
      </c>
      <c r="BA7" s="27">
        <v>39</v>
      </c>
      <c r="BB7" s="27">
        <v>4</v>
      </c>
      <c r="BC7" s="27">
        <v>1</v>
      </c>
      <c r="BD7" s="27">
        <v>0</v>
      </c>
      <c r="BE7" s="27">
        <v>1</v>
      </c>
      <c r="BF7" s="27">
        <v>4</v>
      </c>
      <c r="BG7" s="27">
        <v>10</v>
      </c>
    </row>
    <row r="8" spans="2:61">
      <c r="B8" s="7" t="s">
        <v>106</v>
      </c>
      <c r="C8" s="13">
        <v>230</v>
      </c>
      <c r="D8" s="13">
        <v>72</v>
      </c>
      <c r="E8" s="13">
        <v>158</v>
      </c>
      <c r="G8" s="13">
        <v>17</v>
      </c>
      <c r="H8" s="13">
        <v>28</v>
      </c>
      <c r="I8" s="13">
        <v>33</v>
      </c>
      <c r="J8" s="13">
        <v>12</v>
      </c>
      <c r="K8" s="13">
        <v>19</v>
      </c>
      <c r="L8" s="13">
        <v>22</v>
      </c>
      <c r="M8" s="13">
        <v>18</v>
      </c>
      <c r="N8" s="13">
        <v>54</v>
      </c>
      <c r="O8" s="13">
        <v>27</v>
      </c>
      <c r="Q8" s="13">
        <v>57</v>
      </c>
      <c r="R8" s="13">
        <v>45</v>
      </c>
      <c r="S8" s="13">
        <v>43</v>
      </c>
      <c r="T8" s="13">
        <v>81</v>
      </c>
      <c r="V8" s="13">
        <v>99</v>
      </c>
      <c r="W8" s="13">
        <v>52</v>
      </c>
      <c r="X8" s="13">
        <v>52</v>
      </c>
      <c r="Y8" s="13">
        <v>27</v>
      </c>
      <c r="Z8" s="13">
        <v>0</v>
      </c>
      <c r="AA8" s="13">
        <v>0</v>
      </c>
      <c r="AB8" s="13">
        <v>0</v>
      </c>
      <c r="AD8" s="13">
        <v>54</v>
      </c>
      <c r="AE8" s="13">
        <v>51</v>
      </c>
      <c r="AF8" s="13">
        <v>44</v>
      </c>
      <c r="AG8" s="13">
        <v>7</v>
      </c>
      <c r="AH8" s="13">
        <v>42</v>
      </c>
      <c r="AI8" s="13">
        <v>32</v>
      </c>
      <c r="AJ8" s="13">
        <v>1</v>
      </c>
      <c r="AL8" s="13">
        <v>40</v>
      </c>
      <c r="AM8" s="13">
        <v>76</v>
      </c>
      <c r="AN8" s="13">
        <v>18</v>
      </c>
      <c r="AP8" s="13">
        <v>0</v>
      </c>
      <c r="AQ8" s="13">
        <v>0</v>
      </c>
      <c r="AR8" s="13">
        <v>0</v>
      </c>
      <c r="AS8" s="13">
        <v>0</v>
      </c>
      <c r="AT8" s="13">
        <v>0</v>
      </c>
      <c r="AU8" s="13">
        <v>0</v>
      </c>
      <c r="AW8" s="13">
        <v>0</v>
      </c>
      <c r="AX8" s="13">
        <v>230</v>
      </c>
      <c r="AZ8" s="13">
        <v>172</v>
      </c>
      <c r="BA8" s="13">
        <v>37</v>
      </c>
      <c r="BB8" s="13">
        <v>4</v>
      </c>
      <c r="BC8" s="13">
        <v>1</v>
      </c>
      <c r="BD8" s="13">
        <v>0</v>
      </c>
      <c r="BE8" s="13">
        <v>1</v>
      </c>
      <c r="BF8" s="13">
        <v>4</v>
      </c>
      <c r="BG8" s="13">
        <v>11</v>
      </c>
    </row>
    <row r="9" spans="2:61" ht="18.95" customHeight="1">
      <c r="B9" s="20" t="s">
        <v>206</v>
      </c>
      <c r="C9" s="18">
        <v>0.28452472241124471</v>
      </c>
      <c r="D9" s="18">
        <v>0.30763436146860301</v>
      </c>
      <c r="E9" s="18">
        <v>0.27396675529717929</v>
      </c>
      <c r="G9" s="18">
        <v>0.2343165716709423</v>
      </c>
      <c r="H9" s="18">
        <v>0.29511398392782628</v>
      </c>
      <c r="I9" s="18">
        <v>0.16462357014777759</v>
      </c>
      <c r="J9" s="18">
        <v>0.44800026078961419</v>
      </c>
      <c r="K9" s="18">
        <v>0.39584192321773431</v>
      </c>
      <c r="L9" s="18">
        <v>0.34526389022622561</v>
      </c>
      <c r="M9" s="18">
        <v>0.30219327291469611</v>
      </c>
      <c r="N9" s="18">
        <v>0.24931266127278229</v>
      </c>
      <c r="O9" s="18">
        <v>0.30331553695893149</v>
      </c>
      <c r="Q9" s="18">
        <v>0.30769261851291868</v>
      </c>
      <c r="R9" s="18">
        <v>0.3436887381630494</v>
      </c>
      <c r="S9" s="18">
        <v>0.38640380331839408</v>
      </c>
      <c r="T9" s="18">
        <v>0.18271357314266429</v>
      </c>
      <c r="V9" s="18">
        <v>0.40269219088380892</v>
      </c>
      <c r="W9" s="18">
        <v>0.29774654058084848</v>
      </c>
      <c r="X9" s="18">
        <v>0.1805450506125435</v>
      </c>
      <c r="Y9" s="18">
        <v>3.1997491221578987E-2</v>
      </c>
      <c r="Z9" s="18">
        <v>0</v>
      </c>
      <c r="AA9" s="18">
        <v>0</v>
      </c>
      <c r="AB9" s="18">
        <v>0</v>
      </c>
      <c r="AD9" s="18">
        <v>0.29224279691609778</v>
      </c>
      <c r="AE9" s="18">
        <v>0.23121411088016419</v>
      </c>
      <c r="AF9" s="18">
        <v>0.25262404228954849</v>
      </c>
      <c r="AG9" s="18">
        <v>0.48071673049787988</v>
      </c>
      <c r="AH9" s="18">
        <v>0.30971904285314311</v>
      </c>
      <c r="AI9" s="18">
        <v>0.33038515444477079</v>
      </c>
      <c r="AJ9" s="18">
        <v>0</v>
      </c>
      <c r="AL9" s="18">
        <v>0.23637</v>
      </c>
      <c r="AM9" s="18">
        <v>0.35670000000000002</v>
      </c>
      <c r="AN9" s="18">
        <v>0.38494</v>
      </c>
      <c r="AP9" s="18">
        <v>0</v>
      </c>
      <c r="AQ9" s="18">
        <v>0</v>
      </c>
      <c r="AR9" s="18">
        <v>0</v>
      </c>
      <c r="AS9" s="18">
        <v>0</v>
      </c>
      <c r="AT9" s="18">
        <v>0</v>
      </c>
      <c r="AU9" s="18">
        <v>0</v>
      </c>
      <c r="AW9" s="18">
        <v>0</v>
      </c>
      <c r="AX9" s="18">
        <v>0.28452472241124471</v>
      </c>
      <c r="AZ9" s="18">
        <v>0.32497660819849788</v>
      </c>
      <c r="BA9" s="18">
        <v>0.13572065229289701</v>
      </c>
      <c r="BB9" s="18">
        <v>0.27629684365771939</v>
      </c>
      <c r="BC9" s="18">
        <v>1</v>
      </c>
      <c r="BD9" s="18">
        <v>0</v>
      </c>
      <c r="BE9" s="18">
        <v>0</v>
      </c>
      <c r="BF9" s="18">
        <v>0</v>
      </c>
      <c r="BG9" s="18">
        <v>0.22349324408202151</v>
      </c>
    </row>
    <row r="10" spans="2:61" ht="32.1" customHeight="1">
      <c r="B10" s="20" t="s">
        <v>207</v>
      </c>
      <c r="C10" s="18">
        <v>0.28265056346580758</v>
      </c>
      <c r="D10" s="18">
        <v>0.22298294959539461</v>
      </c>
      <c r="E10" s="18">
        <v>0.30991056105620618</v>
      </c>
      <c r="G10" s="18">
        <v>0.36807038465761038</v>
      </c>
      <c r="H10" s="18">
        <v>0.13460246487840549</v>
      </c>
      <c r="I10" s="18">
        <v>0.36830875189098761</v>
      </c>
      <c r="J10" s="18">
        <v>0.2254432234928411</v>
      </c>
      <c r="K10" s="18">
        <v>0.22065736761062421</v>
      </c>
      <c r="L10" s="18">
        <v>0.30125681696096701</v>
      </c>
      <c r="M10" s="18">
        <v>0.10618207101701189</v>
      </c>
      <c r="N10" s="18">
        <v>0.33628325726051839</v>
      </c>
      <c r="O10" s="18">
        <v>0.34700369742601278</v>
      </c>
      <c r="Q10" s="18">
        <v>0.23463522667330489</v>
      </c>
      <c r="R10" s="18">
        <v>0.25073987532963449</v>
      </c>
      <c r="S10" s="18">
        <v>0.33761627404006428</v>
      </c>
      <c r="T10" s="18">
        <v>0.31908588110318098</v>
      </c>
      <c r="V10" s="18">
        <v>0.1555415574872212</v>
      </c>
      <c r="W10" s="18">
        <v>0.37136565196768517</v>
      </c>
      <c r="X10" s="18">
        <v>0.37702395060364008</v>
      </c>
      <c r="Y10" s="18">
        <v>0.39421746447283618</v>
      </c>
      <c r="Z10" s="18">
        <v>0</v>
      </c>
      <c r="AA10" s="18">
        <v>0</v>
      </c>
      <c r="AB10" s="18">
        <v>0</v>
      </c>
      <c r="AD10" s="18">
        <v>0.2156300556071529</v>
      </c>
      <c r="AE10" s="18">
        <v>0.20882646279314421</v>
      </c>
      <c r="AF10" s="18">
        <v>0.30616738525130072</v>
      </c>
      <c r="AG10" s="18">
        <v>0.44327144886377889</v>
      </c>
      <c r="AH10" s="18">
        <v>0.39174883364601271</v>
      </c>
      <c r="AI10" s="18">
        <v>0.28112999599481081</v>
      </c>
      <c r="AJ10" s="18">
        <v>1</v>
      </c>
      <c r="AL10" s="18">
        <v>0.31766</v>
      </c>
      <c r="AM10" s="18">
        <v>0.20627999999999999</v>
      </c>
      <c r="AN10" s="18">
        <v>0.17304</v>
      </c>
      <c r="AP10" s="18">
        <v>0</v>
      </c>
      <c r="AQ10" s="18">
        <v>0</v>
      </c>
      <c r="AR10" s="18">
        <v>0</v>
      </c>
      <c r="AS10" s="18">
        <v>0</v>
      </c>
      <c r="AT10" s="18">
        <v>0</v>
      </c>
      <c r="AU10" s="18">
        <v>0</v>
      </c>
      <c r="AW10" s="18">
        <v>0</v>
      </c>
      <c r="AX10" s="18">
        <v>0.28265056346580758</v>
      </c>
      <c r="AZ10" s="18">
        <v>0.23677168205337051</v>
      </c>
      <c r="BA10" s="18">
        <v>0.42541226427233092</v>
      </c>
      <c r="BB10" s="18">
        <v>0.51679292849209524</v>
      </c>
      <c r="BC10" s="18">
        <v>0</v>
      </c>
      <c r="BD10" s="18">
        <v>0</v>
      </c>
      <c r="BE10" s="18">
        <v>0</v>
      </c>
      <c r="BF10" s="18">
        <v>0.48125076435806841</v>
      </c>
      <c r="BG10" s="18">
        <v>0.41632210005123482</v>
      </c>
    </row>
    <row r="11" spans="2:61" ht="32.1" customHeight="1">
      <c r="B11" s="20" t="s">
        <v>208</v>
      </c>
      <c r="C11" s="18">
        <v>0.26023968659699281</v>
      </c>
      <c r="D11" s="18">
        <v>0.22323320191619189</v>
      </c>
      <c r="E11" s="18">
        <v>0.27714662518211319</v>
      </c>
      <c r="G11" s="18">
        <v>0.15619713847166611</v>
      </c>
      <c r="H11" s="18">
        <v>7.3790796768877495E-2</v>
      </c>
      <c r="I11" s="18">
        <v>0.25806962262761202</v>
      </c>
      <c r="J11" s="18">
        <v>0.39477288472333227</v>
      </c>
      <c r="K11" s="18">
        <v>0.48842458647728992</v>
      </c>
      <c r="L11" s="18">
        <v>0.31573435583354781</v>
      </c>
      <c r="M11" s="18">
        <v>0.33031275775626201</v>
      </c>
      <c r="N11" s="18">
        <v>0.24303775831353089</v>
      </c>
      <c r="O11" s="18">
        <v>0.24054898715414921</v>
      </c>
      <c r="Q11" s="18">
        <v>0.26066496747234602</v>
      </c>
      <c r="R11" s="18">
        <v>0.27847202382519393</v>
      </c>
      <c r="S11" s="18">
        <v>0.3203325860115282</v>
      </c>
      <c r="T11" s="18">
        <v>0.22123990019680409</v>
      </c>
      <c r="V11" s="18">
        <v>0.18992525057480991</v>
      </c>
      <c r="W11" s="18">
        <v>0.24405583844593029</v>
      </c>
      <c r="X11" s="18">
        <v>0.35774413905066549</v>
      </c>
      <c r="Y11" s="18">
        <v>0.35824657714951902</v>
      </c>
      <c r="Z11" s="18">
        <v>0</v>
      </c>
      <c r="AA11" s="18">
        <v>0</v>
      </c>
      <c r="AB11" s="18">
        <v>0</v>
      </c>
      <c r="AD11" s="18">
        <v>0.1684023822712522</v>
      </c>
      <c r="AE11" s="18">
        <v>0.22130151254057609</v>
      </c>
      <c r="AF11" s="18">
        <v>0.3360416108639846</v>
      </c>
      <c r="AG11" s="18">
        <v>0.42310573815316588</v>
      </c>
      <c r="AH11" s="18">
        <v>0.25160341027002903</v>
      </c>
      <c r="AI11" s="18">
        <v>0.35603798506830592</v>
      </c>
      <c r="AJ11" s="18">
        <v>0</v>
      </c>
      <c r="AL11" s="18">
        <v>0.24213999999999999</v>
      </c>
      <c r="AM11" s="18">
        <v>0.20729</v>
      </c>
      <c r="AN11" s="18">
        <v>0.24198</v>
      </c>
      <c r="AP11" s="18">
        <v>0</v>
      </c>
      <c r="AQ11" s="18">
        <v>0</v>
      </c>
      <c r="AR11" s="18">
        <v>0</v>
      </c>
      <c r="AS11" s="18">
        <v>0</v>
      </c>
      <c r="AT11" s="18">
        <v>0</v>
      </c>
      <c r="AU11" s="18">
        <v>0</v>
      </c>
      <c r="AW11" s="18">
        <v>0</v>
      </c>
      <c r="AX11" s="18">
        <v>0.26023968659699281</v>
      </c>
      <c r="AZ11" s="18">
        <v>0.22375790161223619</v>
      </c>
      <c r="BA11" s="18">
        <v>0.24736570376899519</v>
      </c>
      <c r="BB11" s="18">
        <v>1</v>
      </c>
      <c r="BC11" s="18">
        <v>1</v>
      </c>
      <c r="BD11" s="18">
        <v>0</v>
      </c>
      <c r="BE11" s="18">
        <v>1</v>
      </c>
      <c r="BF11" s="18">
        <v>0.50609287881723874</v>
      </c>
      <c r="BG11" s="18">
        <v>0.38657728444629608</v>
      </c>
    </row>
    <row r="12" spans="2:61" ht="32.1" customHeight="1">
      <c r="B12" s="20" t="s">
        <v>209</v>
      </c>
      <c r="C12" s="18">
        <v>0.2109251517554302</v>
      </c>
      <c r="D12" s="18">
        <v>0.32105613730566668</v>
      </c>
      <c r="E12" s="18">
        <v>0.16061024546057109</v>
      </c>
      <c r="G12" s="18">
        <v>0.17626135802571649</v>
      </c>
      <c r="H12" s="18">
        <v>0.1031778074580964</v>
      </c>
      <c r="I12" s="18">
        <v>0.2175137177580114</v>
      </c>
      <c r="J12" s="18">
        <v>0.26966404105172742</v>
      </c>
      <c r="K12" s="18">
        <v>0.21302710329937721</v>
      </c>
      <c r="L12" s="18">
        <v>0.42193303216542982</v>
      </c>
      <c r="M12" s="18">
        <v>0.2247338916784892</v>
      </c>
      <c r="N12" s="18">
        <v>0.2179744776900164</v>
      </c>
      <c r="O12" s="18">
        <v>0.11163956156346989</v>
      </c>
      <c r="Q12" s="18">
        <v>0.31501772243747828</v>
      </c>
      <c r="R12" s="18">
        <v>0.1690639985900248</v>
      </c>
      <c r="S12" s="18">
        <v>0.22279009430739999</v>
      </c>
      <c r="T12" s="18">
        <v>0.15031060445768271</v>
      </c>
      <c r="V12" s="18">
        <v>0.22042987758555499</v>
      </c>
      <c r="W12" s="18">
        <v>0.2411711127734312</v>
      </c>
      <c r="X12" s="18">
        <v>0.2187918680871222</v>
      </c>
      <c r="Y12" s="18">
        <v>0.1048791535954804</v>
      </c>
      <c r="Z12" s="18">
        <v>0</v>
      </c>
      <c r="AA12" s="18">
        <v>0</v>
      </c>
      <c r="AB12" s="18">
        <v>0</v>
      </c>
      <c r="AD12" s="18">
        <v>9.9412419130453192E-2</v>
      </c>
      <c r="AE12" s="18">
        <v>0.27908443531566429</v>
      </c>
      <c r="AF12" s="18">
        <v>0.1926978542599064</v>
      </c>
      <c r="AG12" s="18">
        <v>0.14077194584182101</v>
      </c>
      <c r="AH12" s="18">
        <v>0.2307526058078887</v>
      </c>
      <c r="AI12" s="18">
        <v>0.28340551643648437</v>
      </c>
      <c r="AJ12" s="18">
        <v>1</v>
      </c>
      <c r="AL12" s="18">
        <v>0.18504999999999999</v>
      </c>
      <c r="AM12" s="18">
        <v>0.23336999999999999</v>
      </c>
      <c r="AN12" s="18">
        <v>0.12705</v>
      </c>
      <c r="AP12" s="18">
        <v>0</v>
      </c>
      <c r="AQ12" s="18">
        <v>0</v>
      </c>
      <c r="AR12" s="18">
        <v>0</v>
      </c>
      <c r="AS12" s="18">
        <v>0</v>
      </c>
      <c r="AT12" s="18">
        <v>0</v>
      </c>
      <c r="AU12" s="18">
        <v>0</v>
      </c>
      <c r="AW12" s="18">
        <v>0</v>
      </c>
      <c r="AX12" s="18">
        <v>0.2109251517554302</v>
      </c>
      <c r="AZ12" s="18">
        <v>0.2209235437276138</v>
      </c>
      <c r="BA12" s="18">
        <v>0.10866759238131229</v>
      </c>
      <c r="BB12" s="18">
        <v>0.53087534091850508</v>
      </c>
      <c r="BC12" s="18">
        <v>0</v>
      </c>
      <c r="BD12" s="18">
        <v>0</v>
      </c>
      <c r="BE12" s="18">
        <v>1</v>
      </c>
      <c r="BF12" s="18">
        <v>0</v>
      </c>
      <c r="BG12" s="18">
        <v>0.3132013037667602</v>
      </c>
    </row>
    <row r="13" spans="2:61" ht="32.1" customHeight="1">
      <c r="B13" s="20" t="s">
        <v>210</v>
      </c>
      <c r="C13" s="18">
        <v>0.2102208535076448</v>
      </c>
      <c r="D13" s="18">
        <v>0.2521138422827861</v>
      </c>
      <c r="E13" s="18">
        <v>0.1910814460638485</v>
      </c>
      <c r="G13" s="18">
        <v>0.17078041003459549</v>
      </c>
      <c r="H13" s="18">
        <v>0.22414896770994991</v>
      </c>
      <c r="I13" s="18">
        <v>0.35891834971102649</v>
      </c>
      <c r="J13" s="18">
        <v>0</v>
      </c>
      <c r="K13" s="18">
        <v>0.27995975684006219</v>
      </c>
      <c r="L13" s="18">
        <v>0.14977459952029959</v>
      </c>
      <c r="M13" s="18">
        <v>0.30123751267894328</v>
      </c>
      <c r="N13" s="18">
        <v>0.16126450359839359</v>
      </c>
      <c r="O13" s="18">
        <v>0.17429692678091829</v>
      </c>
      <c r="Q13" s="18">
        <v>0.1642047167275168</v>
      </c>
      <c r="R13" s="18">
        <v>0.20632794740882621</v>
      </c>
      <c r="S13" s="18">
        <v>0.3240324762994255</v>
      </c>
      <c r="T13" s="18">
        <v>0.19461804019070711</v>
      </c>
      <c r="V13" s="18">
        <v>0.17577917012078631</v>
      </c>
      <c r="W13" s="18">
        <v>0.16133746785046499</v>
      </c>
      <c r="X13" s="18">
        <v>0.29016709482708042</v>
      </c>
      <c r="Y13" s="18">
        <v>0.27384488995557149</v>
      </c>
      <c r="Z13" s="18">
        <v>0</v>
      </c>
      <c r="AA13" s="18">
        <v>0</v>
      </c>
      <c r="AB13" s="18">
        <v>0</v>
      </c>
      <c r="AD13" s="18">
        <v>0.26970775202660718</v>
      </c>
      <c r="AE13" s="18">
        <v>0.29138834254587831</v>
      </c>
      <c r="AF13" s="18">
        <v>4.0492495407040627E-2</v>
      </c>
      <c r="AG13" s="18">
        <v>0.14077194584182101</v>
      </c>
      <c r="AH13" s="18">
        <v>0.28858736447692213</v>
      </c>
      <c r="AI13" s="18">
        <v>0.10232279226611909</v>
      </c>
      <c r="AJ13" s="18">
        <v>1</v>
      </c>
      <c r="AL13" s="18">
        <v>0.24851000000000001</v>
      </c>
      <c r="AM13" s="18">
        <v>0.20974000000000001</v>
      </c>
      <c r="AN13" s="18">
        <v>0.13353000000000001</v>
      </c>
      <c r="AP13" s="18">
        <v>0</v>
      </c>
      <c r="AQ13" s="18">
        <v>0</v>
      </c>
      <c r="AR13" s="18">
        <v>0</v>
      </c>
      <c r="AS13" s="18">
        <v>0</v>
      </c>
      <c r="AT13" s="18">
        <v>0</v>
      </c>
      <c r="AU13" s="18">
        <v>0</v>
      </c>
      <c r="AW13" s="18">
        <v>0</v>
      </c>
      <c r="AX13" s="18">
        <v>0.2102208535076448</v>
      </c>
      <c r="AZ13" s="18">
        <v>0.18790264593992601</v>
      </c>
      <c r="BA13" s="18">
        <v>0.3445379890560345</v>
      </c>
      <c r="BB13" s="18">
        <v>0</v>
      </c>
      <c r="BC13" s="18">
        <v>0</v>
      </c>
      <c r="BD13" s="18">
        <v>0</v>
      </c>
      <c r="BE13" s="18">
        <v>0</v>
      </c>
      <c r="BF13" s="18">
        <v>0.25078001878281958</v>
      </c>
      <c r="BG13" s="18">
        <v>0.21269365033595131</v>
      </c>
    </row>
    <row r="14" spans="2:61" ht="32.1" customHeight="1">
      <c r="B14" s="20" t="s">
        <v>211</v>
      </c>
      <c r="C14" s="18">
        <v>0.148043823825728</v>
      </c>
      <c r="D14" s="18">
        <v>0.14555573198303379</v>
      </c>
      <c r="E14" s="18">
        <v>0.14918054395306271</v>
      </c>
      <c r="G14" s="18">
        <v>0.21678894394965079</v>
      </c>
      <c r="H14" s="18">
        <v>7.4146324939507846E-2</v>
      </c>
      <c r="I14" s="18">
        <v>0.26070643658657872</v>
      </c>
      <c r="J14" s="18">
        <v>2.2730452049616601E-2</v>
      </c>
      <c r="K14" s="18">
        <v>0.23417584759419</v>
      </c>
      <c r="L14" s="18">
        <v>4.5333678825185499E-2</v>
      </c>
      <c r="M14" s="18">
        <v>0.29950424050323943</v>
      </c>
      <c r="N14" s="18">
        <v>0.12956930882524731</v>
      </c>
      <c r="O14" s="18">
        <v>6.5184384052168351E-2</v>
      </c>
      <c r="Q14" s="18">
        <v>0.15330311142856681</v>
      </c>
      <c r="R14" s="18">
        <v>0.14528126064179289</v>
      </c>
      <c r="S14" s="18">
        <v>0.1927144228751797</v>
      </c>
      <c r="T14" s="18">
        <v>0.12963996539361741</v>
      </c>
      <c r="V14" s="18">
        <v>0.1094022103200052</v>
      </c>
      <c r="W14" s="18">
        <v>0.1167586282936839</v>
      </c>
      <c r="X14" s="18">
        <v>0.2246750492414494</v>
      </c>
      <c r="Y14" s="18">
        <v>0.20005936193597301</v>
      </c>
      <c r="Z14" s="18">
        <v>0</v>
      </c>
      <c r="AA14" s="18">
        <v>0</v>
      </c>
      <c r="AB14" s="18">
        <v>0</v>
      </c>
      <c r="AD14" s="18">
        <v>0.2074098275377283</v>
      </c>
      <c r="AE14" s="18">
        <v>0.12812489927293241</v>
      </c>
      <c r="AF14" s="18">
        <v>0.1169741095658911</v>
      </c>
      <c r="AG14" s="18">
        <v>0.25790508852909089</v>
      </c>
      <c r="AH14" s="18">
        <v>0.14946303135240319</v>
      </c>
      <c r="AI14" s="18">
        <v>6.9639870323031358E-2</v>
      </c>
      <c r="AJ14" s="18">
        <v>1</v>
      </c>
      <c r="AL14" s="18">
        <v>0.18664</v>
      </c>
      <c r="AM14" s="18">
        <v>0.14643999999999999</v>
      </c>
      <c r="AN14" s="18">
        <v>0.12520999999999999</v>
      </c>
      <c r="AP14" s="18">
        <v>0</v>
      </c>
      <c r="AQ14" s="18">
        <v>0</v>
      </c>
      <c r="AR14" s="18">
        <v>0</v>
      </c>
      <c r="AS14" s="18">
        <v>0</v>
      </c>
      <c r="AT14" s="18">
        <v>0</v>
      </c>
      <c r="AU14" s="18">
        <v>0</v>
      </c>
      <c r="AW14" s="18">
        <v>0</v>
      </c>
      <c r="AX14" s="18">
        <v>0.148043823825728</v>
      </c>
      <c r="AZ14" s="18">
        <v>0.14824183933625909</v>
      </c>
      <c r="BA14" s="18">
        <v>0.17938886074698451</v>
      </c>
      <c r="BB14" s="18">
        <v>0</v>
      </c>
      <c r="BC14" s="18">
        <v>0</v>
      </c>
      <c r="BD14" s="18">
        <v>0</v>
      </c>
      <c r="BE14" s="18">
        <v>0</v>
      </c>
      <c r="BF14" s="18">
        <v>0.22593790432364941</v>
      </c>
      <c r="BG14" s="18">
        <v>9.6354051944523053E-2</v>
      </c>
    </row>
    <row r="15" spans="2:61" ht="32.1" customHeight="1">
      <c r="B15" s="20" t="s">
        <v>212</v>
      </c>
      <c r="C15" s="18">
        <v>0.14492301205702091</v>
      </c>
      <c r="D15" s="18">
        <v>0.18815207555615701</v>
      </c>
      <c r="E15" s="18">
        <v>0.12517319988284961</v>
      </c>
      <c r="G15" s="18">
        <v>0.13071928376437261</v>
      </c>
      <c r="H15" s="18">
        <v>0.25308952967797849</v>
      </c>
      <c r="I15" s="18">
        <v>0.10797079548559579</v>
      </c>
      <c r="J15" s="18">
        <v>0.16669778673765509</v>
      </c>
      <c r="K15" s="18">
        <v>0.17188351711999711</v>
      </c>
      <c r="L15" s="18">
        <v>0.211862894831995</v>
      </c>
      <c r="M15" s="18">
        <v>5.271048367023104E-2</v>
      </c>
      <c r="N15" s="18">
        <v>0.10329418836800471</v>
      </c>
      <c r="O15" s="18">
        <v>0.14511886106905561</v>
      </c>
      <c r="Q15" s="18">
        <v>9.5070537730708324E-2</v>
      </c>
      <c r="R15" s="18">
        <v>9.1131337941000784E-2</v>
      </c>
      <c r="S15" s="18">
        <v>0.19476841909975379</v>
      </c>
      <c r="T15" s="18">
        <v>0.1618436066272865</v>
      </c>
      <c r="V15" s="18">
        <v>0.17660203356632739</v>
      </c>
      <c r="W15" s="18">
        <v>0.11323438762871869</v>
      </c>
      <c r="X15" s="18">
        <v>0.1741492791692065</v>
      </c>
      <c r="Y15" s="18">
        <v>3.4628884257027641E-2</v>
      </c>
      <c r="Z15" s="18">
        <v>0</v>
      </c>
      <c r="AA15" s="18">
        <v>0</v>
      </c>
      <c r="AB15" s="18">
        <v>0</v>
      </c>
      <c r="AD15" s="18">
        <v>0.2399905454028288</v>
      </c>
      <c r="AE15" s="18">
        <v>0.1448299503503688</v>
      </c>
      <c r="AF15" s="18">
        <v>0.1485837607912133</v>
      </c>
      <c r="AG15" s="18">
        <v>0</v>
      </c>
      <c r="AH15" s="18">
        <v>4.7192613685448338E-2</v>
      </c>
      <c r="AI15" s="18">
        <v>0.14412220417886329</v>
      </c>
      <c r="AJ15" s="18">
        <v>0</v>
      </c>
      <c r="AL15" s="18">
        <v>0.10746</v>
      </c>
      <c r="AM15" s="18">
        <v>0.17701</v>
      </c>
      <c r="AN15" s="18">
        <v>0.24393000000000001</v>
      </c>
      <c r="AP15" s="18">
        <v>0</v>
      </c>
      <c r="AQ15" s="18">
        <v>0</v>
      </c>
      <c r="AR15" s="18">
        <v>0</v>
      </c>
      <c r="AS15" s="18">
        <v>0</v>
      </c>
      <c r="AT15" s="18">
        <v>0</v>
      </c>
      <c r="AU15" s="18">
        <v>0</v>
      </c>
      <c r="AW15" s="18">
        <v>0</v>
      </c>
      <c r="AX15" s="18">
        <v>0.14492301205702091</v>
      </c>
      <c r="AZ15" s="18">
        <v>0.16270718415049079</v>
      </c>
      <c r="BA15" s="18">
        <v>8.028233439104146E-2</v>
      </c>
      <c r="BB15" s="18">
        <v>0.29037925608412918</v>
      </c>
      <c r="BC15" s="18">
        <v>0</v>
      </c>
      <c r="BD15" s="18">
        <v>0</v>
      </c>
      <c r="BE15" s="18">
        <v>0</v>
      </c>
      <c r="BF15" s="18">
        <v>0</v>
      </c>
      <c r="BG15" s="18">
        <v>0.1071536456905932</v>
      </c>
    </row>
    <row r="16" spans="2:61" ht="32.1" customHeight="1">
      <c r="B16" s="20" t="s">
        <v>213</v>
      </c>
      <c r="C16" s="18">
        <v>0.13954307722549791</v>
      </c>
      <c r="D16" s="18">
        <v>0.1328336798612281</v>
      </c>
      <c r="E16" s="18">
        <v>0.14260836078753611</v>
      </c>
      <c r="G16" s="18">
        <v>0.1777630993931526</v>
      </c>
      <c r="H16" s="18">
        <v>0.14737922787859789</v>
      </c>
      <c r="I16" s="18">
        <v>0.13697302497369171</v>
      </c>
      <c r="J16" s="18">
        <v>0.34419412818621808</v>
      </c>
      <c r="K16" s="18">
        <v>0.1089817560586533</v>
      </c>
      <c r="L16" s="18">
        <v>0.20151372766252371</v>
      </c>
      <c r="M16" s="18">
        <v>5.416373041183839E-2</v>
      </c>
      <c r="N16" s="18">
        <v>6.929754043978878E-2</v>
      </c>
      <c r="O16" s="18">
        <v>0.18415561747582029</v>
      </c>
      <c r="Q16" s="18">
        <v>0.19523405806005589</v>
      </c>
      <c r="R16" s="18">
        <v>0.2117166114908727</v>
      </c>
      <c r="S16" s="18">
        <v>7.3132668851882299E-2</v>
      </c>
      <c r="T16" s="18">
        <v>0.10348782651849719</v>
      </c>
      <c r="V16" s="18">
        <v>0.15427408237638929</v>
      </c>
      <c r="W16" s="18">
        <v>0.17203324413470311</v>
      </c>
      <c r="X16" s="18">
        <v>0.13609897897555981</v>
      </c>
      <c r="Y16" s="18">
        <v>3.1997491221578987E-2</v>
      </c>
      <c r="Z16" s="18">
        <v>0</v>
      </c>
      <c r="AA16" s="18">
        <v>0</v>
      </c>
      <c r="AB16" s="18">
        <v>0</v>
      </c>
      <c r="AD16" s="18">
        <v>7.8093331612688527E-2</v>
      </c>
      <c r="AE16" s="18">
        <v>0.12512765062758849</v>
      </c>
      <c r="AF16" s="18">
        <v>0.1164608636022932</v>
      </c>
      <c r="AG16" s="18">
        <v>0</v>
      </c>
      <c r="AH16" s="18">
        <v>0.20390993223984999</v>
      </c>
      <c r="AI16" s="18">
        <v>0.24990062999800369</v>
      </c>
      <c r="AJ16" s="18">
        <v>0</v>
      </c>
      <c r="AL16" s="18">
        <v>0.15110999999999999</v>
      </c>
      <c r="AM16" s="18">
        <v>0.1537</v>
      </c>
      <c r="AN16" s="18">
        <v>0.18640999999999999</v>
      </c>
      <c r="AP16" s="18">
        <v>0</v>
      </c>
      <c r="AQ16" s="18">
        <v>0</v>
      </c>
      <c r="AR16" s="18">
        <v>0</v>
      </c>
      <c r="AS16" s="18">
        <v>0</v>
      </c>
      <c r="AT16" s="18">
        <v>0</v>
      </c>
      <c r="AU16" s="18">
        <v>0</v>
      </c>
      <c r="AW16" s="18">
        <v>0</v>
      </c>
      <c r="AX16" s="18">
        <v>0.13954307722549791</v>
      </c>
      <c r="AZ16" s="18">
        <v>0.14563369912425739</v>
      </c>
      <c r="BA16" s="18">
        <v>0.1564177182666899</v>
      </c>
      <c r="BB16" s="18">
        <v>0</v>
      </c>
      <c r="BC16" s="18">
        <v>0</v>
      </c>
      <c r="BD16" s="18">
        <v>0</v>
      </c>
      <c r="BE16" s="18">
        <v>0</v>
      </c>
      <c r="BF16" s="18">
        <v>0</v>
      </c>
      <c r="BG16" s="18">
        <v>0.11633959839142829</v>
      </c>
    </row>
    <row r="17" spans="2:59" ht="45.95" customHeight="1">
      <c r="B17" s="20" t="s">
        <v>214</v>
      </c>
      <c r="C17" s="18">
        <v>0.12717441272362309</v>
      </c>
      <c r="D17" s="18">
        <v>0.1584605952267556</v>
      </c>
      <c r="E17" s="18">
        <v>0.11288087550424621</v>
      </c>
      <c r="G17" s="18">
        <v>0.1128263155739096</v>
      </c>
      <c r="H17" s="18">
        <v>0.18558954871650349</v>
      </c>
      <c r="I17" s="18">
        <v>9.9523221575904028E-2</v>
      </c>
      <c r="J17" s="18">
        <v>7.71619616273269E-2</v>
      </c>
      <c r="K17" s="18">
        <v>0.27150202559456948</v>
      </c>
      <c r="L17" s="18">
        <v>0.14385347031862991</v>
      </c>
      <c r="M17" s="18">
        <v>6.5841336991246252E-2</v>
      </c>
      <c r="N17" s="18">
        <v>8.4666124859014036E-2</v>
      </c>
      <c r="O17" s="18">
        <v>0.1408526281838979</v>
      </c>
      <c r="Q17" s="18">
        <v>0.1446604489409401</v>
      </c>
      <c r="R17" s="18">
        <v>0.1930680834784895</v>
      </c>
      <c r="S17" s="18">
        <v>4.7067180512067361E-2</v>
      </c>
      <c r="T17" s="18">
        <v>0.1280400253360981</v>
      </c>
      <c r="V17" s="18">
        <v>0.1178895615940715</v>
      </c>
      <c r="W17" s="18">
        <v>0.1099419849763846</v>
      </c>
      <c r="X17" s="18">
        <v>0.1196030242364042</v>
      </c>
      <c r="Y17" s="18">
        <v>0.20742110563290531</v>
      </c>
      <c r="Z17" s="18">
        <v>0</v>
      </c>
      <c r="AA17" s="18">
        <v>0</v>
      </c>
      <c r="AB17" s="18">
        <v>0</v>
      </c>
      <c r="AD17" s="18">
        <v>6.144659543646426E-2</v>
      </c>
      <c r="AE17" s="18">
        <v>0.201458585265192</v>
      </c>
      <c r="AF17" s="18">
        <v>0.14240105719387219</v>
      </c>
      <c r="AG17" s="18">
        <v>0.14077194584182101</v>
      </c>
      <c r="AH17" s="18">
        <v>0.15069369093378099</v>
      </c>
      <c r="AI17" s="18">
        <v>6.9485725296518738E-2</v>
      </c>
      <c r="AJ17" s="18">
        <v>0</v>
      </c>
      <c r="AL17" s="18">
        <v>0.10796</v>
      </c>
      <c r="AM17" s="18">
        <v>0.16789999999999999</v>
      </c>
      <c r="AN17" s="18">
        <v>0.18384</v>
      </c>
      <c r="AP17" s="18">
        <v>0</v>
      </c>
      <c r="AQ17" s="18">
        <v>0</v>
      </c>
      <c r="AR17" s="18">
        <v>0</v>
      </c>
      <c r="AS17" s="18">
        <v>0</v>
      </c>
      <c r="AT17" s="18">
        <v>0</v>
      </c>
      <c r="AU17" s="18">
        <v>0</v>
      </c>
      <c r="AW17" s="18">
        <v>0</v>
      </c>
      <c r="AX17" s="18">
        <v>0.12717441272362309</v>
      </c>
      <c r="AZ17" s="18">
        <v>0.119464185684582</v>
      </c>
      <c r="BA17" s="18">
        <v>0.1550163106127527</v>
      </c>
      <c r="BB17" s="18">
        <v>0.24049608483437579</v>
      </c>
      <c r="BC17" s="18">
        <v>0</v>
      </c>
      <c r="BD17" s="18">
        <v>0</v>
      </c>
      <c r="BE17" s="18">
        <v>0</v>
      </c>
      <c r="BF17" s="18">
        <v>0</v>
      </c>
      <c r="BG17" s="18">
        <v>0.18041307140325669</v>
      </c>
    </row>
    <row r="18" spans="2:59" ht="45.95" customHeight="1">
      <c r="B18" s="20" t="s">
        <v>215</v>
      </c>
      <c r="C18" s="18">
        <v>9.9195685375653722E-2</v>
      </c>
      <c r="D18" s="18">
        <v>5.6172711606147827E-2</v>
      </c>
      <c r="E18" s="18">
        <v>0.1188513425272139</v>
      </c>
      <c r="G18" s="18">
        <v>0</v>
      </c>
      <c r="H18" s="18">
        <v>7.0698946560702677E-2</v>
      </c>
      <c r="I18" s="18">
        <v>0.1198501054969513</v>
      </c>
      <c r="J18" s="18">
        <v>0.17056974777083819</v>
      </c>
      <c r="K18" s="18">
        <v>0.27790050314700099</v>
      </c>
      <c r="L18" s="18">
        <v>8.9703720833952685E-2</v>
      </c>
      <c r="M18" s="18">
        <v>1.5864739225285741E-2</v>
      </c>
      <c r="N18" s="18">
        <v>8.0833548708310596E-2</v>
      </c>
      <c r="O18" s="18">
        <v>0.1058421111472997</v>
      </c>
      <c r="Q18" s="18">
        <v>8.0624843492949599E-2</v>
      </c>
      <c r="R18" s="18">
        <v>0.1426238995394585</v>
      </c>
      <c r="S18" s="18">
        <v>0.1122655925637052</v>
      </c>
      <c r="T18" s="18">
        <v>8.6433535321733312E-2</v>
      </c>
      <c r="V18" s="18">
        <v>1.3680766432970689E-2</v>
      </c>
      <c r="W18" s="18">
        <v>0.13090527646590619</v>
      </c>
      <c r="X18" s="18">
        <v>0.2107508308623347</v>
      </c>
      <c r="Y18" s="18">
        <v>0.1352428112974359</v>
      </c>
      <c r="Z18" s="18">
        <v>0</v>
      </c>
      <c r="AA18" s="18">
        <v>0</v>
      </c>
      <c r="AB18" s="18">
        <v>0</v>
      </c>
      <c r="AD18" s="18">
        <v>3.9485306933218139E-2</v>
      </c>
      <c r="AE18" s="18">
        <v>0.15292587359178231</v>
      </c>
      <c r="AF18" s="18">
        <v>4.1926402577900618E-2</v>
      </c>
      <c r="AG18" s="18">
        <v>0.14077194584182101</v>
      </c>
      <c r="AH18" s="18">
        <v>0.125871480459612</v>
      </c>
      <c r="AI18" s="18">
        <v>0.1224022848856607</v>
      </c>
      <c r="AJ18" s="18">
        <v>1</v>
      </c>
      <c r="AL18" s="18">
        <v>0.10084</v>
      </c>
      <c r="AM18" s="18">
        <v>0.12508</v>
      </c>
      <c r="AN18" s="18">
        <v>6.9239999999999996E-2</v>
      </c>
      <c r="AP18" s="18">
        <v>0</v>
      </c>
      <c r="AQ18" s="18">
        <v>0</v>
      </c>
      <c r="AR18" s="18">
        <v>0</v>
      </c>
      <c r="AS18" s="18">
        <v>0</v>
      </c>
      <c r="AT18" s="18">
        <v>0</v>
      </c>
      <c r="AU18" s="18">
        <v>0</v>
      </c>
      <c r="AW18" s="18">
        <v>0</v>
      </c>
      <c r="AX18" s="18">
        <v>9.9195685375653722E-2</v>
      </c>
      <c r="AZ18" s="18">
        <v>8.6757270776418829E-2</v>
      </c>
      <c r="BA18" s="18">
        <v>0.13386657403369781</v>
      </c>
      <c r="BB18" s="18">
        <v>0.43332390025815132</v>
      </c>
      <c r="BC18" s="18">
        <v>0</v>
      </c>
      <c r="BD18" s="18">
        <v>0</v>
      </c>
      <c r="BE18" s="18">
        <v>0</v>
      </c>
      <c r="BF18" s="18">
        <v>0</v>
      </c>
      <c r="BG18" s="18">
        <v>0.10074656355794601</v>
      </c>
    </row>
    <row r="19" spans="2:59" ht="45.95" customHeight="1">
      <c r="B19" s="20" t="s">
        <v>216</v>
      </c>
      <c r="C19" s="18">
        <v>3.3620563090030239E-2</v>
      </c>
      <c r="D19" s="18">
        <v>1.6378714240147679E-2</v>
      </c>
      <c r="E19" s="18">
        <v>4.1497746835346357E-2</v>
      </c>
      <c r="G19" s="18">
        <v>6.5359641882186292E-2</v>
      </c>
      <c r="H19" s="18">
        <v>7.3983397602631146E-2</v>
      </c>
      <c r="I19" s="18">
        <v>3.6268037040509737E-2</v>
      </c>
      <c r="J19" s="18">
        <v>0</v>
      </c>
      <c r="K19" s="18">
        <v>0</v>
      </c>
      <c r="L19" s="18">
        <v>0</v>
      </c>
      <c r="M19" s="18">
        <v>6.4328527915191655E-2</v>
      </c>
      <c r="N19" s="18">
        <v>2.1476543245898979E-2</v>
      </c>
      <c r="O19" s="18">
        <v>3.9348624939110941E-2</v>
      </c>
      <c r="Q19" s="18">
        <v>3.9787646642811293E-2</v>
      </c>
      <c r="R19" s="18">
        <v>0</v>
      </c>
      <c r="S19" s="18">
        <v>2.4712070854325939E-2</v>
      </c>
      <c r="T19" s="18">
        <v>5.4311963233962722E-2</v>
      </c>
      <c r="V19" s="18">
        <v>5.6915040335585712E-2</v>
      </c>
      <c r="W19" s="18">
        <v>0</v>
      </c>
      <c r="X19" s="18">
        <v>4.0361236364495692E-2</v>
      </c>
      <c r="Y19" s="18">
        <v>0</v>
      </c>
      <c r="Z19" s="18">
        <v>0</v>
      </c>
      <c r="AA19" s="18">
        <v>0</v>
      </c>
      <c r="AB19" s="18">
        <v>0</v>
      </c>
      <c r="AD19" s="18">
        <v>6.4320263546975648E-2</v>
      </c>
      <c r="AE19" s="18">
        <v>4.4047183917081248E-2</v>
      </c>
      <c r="AF19" s="18">
        <v>0</v>
      </c>
      <c r="AG19" s="18">
        <v>0</v>
      </c>
      <c r="AH19" s="18">
        <v>4.8588380000157347E-2</v>
      </c>
      <c r="AI19" s="18">
        <v>0</v>
      </c>
      <c r="AJ19" s="18">
        <v>0</v>
      </c>
      <c r="AL19" s="18">
        <v>8.4000000000000005E-2</v>
      </c>
      <c r="AM19" s="18">
        <v>2.8340000000000001E-2</v>
      </c>
      <c r="AN19" s="18">
        <v>6.3519999999999993E-2</v>
      </c>
      <c r="AP19" s="18">
        <v>0</v>
      </c>
      <c r="AQ19" s="18">
        <v>0</v>
      </c>
      <c r="AR19" s="18">
        <v>0</v>
      </c>
      <c r="AS19" s="18">
        <v>0</v>
      </c>
      <c r="AT19" s="18">
        <v>0</v>
      </c>
      <c r="AU19" s="18">
        <v>0</v>
      </c>
      <c r="AW19" s="18">
        <v>0</v>
      </c>
      <c r="AX19" s="18">
        <v>3.3620563090030239E-2</v>
      </c>
      <c r="AZ19" s="18">
        <v>3.8276739499713927E-2</v>
      </c>
      <c r="BA19" s="18">
        <v>3.0972337518621041E-2</v>
      </c>
      <c r="BB19" s="18">
        <v>0</v>
      </c>
      <c r="BC19" s="18">
        <v>0</v>
      </c>
      <c r="BD19" s="18">
        <v>0</v>
      </c>
      <c r="BE19" s="18">
        <v>0</v>
      </c>
      <c r="BF19" s="18">
        <v>0</v>
      </c>
      <c r="BG19" s="18">
        <v>0</v>
      </c>
    </row>
    <row r="20" spans="2:59" ht="32.1" customHeight="1">
      <c r="B20" s="20" t="s">
        <v>217</v>
      </c>
      <c r="C20" s="18">
        <v>0.17265902525306981</v>
      </c>
      <c r="D20" s="18">
        <v>0.1436271713734166</v>
      </c>
      <c r="E20" s="18">
        <v>0.18592264039482731</v>
      </c>
      <c r="G20" s="18">
        <v>6.5359641882186292E-2</v>
      </c>
      <c r="H20" s="18">
        <v>0.2690114242805357</v>
      </c>
      <c r="I20" s="18">
        <v>0.20434615938144479</v>
      </c>
      <c r="J20" s="18">
        <v>0.16669778673765509</v>
      </c>
      <c r="K20" s="18">
        <v>0.2203612818591871</v>
      </c>
      <c r="L20" s="18">
        <v>0.25719657365718063</v>
      </c>
      <c r="M20" s="18">
        <v>6.4328527915191655E-2</v>
      </c>
      <c r="N20" s="18">
        <v>0.1596743505017951</v>
      </c>
      <c r="O20" s="18">
        <v>9.7191770784001291E-2</v>
      </c>
      <c r="Q20" s="18">
        <v>0.1159568971741271</v>
      </c>
      <c r="R20" s="18">
        <v>0.1929394142474766</v>
      </c>
      <c r="S20" s="18">
        <v>0.17880368684821049</v>
      </c>
      <c r="T20" s="18">
        <v>0.19160800949959361</v>
      </c>
      <c r="V20" s="18">
        <v>0.2511451280286357</v>
      </c>
      <c r="W20" s="18">
        <v>0.15564355534251531</v>
      </c>
      <c r="X20" s="18">
        <v>9.7884674744065592E-2</v>
      </c>
      <c r="Y20" s="18">
        <v>6.426999621480517E-2</v>
      </c>
      <c r="Z20" s="18">
        <v>0</v>
      </c>
      <c r="AA20" s="18">
        <v>0</v>
      </c>
      <c r="AB20" s="18">
        <v>0</v>
      </c>
      <c r="AD20" s="18">
        <v>0.2072601097601845</v>
      </c>
      <c r="AE20" s="18">
        <v>0.12667455754724591</v>
      </c>
      <c r="AF20" s="18">
        <v>0.1528551393842664</v>
      </c>
      <c r="AG20" s="18">
        <v>0.1617275571801369</v>
      </c>
      <c r="AH20" s="18">
        <v>0.10198710720247001</v>
      </c>
      <c r="AI20" s="18">
        <v>0.31421812471203392</v>
      </c>
      <c r="AJ20" s="18">
        <v>0</v>
      </c>
      <c r="AL20" s="18">
        <v>5.7140000000000003E-2</v>
      </c>
      <c r="AM20" s="18">
        <v>0.20788000000000001</v>
      </c>
      <c r="AN20" s="18">
        <v>0.1948</v>
      </c>
      <c r="AP20" s="18">
        <v>0</v>
      </c>
      <c r="AQ20" s="18">
        <v>0</v>
      </c>
      <c r="AR20" s="18">
        <v>0</v>
      </c>
      <c r="AS20" s="18">
        <v>0</v>
      </c>
      <c r="AT20" s="18">
        <v>0</v>
      </c>
      <c r="AU20" s="18">
        <v>0</v>
      </c>
      <c r="AW20" s="18">
        <v>0</v>
      </c>
      <c r="AX20" s="18">
        <v>0.17265902525306981</v>
      </c>
      <c r="AZ20" s="18">
        <v>0.20071866924413659</v>
      </c>
      <c r="BA20" s="18">
        <v>7.7756871357249804E-2</v>
      </c>
      <c r="BB20" s="18">
        <v>0.27629684365771939</v>
      </c>
      <c r="BC20" s="18">
        <v>0</v>
      </c>
      <c r="BD20" s="18">
        <v>0</v>
      </c>
      <c r="BE20" s="18">
        <v>0</v>
      </c>
      <c r="BF20" s="18">
        <v>0</v>
      </c>
      <c r="BG20" s="18">
        <v>0.1071536456905932</v>
      </c>
    </row>
    <row r="21" spans="2:59" ht="18.95" customHeight="1">
      <c r="B21" s="20" t="s">
        <v>119</v>
      </c>
      <c r="C21" s="18">
        <v>1.830301264326515E-2</v>
      </c>
      <c r="D21" s="18">
        <v>2.792777424441948E-2</v>
      </c>
      <c r="E21" s="18">
        <v>1.3905803486796301E-2</v>
      </c>
      <c r="G21" s="18">
        <v>0</v>
      </c>
      <c r="H21" s="18">
        <v>4.3531303038245497E-2</v>
      </c>
      <c r="I21" s="18">
        <v>2.9665627167297249E-2</v>
      </c>
      <c r="J21" s="18">
        <v>0</v>
      </c>
      <c r="K21" s="18">
        <v>0</v>
      </c>
      <c r="L21" s="18">
        <v>4.4370042008767173E-2</v>
      </c>
      <c r="M21" s="18">
        <v>0</v>
      </c>
      <c r="N21" s="18">
        <v>1.9065405335150089E-2</v>
      </c>
      <c r="O21" s="18">
        <v>0</v>
      </c>
      <c r="Q21" s="18">
        <v>1.6713647385490971E-2</v>
      </c>
      <c r="R21" s="18">
        <v>2.21852615206138E-2</v>
      </c>
      <c r="S21" s="18">
        <v>0</v>
      </c>
      <c r="T21" s="18">
        <v>2.8012032285546589E-2</v>
      </c>
      <c r="V21" s="18">
        <v>2.8302621390870419E-3</v>
      </c>
      <c r="W21" s="18">
        <v>3.7186744999994248E-2</v>
      </c>
      <c r="X21" s="18">
        <v>0</v>
      </c>
      <c r="Y21" s="18">
        <v>7.3448479960076501E-2</v>
      </c>
      <c r="Z21" s="18">
        <v>0</v>
      </c>
      <c r="AA21" s="18">
        <v>0</v>
      </c>
      <c r="AB21" s="18">
        <v>0</v>
      </c>
      <c r="AD21" s="18">
        <v>5.1775063937195094E-3</v>
      </c>
      <c r="AE21" s="18">
        <v>5.8473352558883009E-2</v>
      </c>
      <c r="AF21" s="18">
        <v>0</v>
      </c>
      <c r="AG21" s="18">
        <v>0</v>
      </c>
      <c r="AH21" s="18">
        <v>2.3176238498728751E-2</v>
      </c>
      <c r="AI21" s="18">
        <v>0</v>
      </c>
      <c r="AJ21" s="18">
        <v>0</v>
      </c>
      <c r="AL21" s="18">
        <v>2.3709999999999998E-2</v>
      </c>
      <c r="AM21" s="18">
        <v>0</v>
      </c>
      <c r="AN21" s="18">
        <v>0</v>
      </c>
      <c r="AP21" s="18">
        <v>0</v>
      </c>
      <c r="AQ21" s="18">
        <v>0</v>
      </c>
      <c r="AR21" s="18">
        <v>0</v>
      </c>
      <c r="AS21" s="18">
        <v>0</v>
      </c>
      <c r="AT21" s="18">
        <v>0</v>
      </c>
      <c r="AU21" s="18">
        <v>0</v>
      </c>
      <c r="AW21" s="18">
        <v>0</v>
      </c>
      <c r="AX21" s="18">
        <v>1.830301264326515E-2</v>
      </c>
      <c r="AZ21" s="18">
        <v>1.114558501153445E-2</v>
      </c>
      <c r="BA21" s="18">
        <v>2.6577344335287849E-2</v>
      </c>
      <c r="BB21" s="18">
        <v>0</v>
      </c>
      <c r="BC21" s="18">
        <v>0</v>
      </c>
      <c r="BD21" s="18">
        <v>0</v>
      </c>
      <c r="BE21" s="18">
        <v>0</v>
      </c>
      <c r="BF21" s="18">
        <v>0.26796921685911201</v>
      </c>
      <c r="BG21" s="18">
        <v>0</v>
      </c>
    </row>
    <row r="22" spans="2:59" ht="18.95" customHeight="1">
      <c r="B22" s="20" t="s">
        <v>120</v>
      </c>
      <c r="C22" s="18">
        <v>9.0852771173102649E-3</v>
      </c>
      <c r="D22" s="18">
        <v>1.4770544448275309E-2</v>
      </c>
      <c r="E22" s="18">
        <v>6.4878819193144553E-3</v>
      </c>
      <c r="G22" s="18">
        <v>0</v>
      </c>
      <c r="H22" s="18">
        <v>0</v>
      </c>
      <c r="I22" s="18">
        <v>3.2707002839419137E-2</v>
      </c>
      <c r="J22" s="18">
        <v>0</v>
      </c>
      <c r="K22" s="18">
        <v>0</v>
      </c>
      <c r="L22" s="18">
        <v>0</v>
      </c>
      <c r="M22" s="18">
        <v>0</v>
      </c>
      <c r="N22" s="18">
        <v>1.9065405335150089E-2</v>
      </c>
      <c r="O22" s="18">
        <v>0</v>
      </c>
      <c r="Q22" s="18">
        <v>3.6786602734584839E-2</v>
      </c>
      <c r="R22" s="18">
        <v>0</v>
      </c>
      <c r="S22" s="18">
        <v>0</v>
      </c>
      <c r="T22" s="18">
        <v>0</v>
      </c>
      <c r="V22" s="18">
        <v>0</v>
      </c>
      <c r="W22" s="18">
        <v>0</v>
      </c>
      <c r="X22" s="18">
        <v>2.0391814642351919E-2</v>
      </c>
      <c r="Y22" s="18">
        <v>3.7347564132301808E-2</v>
      </c>
      <c r="Z22" s="18">
        <v>0</v>
      </c>
      <c r="AA22" s="18">
        <v>0</v>
      </c>
      <c r="AB22" s="18">
        <v>0</v>
      </c>
      <c r="AD22" s="18">
        <v>0</v>
      </c>
      <c r="AE22" s="18">
        <v>4.1227292316126769E-2</v>
      </c>
      <c r="AF22" s="18">
        <v>0</v>
      </c>
      <c r="AG22" s="18">
        <v>0</v>
      </c>
      <c r="AH22" s="18">
        <v>0</v>
      </c>
      <c r="AI22" s="18">
        <v>0</v>
      </c>
      <c r="AJ22" s="18">
        <v>0</v>
      </c>
      <c r="AL22" s="18">
        <v>2.6599999999999999E-2</v>
      </c>
      <c r="AM22" s="18">
        <v>0</v>
      </c>
      <c r="AN22" s="18">
        <v>0</v>
      </c>
      <c r="AP22" s="18">
        <v>0</v>
      </c>
      <c r="AQ22" s="18">
        <v>0</v>
      </c>
      <c r="AR22" s="18">
        <v>0</v>
      </c>
      <c r="AS22" s="18">
        <v>0</v>
      </c>
      <c r="AT22" s="18">
        <v>0</v>
      </c>
      <c r="AU22" s="18">
        <v>0</v>
      </c>
      <c r="AW22" s="18">
        <v>0</v>
      </c>
      <c r="AX22" s="18">
        <v>9.0852771173102649E-3</v>
      </c>
      <c r="AZ22" s="18">
        <v>0</v>
      </c>
      <c r="BA22" s="18">
        <v>2.8598045627894631E-2</v>
      </c>
      <c r="BB22" s="18">
        <v>0</v>
      </c>
      <c r="BC22" s="18">
        <v>0</v>
      </c>
      <c r="BD22" s="18">
        <v>0</v>
      </c>
      <c r="BE22" s="18">
        <v>0</v>
      </c>
      <c r="BF22" s="18">
        <v>0</v>
      </c>
      <c r="BG22" s="18">
        <v>9.6354051944523053E-2</v>
      </c>
    </row>
    <row r="24" spans="2:59">
      <c r="B24" s="21" t="s">
        <v>27</v>
      </c>
    </row>
    <row r="25" spans="2:59">
      <c r="B25" t="s">
        <v>483</v>
      </c>
    </row>
    <row r="26" spans="2:59">
      <c r="B26" t="s">
        <v>11</v>
      </c>
    </row>
    <row r="27" spans="2:59">
      <c r="B27"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I27"/>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204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487</v>
      </c>
      <c r="D7" s="27">
        <v>178</v>
      </c>
      <c r="E7" s="27">
        <v>304</v>
      </c>
      <c r="G7" s="27">
        <v>37</v>
      </c>
      <c r="H7" s="27">
        <v>60</v>
      </c>
      <c r="I7" s="27">
        <v>62</v>
      </c>
      <c r="J7" s="27">
        <v>42</v>
      </c>
      <c r="K7" s="27">
        <v>50</v>
      </c>
      <c r="L7" s="27">
        <v>38</v>
      </c>
      <c r="M7" s="27">
        <v>51</v>
      </c>
      <c r="N7" s="27">
        <v>89</v>
      </c>
      <c r="O7" s="27">
        <v>58</v>
      </c>
      <c r="Q7" s="27">
        <v>107</v>
      </c>
      <c r="R7" s="27">
        <v>101</v>
      </c>
      <c r="S7" s="27">
        <v>92</v>
      </c>
      <c r="T7" s="27">
        <v>182</v>
      </c>
      <c r="V7" s="27">
        <v>83</v>
      </c>
      <c r="W7" s="27">
        <v>55</v>
      </c>
      <c r="X7" s="27">
        <v>50</v>
      </c>
      <c r="Y7" s="27">
        <v>69</v>
      </c>
      <c r="Z7" s="27">
        <v>80</v>
      </c>
      <c r="AA7" s="27">
        <v>85</v>
      </c>
      <c r="AB7" s="27">
        <v>65</v>
      </c>
      <c r="AD7" s="27">
        <v>114</v>
      </c>
      <c r="AE7" s="27">
        <v>100</v>
      </c>
      <c r="AF7" s="27">
        <v>122</v>
      </c>
      <c r="AG7" s="27">
        <v>19</v>
      </c>
      <c r="AH7" s="27">
        <v>76</v>
      </c>
      <c r="AI7" s="27">
        <v>53</v>
      </c>
      <c r="AJ7" s="27">
        <v>3</v>
      </c>
      <c r="AL7" s="27">
        <v>38</v>
      </c>
      <c r="AM7" s="27">
        <v>74</v>
      </c>
      <c r="AN7" s="27">
        <v>19</v>
      </c>
      <c r="AP7" s="27">
        <v>46</v>
      </c>
      <c r="AQ7" s="27">
        <v>68</v>
      </c>
      <c r="AR7" s="27">
        <v>12</v>
      </c>
      <c r="AS7" s="27">
        <v>114</v>
      </c>
      <c r="AT7" s="27">
        <v>16</v>
      </c>
      <c r="AU7" s="27">
        <v>2</v>
      </c>
      <c r="AW7" s="27">
        <v>0</v>
      </c>
      <c r="AX7" s="27">
        <v>487</v>
      </c>
      <c r="AZ7" s="27">
        <v>163</v>
      </c>
      <c r="BA7" s="27">
        <v>88</v>
      </c>
      <c r="BB7" s="27">
        <v>78</v>
      </c>
      <c r="BC7" s="27">
        <v>65</v>
      </c>
      <c r="BD7" s="27">
        <v>9</v>
      </c>
      <c r="BE7" s="27">
        <v>13</v>
      </c>
      <c r="BF7" s="27">
        <v>43</v>
      </c>
      <c r="BG7" s="27">
        <v>22</v>
      </c>
    </row>
    <row r="8" spans="2:61">
      <c r="B8" s="7" t="s">
        <v>106</v>
      </c>
      <c r="C8" s="13">
        <v>484</v>
      </c>
      <c r="D8" s="13">
        <v>186</v>
      </c>
      <c r="E8" s="13">
        <v>296</v>
      </c>
      <c r="G8" s="13">
        <v>33</v>
      </c>
      <c r="H8" s="13">
        <v>59</v>
      </c>
      <c r="I8" s="13">
        <v>63</v>
      </c>
      <c r="J8" s="13">
        <v>39</v>
      </c>
      <c r="K8" s="13">
        <v>50</v>
      </c>
      <c r="L8" s="13">
        <v>41</v>
      </c>
      <c r="M8" s="13">
        <v>51</v>
      </c>
      <c r="N8" s="13">
        <v>94</v>
      </c>
      <c r="O8" s="13">
        <v>54</v>
      </c>
      <c r="Q8" s="13">
        <v>106</v>
      </c>
      <c r="R8" s="13">
        <v>102</v>
      </c>
      <c r="S8" s="13">
        <v>93</v>
      </c>
      <c r="T8" s="13">
        <v>178</v>
      </c>
      <c r="V8" s="13">
        <v>95</v>
      </c>
      <c r="W8" s="13">
        <v>52</v>
      </c>
      <c r="X8" s="13">
        <v>51</v>
      </c>
      <c r="Y8" s="13">
        <v>62</v>
      </c>
      <c r="Z8" s="13">
        <v>76</v>
      </c>
      <c r="AA8" s="13">
        <v>83</v>
      </c>
      <c r="AB8" s="13">
        <v>65</v>
      </c>
      <c r="AD8" s="13">
        <v>113</v>
      </c>
      <c r="AE8" s="13">
        <v>100</v>
      </c>
      <c r="AF8" s="13">
        <v>120</v>
      </c>
      <c r="AG8" s="13">
        <v>19</v>
      </c>
      <c r="AH8" s="13">
        <v>75</v>
      </c>
      <c r="AI8" s="13">
        <v>54</v>
      </c>
      <c r="AJ8" s="13">
        <v>3</v>
      </c>
      <c r="AL8" s="13">
        <v>41</v>
      </c>
      <c r="AM8" s="13">
        <v>77</v>
      </c>
      <c r="AN8" s="13">
        <v>20</v>
      </c>
      <c r="AP8" s="13">
        <v>45</v>
      </c>
      <c r="AQ8" s="13">
        <v>66</v>
      </c>
      <c r="AR8" s="13">
        <v>11</v>
      </c>
      <c r="AS8" s="13">
        <v>107</v>
      </c>
      <c r="AT8" s="13">
        <v>16</v>
      </c>
      <c r="AU8" s="13">
        <v>2</v>
      </c>
      <c r="AW8" s="13">
        <v>0</v>
      </c>
      <c r="AX8" s="13">
        <v>484</v>
      </c>
      <c r="AZ8" s="13">
        <v>172</v>
      </c>
      <c r="BA8" s="13">
        <v>83</v>
      </c>
      <c r="BB8" s="13">
        <v>77</v>
      </c>
      <c r="BC8" s="13">
        <v>62</v>
      </c>
      <c r="BD8" s="13">
        <v>8</v>
      </c>
      <c r="BE8" s="13">
        <v>12</v>
      </c>
      <c r="BF8" s="13">
        <v>41</v>
      </c>
      <c r="BG8" s="13">
        <v>23</v>
      </c>
    </row>
    <row r="9" spans="2:61" ht="32.1" customHeight="1">
      <c r="B9" s="20" t="s">
        <v>208</v>
      </c>
      <c r="C9" s="18">
        <v>0.4511191760236446</v>
      </c>
      <c r="D9" s="18">
        <v>0.47721242222836718</v>
      </c>
      <c r="E9" s="18">
        <v>0.43298599759095158</v>
      </c>
      <c r="G9" s="18">
        <v>0.63183553849652041</v>
      </c>
      <c r="H9" s="18">
        <v>0.29965369695227168</v>
      </c>
      <c r="I9" s="18">
        <v>0.59638005830304774</v>
      </c>
      <c r="J9" s="18">
        <v>0.45957459088871883</v>
      </c>
      <c r="K9" s="18">
        <v>0.35469591669604872</v>
      </c>
      <c r="L9" s="18">
        <v>0.42715509396818208</v>
      </c>
      <c r="M9" s="18">
        <v>0.55336374824528023</v>
      </c>
      <c r="N9" s="18">
        <v>0.41214093178743683</v>
      </c>
      <c r="O9" s="18">
        <v>0.40744907650885009</v>
      </c>
      <c r="Q9" s="18">
        <v>0.46598989067619101</v>
      </c>
      <c r="R9" s="18">
        <v>0.42595702113286021</v>
      </c>
      <c r="S9" s="18">
        <v>0.51394046036838392</v>
      </c>
      <c r="T9" s="18">
        <v>0.42640084157778652</v>
      </c>
      <c r="V9" s="18">
        <v>0.34458738365151881</v>
      </c>
      <c r="W9" s="18">
        <v>0.42339756128971462</v>
      </c>
      <c r="X9" s="18">
        <v>0.46010094462802648</v>
      </c>
      <c r="Y9" s="18">
        <v>0.50167312102658668</v>
      </c>
      <c r="Z9" s="18">
        <v>0.52791407198203899</v>
      </c>
      <c r="AA9" s="18">
        <v>0.55151526094190895</v>
      </c>
      <c r="AB9" s="18">
        <v>0.35598485941615049</v>
      </c>
      <c r="AD9" s="18">
        <v>0.41225903905961669</v>
      </c>
      <c r="AE9" s="18">
        <v>0.50719457285199609</v>
      </c>
      <c r="AF9" s="18">
        <v>0.39126921602640141</v>
      </c>
      <c r="AG9" s="18">
        <v>0.65222781160176557</v>
      </c>
      <c r="AH9" s="18">
        <v>0.52894711400424943</v>
      </c>
      <c r="AI9" s="18">
        <v>0.37253222273997932</v>
      </c>
      <c r="AJ9" s="18">
        <v>0.67497177063045188</v>
      </c>
      <c r="AL9" s="18">
        <v>0.49618000000000001</v>
      </c>
      <c r="AM9" s="18">
        <v>0.39091999999999999</v>
      </c>
      <c r="AN9" s="18">
        <v>0.41398000000000001</v>
      </c>
      <c r="AP9" s="18">
        <v>0.48303118393853128</v>
      </c>
      <c r="AQ9" s="18">
        <v>0.3976764411051214</v>
      </c>
      <c r="AR9" s="18">
        <v>0.36504316031326928</v>
      </c>
      <c r="AS9" s="18">
        <v>0.54905367138737282</v>
      </c>
      <c r="AT9" s="18">
        <v>0.55859723404973038</v>
      </c>
      <c r="AU9" s="18">
        <v>0</v>
      </c>
      <c r="AW9" s="18">
        <v>0</v>
      </c>
      <c r="AX9" s="18">
        <v>0.4511191760236446</v>
      </c>
      <c r="AZ9" s="18">
        <v>0.37711844284909068</v>
      </c>
      <c r="BA9" s="18">
        <v>0.43841593706225362</v>
      </c>
      <c r="BB9" s="18">
        <v>0.40221071499316841</v>
      </c>
      <c r="BC9" s="18">
        <v>0.59579632588102049</v>
      </c>
      <c r="BD9" s="18">
        <v>0.35162919820442812</v>
      </c>
      <c r="BE9" s="18">
        <v>0.2102648311826841</v>
      </c>
      <c r="BF9" s="18">
        <v>0.68393068711882432</v>
      </c>
      <c r="BG9" s="18">
        <v>0.63720041028577368</v>
      </c>
    </row>
    <row r="10" spans="2:61" ht="32.1" customHeight="1">
      <c r="B10" s="20" t="s">
        <v>207</v>
      </c>
      <c r="C10" s="18">
        <v>0.32743287822792322</v>
      </c>
      <c r="D10" s="18">
        <v>0.28505235108737997</v>
      </c>
      <c r="E10" s="18">
        <v>0.35362382145993171</v>
      </c>
      <c r="G10" s="18">
        <v>0.31890721319570281</v>
      </c>
      <c r="H10" s="18">
        <v>0.23414310298316929</v>
      </c>
      <c r="I10" s="18">
        <v>0.36788811042216862</v>
      </c>
      <c r="J10" s="18">
        <v>0.31621601489388829</v>
      </c>
      <c r="K10" s="18">
        <v>0.32227095590450089</v>
      </c>
      <c r="L10" s="18">
        <v>0.38521398408326629</v>
      </c>
      <c r="M10" s="18">
        <v>0.2555279820616751</v>
      </c>
      <c r="N10" s="18">
        <v>0.35098648252114267</v>
      </c>
      <c r="O10" s="18">
        <v>0.38315137754296819</v>
      </c>
      <c r="Q10" s="18">
        <v>0.28053942868149478</v>
      </c>
      <c r="R10" s="18">
        <v>0.39549304416149822</v>
      </c>
      <c r="S10" s="18">
        <v>0.31416477842931101</v>
      </c>
      <c r="T10" s="18">
        <v>0.333266165256492</v>
      </c>
      <c r="V10" s="18">
        <v>0.29542821385128359</v>
      </c>
      <c r="W10" s="18">
        <v>0.1831035803035187</v>
      </c>
      <c r="X10" s="18">
        <v>0.55393626547412</v>
      </c>
      <c r="Y10" s="18">
        <v>0.36795013813964678</v>
      </c>
      <c r="Z10" s="18">
        <v>0.32686861804184097</v>
      </c>
      <c r="AA10" s="18">
        <v>0.33627864789231943</v>
      </c>
      <c r="AB10" s="18">
        <v>0.26089201626933439</v>
      </c>
      <c r="AD10" s="18">
        <v>0.25568532715764469</v>
      </c>
      <c r="AE10" s="18">
        <v>0.40290214386880507</v>
      </c>
      <c r="AF10" s="18">
        <v>0.28614323031645128</v>
      </c>
      <c r="AG10" s="18">
        <v>0.3324845485980279</v>
      </c>
      <c r="AH10" s="18">
        <v>0.42782371928854429</v>
      </c>
      <c r="AI10" s="18">
        <v>0.28960516561776162</v>
      </c>
      <c r="AJ10" s="18">
        <v>0.32060634399859461</v>
      </c>
      <c r="AL10" s="18">
        <v>0.37911</v>
      </c>
      <c r="AM10" s="18">
        <v>0.27829999999999999</v>
      </c>
      <c r="AN10" s="18">
        <v>0.44602999999999998</v>
      </c>
      <c r="AP10" s="18">
        <v>0.2999114798265734</v>
      </c>
      <c r="AQ10" s="18">
        <v>0.3519232632770824</v>
      </c>
      <c r="AR10" s="18">
        <v>0.17624345137258871</v>
      </c>
      <c r="AS10" s="18">
        <v>0.31445412889550373</v>
      </c>
      <c r="AT10" s="18">
        <v>0.44005243323008347</v>
      </c>
      <c r="AU10" s="18">
        <v>0</v>
      </c>
      <c r="AW10" s="18">
        <v>0</v>
      </c>
      <c r="AX10" s="18">
        <v>0.32743287822792322</v>
      </c>
      <c r="AZ10" s="18">
        <v>0.28810013099590798</v>
      </c>
      <c r="BA10" s="18">
        <v>0.42695890330182851</v>
      </c>
      <c r="BB10" s="18">
        <v>0.32236505852009623</v>
      </c>
      <c r="BC10" s="18">
        <v>0.31122966631001459</v>
      </c>
      <c r="BD10" s="18">
        <v>0.1310556610061786</v>
      </c>
      <c r="BE10" s="18">
        <v>0.3019120148217902</v>
      </c>
      <c r="BF10" s="18">
        <v>0.38174644506650113</v>
      </c>
      <c r="BG10" s="18">
        <v>0.29596867217023393</v>
      </c>
    </row>
    <row r="11" spans="2:61" ht="32.1" customHeight="1">
      <c r="B11" s="20" t="s">
        <v>210</v>
      </c>
      <c r="C11" s="18">
        <v>0.30872910897090849</v>
      </c>
      <c r="D11" s="18">
        <v>0.32623859806546468</v>
      </c>
      <c r="E11" s="18">
        <v>0.29529817928221103</v>
      </c>
      <c r="G11" s="18">
        <v>0.28813515202856399</v>
      </c>
      <c r="H11" s="18">
        <v>0.33116610338384572</v>
      </c>
      <c r="I11" s="18">
        <v>0.33872375116997638</v>
      </c>
      <c r="J11" s="18">
        <v>0.34253777598398538</v>
      </c>
      <c r="K11" s="18">
        <v>0.24644597904224891</v>
      </c>
      <c r="L11" s="18">
        <v>0.29345619401662859</v>
      </c>
      <c r="M11" s="18">
        <v>0.1969234122047735</v>
      </c>
      <c r="N11" s="18">
        <v>0.36477164118742578</v>
      </c>
      <c r="O11" s="18">
        <v>0.3128588751016827</v>
      </c>
      <c r="Q11" s="18">
        <v>0.27992026415031779</v>
      </c>
      <c r="R11" s="18">
        <v>0.36883847184113161</v>
      </c>
      <c r="S11" s="18">
        <v>0.328028746534968</v>
      </c>
      <c r="T11" s="18">
        <v>0.2843840334542953</v>
      </c>
      <c r="V11" s="18">
        <v>0.1097991070884318</v>
      </c>
      <c r="W11" s="18">
        <v>0.1108466383242222</v>
      </c>
      <c r="X11" s="18">
        <v>0.26812884742282689</v>
      </c>
      <c r="Y11" s="18">
        <v>0.31698389422963169</v>
      </c>
      <c r="Z11" s="18">
        <v>0.47351358715544589</v>
      </c>
      <c r="AA11" s="18">
        <v>0.48782394234474019</v>
      </c>
      <c r="AB11" s="18">
        <v>0.36144650128343597</v>
      </c>
      <c r="AD11" s="18">
        <v>0.24449433178279081</v>
      </c>
      <c r="AE11" s="18">
        <v>0.3733141325445245</v>
      </c>
      <c r="AF11" s="18">
        <v>0.28690972169983409</v>
      </c>
      <c r="AG11" s="18">
        <v>0.49584529551001227</v>
      </c>
      <c r="AH11" s="18">
        <v>0.29922920572103712</v>
      </c>
      <c r="AI11" s="18">
        <v>0.31876319258301578</v>
      </c>
      <c r="AJ11" s="18">
        <v>0.35436542663185722</v>
      </c>
      <c r="AL11" s="18">
        <v>0.18873999999999999</v>
      </c>
      <c r="AM11" s="18">
        <v>0.12212000000000001</v>
      </c>
      <c r="AN11" s="18">
        <v>0.15903</v>
      </c>
      <c r="AP11" s="18">
        <v>0.47772708307162132</v>
      </c>
      <c r="AQ11" s="18">
        <v>0.38168397553826261</v>
      </c>
      <c r="AR11" s="18">
        <v>0.43858349841014221</v>
      </c>
      <c r="AS11" s="18">
        <v>0.43309350503912719</v>
      </c>
      <c r="AT11" s="18">
        <v>0.39244266749762841</v>
      </c>
      <c r="AU11" s="18">
        <v>0.49874343293974432</v>
      </c>
      <c r="AW11" s="18">
        <v>0</v>
      </c>
      <c r="AX11" s="18">
        <v>0.30872910897090849</v>
      </c>
      <c r="AZ11" s="18">
        <v>0.1431063840442556</v>
      </c>
      <c r="BA11" s="18">
        <v>0.32215441496772362</v>
      </c>
      <c r="BB11" s="18">
        <v>0.37542699183396128</v>
      </c>
      <c r="BC11" s="18">
        <v>0.46242416200119851</v>
      </c>
      <c r="BD11" s="18">
        <v>0.48268218894961201</v>
      </c>
      <c r="BE11" s="18">
        <v>0.1356817007749386</v>
      </c>
      <c r="BF11" s="18">
        <v>0.59605182094343301</v>
      </c>
      <c r="BG11" s="18">
        <v>0.41174622023301649</v>
      </c>
    </row>
    <row r="12" spans="2:61" ht="45.95" customHeight="1">
      <c r="B12" s="20" t="s">
        <v>215</v>
      </c>
      <c r="C12" s="18">
        <v>0.28265200921370048</v>
      </c>
      <c r="D12" s="18">
        <v>0.26565663924756489</v>
      </c>
      <c r="E12" s="18">
        <v>0.28982410224416488</v>
      </c>
      <c r="G12" s="18">
        <v>0.26091250265345473</v>
      </c>
      <c r="H12" s="18">
        <v>0.26162998978211149</v>
      </c>
      <c r="I12" s="18">
        <v>0.31458472484689831</v>
      </c>
      <c r="J12" s="18">
        <v>0.35471848377803522</v>
      </c>
      <c r="K12" s="18">
        <v>0.2401731858325869</v>
      </c>
      <c r="L12" s="18">
        <v>0.18930205532486141</v>
      </c>
      <c r="M12" s="18">
        <v>0.28042187260239798</v>
      </c>
      <c r="N12" s="18">
        <v>0.30251886361176289</v>
      </c>
      <c r="O12" s="18">
        <v>0.30570828761390512</v>
      </c>
      <c r="Q12" s="18">
        <v>0.2811647113189642</v>
      </c>
      <c r="R12" s="18">
        <v>0.39054963583764302</v>
      </c>
      <c r="S12" s="18">
        <v>0.27656119829284243</v>
      </c>
      <c r="T12" s="18">
        <v>0.22728185752528249</v>
      </c>
      <c r="V12" s="18">
        <v>3.8292766567718593E-2</v>
      </c>
      <c r="W12" s="18">
        <v>0.14807756859805249</v>
      </c>
      <c r="X12" s="18">
        <v>0.1913542578128079</v>
      </c>
      <c r="Y12" s="18">
        <v>0.26584243246122452</v>
      </c>
      <c r="Z12" s="18">
        <v>0.4487017277982937</v>
      </c>
      <c r="AA12" s="18">
        <v>0.4780290561393204</v>
      </c>
      <c r="AB12" s="18">
        <v>0.39377015373041901</v>
      </c>
      <c r="AD12" s="18">
        <v>0.25603618752614921</v>
      </c>
      <c r="AE12" s="18">
        <v>0.37254016148576058</v>
      </c>
      <c r="AF12" s="18">
        <v>0.27322334967461009</v>
      </c>
      <c r="AG12" s="18">
        <v>0.16531017365831749</v>
      </c>
      <c r="AH12" s="18">
        <v>0.23419275204665471</v>
      </c>
      <c r="AI12" s="18">
        <v>0.31696207788489278</v>
      </c>
      <c r="AJ12" s="18">
        <v>0</v>
      </c>
      <c r="AL12" s="18">
        <v>0.12153</v>
      </c>
      <c r="AM12" s="18">
        <v>0.17130000000000001</v>
      </c>
      <c r="AN12" s="18">
        <v>6.4000000000000001E-2</v>
      </c>
      <c r="AP12" s="18">
        <v>0.55121951938584468</v>
      </c>
      <c r="AQ12" s="18">
        <v>0.29028973781333578</v>
      </c>
      <c r="AR12" s="18">
        <v>0.55942235658262418</v>
      </c>
      <c r="AS12" s="18">
        <v>0.46112829814436429</v>
      </c>
      <c r="AT12" s="18">
        <v>0.48604037805085037</v>
      </c>
      <c r="AU12" s="18">
        <v>1</v>
      </c>
      <c r="AW12" s="18">
        <v>0</v>
      </c>
      <c r="AX12" s="18">
        <v>0.28265200921370048</v>
      </c>
      <c r="AZ12" s="18">
        <v>0.11563479662614019</v>
      </c>
      <c r="BA12" s="18">
        <v>0.22622232572955869</v>
      </c>
      <c r="BB12" s="18">
        <v>0.41028871404803757</v>
      </c>
      <c r="BC12" s="18">
        <v>0.5799433165210599</v>
      </c>
      <c r="BD12" s="18">
        <v>0.74916216594722573</v>
      </c>
      <c r="BE12" s="18">
        <v>0.2087452166883895</v>
      </c>
      <c r="BF12" s="18">
        <v>0.35100595984000071</v>
      </c>
      <c r="BG12" s="18">
        <v>0.32755675584822619</v>
      </c>
    </row>
    <row r="13" spans="2:61" ht="32.1" customHeight="1">
      <c r="B13" s="20" t="s">
        <v>211</v>
      </c>
      <c r="C13" s="18">
        <v>0.2172562208972785</v>
      </c>
      <c r="D13" s="18">
        <v>0.24041672591712659</v>
      </c>
      <c r="E13" s="18">
        <v>0.20270629682803529</v>
      </c>
      <c r="G13" s="18">
        <v>0.2125910215655207</v>
      </c>
      <c r="H13" s="18">
        <v>0.26648830794251499</v>
      </c>
      <c r="I13" s="18">
        <v>0.2314352229394589</v>
      </c>
      <c r="J13" s="18">
        <v>0.28429968894746022</v>
      </c>
      <c r="K13" s="18">
        <v>0.14881870835381089</v>
      </c>
      <c r="L13" s="18">
        <v>0.2423157593718962</v>
      </c>
      <c r="M13" s="18">
        <v>0.2649949333090173</v>
      </c>
      <c r="N13" s="18">
        <v>0.17713890697384119</v>
      </c>
      <c r="O13" s="18">
        <v>0.1703815032317354</v>
      </c>
      <c r="Q13" s="18">
        <v>0.28427302277076638</v>
      </c>
      <c r="R13" s="18">
        <v>0.23801655725735321</v>
      </c>
      <c r="S13" s="18">
        <v>0.18668020734019181</v>
      </c>
      <c r="T13" s="18">
        <v>0.17651302794309709</v>
      </c>
      <c r="V13" s="18">
        <v>0.13469261962027729</v>
      </c>
      <c r="W13" s="18">
        <v>0.1484000283851751</v>
      </c>
      <c r="X13" s="18">
        <v>0.13293272078160359</v>
      </c>
      <c r="Y13" s="18">
        <v>0.2732168359364292</v>
      </c>
      <c r="Z13" s="18">
        <v>0.27600001687413689</v>
      </c>
      <c r="AA13" s="18">
        <v>0.27157596421848468</v>
      </c>
      <c r="AB13" s="18">
        <v>0.26809465148413991</v>
      </c>
      <c r="AD13" s="18">
        <v>0.233980345929517</v>
      </c>
      <c r="AE13" s="18">
        <v>0.3152629468814403</v>
      </c>
      <c r="AF13" s="18">
        <v>0.18031125809791909</v>
      </c>
      <c r="AG13" s="18">
        <v>0.2053001305167958</v>
      </c>
      <c r="AH13" s="18">
        <v>0.15722141801929401</v>
      </c>
      <c r="AI13" s="18">
        <v>0.16406085551150459</v>
      </c>
      <c r="AJ13" s="18">
        <v>0.35436542663185722</v>
      </c>
      <c r="AL13" s="18">
        <v>0.10108</v>
      </c>
      <c r="AM13" s="18">
        <v>0.18332999999999999</v>
      </c>
      <c r="AN13" s="18">
        <v>0.11587</v>
      </c>
      <c r="AP13" s="18">
        <v>0.37417640091912541</v>
      </c>
      <c r="AQ13" s="18">
        <v>0.2091657576274624</v>
      </c>
      <c r="AR13" s="18">
        <v>7.8086279733960762E-2</v>
      </c>
      <c r="AS13" s="18">
        <v>0.25170631427097412</v>
      </c>
      <c r="AT13" s="18">
        <v>0.36111788199448042</v>
      </c>
      <c r="AU13" s="18">
        <v>0.50125656706025568</v>
      </c>
      <c r="AW13" s="18">
        <v>0</v>
      </c>
      <c r="AX13" s="18">
        <v>0.2172562208972785</v>
      </c>
      <c r="AZ13" s="18">
        <v>0.14697644730058371</v>
      </c>
      <c r="BA13" s="18">
        <v>0.2215824382659746</v>
      </c>
      <c r="BB13" s="18">
        <v>0.2513141026574004</v>
      </c>
      <c r="BC13" s="18">
        <v>0.36517260788909039</v>
      </c>
      <c r="BD13" s="18">
        <v>0.36453739717349709</v>
      </c>
      <c r="BE13" s="18">
        <v>0.13687118137088439</v>
      </c>
      <c r="BF13" s="18">
        <v>0.2182202711403021</v>
      </c>
      <c r="BG13" s="18">
        <v>0.20852493748670661</v>
      </c>
    </row>
    <row r="14" spans="2:61" ht="32.1" customHeight="1">
      <c r="B14" s="20" t="s">
        <v>219</v>
      </c>
      <c r="C14" s="18">
        <v>0.2134141149960096</v>
      </c>
      <c r="D14" s="18">
        <v>0.23028683570499461</v>
      </c>
      <c r="E14" s="18">
        <v>0.20182043544107139</v>
      </c>
      <c r="G14" s="18">
        <v>0.2099325219658717</v>
      </c>
      <c r="H14" s="18">
        <v>0.32428571973113679</v>
      </c>
      <c r="I14" s="18">
        <v>0.20684070804594429</v>
      </c>
      <c r="J14" s="18">
        <v>0.27326979244052929</v>
      </c>
      <c r="K14" s="18">
        <v>0.17313719345752571</v>
      </c>
      <c r="L14" s="18">
        <v>0.1415367496187942</v>
      </c>
      <c r="M14" s="18">
        <v>0.23815739965748539</v>
      </c>
      <c r="N14" s="18">
        <v>0.2269200293181822</v>
      </c>
      <c r="O14" s="18">
        <v>0.1022550961314542</v>
      </c>
      <c r="Q14" s="18">
        <v>0.2191147407856528</v>
      </c>
      <c r="R14" s="18">
        <v>0.25294799611814328</v>
      </c>
      <c r="S14" s="18">
        <v>0.22566821220915051</v>
      </c>
      <c r="T14" s="18">
        <v>0.18294285126107851</v>
      </c>
      <c r="V14" s="18">
        <v>9.859429814697708E-2</v>
      </c>
      <c r="W14" s="18">
        <v>0.14834626381134419</v>
      </c>
      <c r="X14" s="18">
        <v>0.2144274559630851</v>
      </c>
      <c r="Y14" s="18">
        <v>0.31466173211591508</v>
      </c>
      <c r="Z14" s="18">
        <v>0.26976178229998637</v>
      </c>
      <c r="AA14" s="18">
        <v>0.24856081547248671</v>
      </c>
      <c r="AB14" s="18">
        <v>0.22491115126421821</v>
      </c>
      <c r="AD14" s="18">
        <v>0.21902186306711829</v>
      </c>
      <c r="AE14" s="18">
        <v>0.27917727847266882</v>
      </c>
      <c r="AF14" s="18">
        <v>0.15152892057358089</v>
      </c>
      <c r="AG14" s="18">
        <v>0.2178711069353633</v>
      </c>
      <c r="AH14" s="18">
        <v>0.2003714498158212</v>
      </c>
      <c r="AI14" s="18">
        <v>0.20998895027635009</v>
      </c>
      <c r="AJ14" s="18">
        <v>0.67497177063045188</v>
      </c>
      <c r="AL14" s="18">
        <v>0.13300999999999999</v>
      </c>
      <c r="AM14" s="18">
        <v>0.18221999999999999</v>
      </c>
      <c r="AN14" s="18">
        <v>0.17152999999999999</v>
      </c>
      <c r="AP14" s="18">
        <v>0.28850956865284377</v>
      </c>
      <c r="AQ14" s="18">
        <v>0.22044042579133821</v>
      </c>
      <c r="AR14" s="18">
        <v>0.18671387885629501</v>
      </c>
      <c r="AS14" s="18">
        <v>0.26205594204109312</v>
      </c>
      <c r="AT14" s="18">
        <v>0.30822898334277771</v>
      </c>
      <c r="AU14" s="18">
        <v>0.50125656706025568</v>
      </c>
      <c r="AW14" s="18">
        <v>0</v>
      </c>
      <c r="AX14" s="18">
        <v>0.2134141149960096</v>
      </c>
      <c r="AZ14" s="18">
        <v>0.13298192277285839</v>
      </c>
      <c r="BA14" s="18">
        <v>0.25516689889238081</v>
      </c>
      <c r="BB14" s="18">
        <v>0.2387465275605708</v>
      </c>
      <c r="BC14" s="18">
        <v>0.3073439361794853</v>
      </c>
      <c r="BD14" s="18">
        <v>0.3881499139631272</v>
      </c>
      <c r="BE14" s="18">
        <v>0.27255288214582313</v>
      </c>
      <c r="BF14" s="18">
        <v>0.21579666028407521</v>
      </c>
      <c r="BG14" s="18">
        <v>0.18643199714784489</v>
      </c>
    </row>
    <row r="15" spans="2:61" ht="45.95" customHeight="1">
      <c r="B15" s="20" t="s">
        <v>220</v>
      </c>
      <c r="C15" s="18">
        <v>0.2035245631005721</v>
      </c>
      <c r="D15" s="18">
        <v>0.21643205118757769</v>
      </c>
      <c r="E15" s="18">
        <v>0.1953590552340537</v>
      </c>
      <c r="G15" s="18">
        <v>0.1929612908947573</v>
      </c>
      <c r="H15" s="18">
        <v>0.28690573354518822</v>
      </c>
      <c r="I15" s="18">
        <v>0.1685384282175684</v>
      </c>
      <c r="J15" s="18">
        <v>0.1089700801701195</v>
      </c>
      <c r="K15" s="18">
        <v>0.20243872903194329</v>
      </c>
      <c r="L15" s="18">
        <v>0.29084051531115118</v>
      </c>
      <c r="M15" s="18">
        <v>0.31521583248762552</v>
      </c>
      <c r="N15" s="18">
        <v>0.15513059352375849</v>
      </c>
      <c r="O15" s="18">
        <v>0.1440746799752245</v>
      </c>
      <c r="Q15" s="18">
        <v>0.26565389083067442</v>
      </c>
      <c r="R15" s="18">
        <v>0.1990034124998219</v>
      </c>
      <c r="S15" s="18">
        <v>0.1901321355900992</v>
      </c>
      <c r="T15" s="18">
        <v>0.1712756718520535</v>
      </c>
      <c r="V15" s="18">
        <v>0.1600491250417779</v>
      </c>
      <c r="W15" s="18">
        <v>0.20734209092494801</v>
      </c>
      <c r="X15" s="18">
        <v>0.1615468346166076</v>
      </c>
      <c r="Y15" s="18">
        <v>0.13578442994078921</v>
      </c>
      <c r="Z15" s="18">
        <v>0.27953954382199342</v>
      </c>
      <c r="AA15" s="18">
        <v>0.26307344454881759</v>
      </c>
      <c r="AB15" s="18">
        <v>0.19773966219444569</v>
      </c>
      <c r="AD15" s="18">
        <v>0.23104439151194581</v>
      </c>
      <c r="AE15" s="18">
        <v>0.22724125241317569</v>
      </c>
      <c r="AF15" s="18">
        <v>0.20922802586499681</v>
      </c>
      <c r="AG15" s="18">
        <v>0.331660110111684</v>
      </c>
      <c r="AH15" s="18">
        <v>0.1464655313460618</v>
      </c>
      <c r="AI15" s="18">
        <v>0.13538450960913531</v>
      </c>
      <c r="AJ15" s="18">
        <v>0</v>
      </c>
      <c r="AL15" s="18">
        <v>0.15553</v>
      </c>
      <c r="AM15" s="18">
        <v>0.20182</v>
      </c>
      <c r="AN15" s="18">
        <v>0.16597999999999999</v>
      </c>
      <c r="AP15" s="18">
        <v>0.29768298650030323</v>
      </c>
      <c r="AQ15" s="18">
        <v>0.1375155499296446</v>
      </c>
      <c r="AR15" s="18">
        <v>0.26539875664996199</v>
      </c>
      <c r="AS15" s="18">
        <v>0.25084570177163662</v>
      </c>
      <c r="AT15" s="18">
        <v>0.11769637253841039</v>
      </c>
      <c r="AU15" s="18">
        <v>0.50125656706025568</v>
      </c>
      <c r="AW15" s="18">
        <v>0</v>
      </c>
      <c r="AX15" s="18">
        <v>0.2035245631005721</v>
      </c>
      <c r="AZ15" s="18">
        <v>0.1682794621102966</v>
      </c>
      <c r="BA15" s="18">
        <v>0.1995142052805052</v>
      </c>
      <c r="BB15" s="18">
        <v>0.26306227481032579</v>
      </c>
      <c r="BC15" s="18">
        <v>0.24099287434376321</v>
      </c>
      <c r="BD15" s="18">
        <v>0.1190815914660642</v>
      </c>
      <c r="BE15" s="18">
        <v>0.32572510378723218</v>
      </c>
      <c r="BF15" s="18">
        <v>0.23134332614366671</v>
      </c>
      <c r="BG15" s="18">
        <v>0.1397666015381997</v>
      </c>
    </row>
    <row r="16" spans="2:61" ht="32.1" customHeight="1">
      <c r="B16" s="20" t="s">
        <v>212</v>
      </c>
      <c r="C16" s="18">
        <v>0.10766184341110439</v>
      </c>
      <c r="D16" s="18">
        <v>0.1020135969803008</v>
      </c>
      <c r="E16" s="18">
        <v>0.11174473838730881</v>
      </c>
      <c r="G16" s="18">
        <v>0.115194458211495</v>
      </c>
      <c r="H16" s="18">
        <v>9.1102791607429096E-2</v>
      </c>
      <c r="I16" s="18">
        <v>0.13821784171231491</v>
      </c>
      <c r="J16" s="18">
        <v>7.686224073322552E-2</v>
      </c>
      <c r="K16" s="18">
        <v>0.1455642156950552</v>
      </c>
      <c r="L16" s="18">
        <v>0.1978058397209074</v>
      </c>
      <c r="M16" s="18">
        <v>8.4879249007879326E-2</v>
      </c>
      <c r="N16" s="18">
        <v>7.8441974095928887E-2</v>
      </c>
      <c r="O16" s="18">
        <v>7.7282536958455106E-2</v>
      </c>
      <c r="Q16" s="18">
        <v>9.6079402048135559E-2</v>
      </c>
      <c r="R16" s="18">
        <v>8.5112845291154204E-2</v>
      </c>
      <c r="S16" s="18">
        <v>0.14595720948308541</v>
      </c>
      <c r="T16" s="18">
        <v>9.7673491970734078E-2</v>
      </c>
      <c r="V16" s="18">
        <v>0.23168956663065829</v>
      </c>
      <c r="W16" s="18">
        <v>7.5435612561907686E-2</v>
      </c>
      <c r="X16" s="18">
        <v>9.4125655737721026E-2</v>
      </c>
      <c r="Y16" s="18">
        <v>1.4479365814521691E-2</v>
      </c>
      <c r="Z16" s="18">
        <v>5.4619493641796447E-2</v>
      </c>
      <c r="AA16" s="18">
        <v>8.806299818438347E-2</v>
      </c>
      <c r="AB16" s="18">
        <v>0.13853453817952779</v>
      </c>
      <c r="AD16" s="18">
        <v>9.8813597835218953E-2</v>
      </c>
      <c r="AE16" s="18">
        <v>7.5580545760914983E-2</v>
      </c>
      <c r="AF16" s="18">
        <v>0.13462036973841801</v>
      </c>
      <c r="AG16" s="18">
        <v>0.11473870279339909</v>
      </c>
      <c r="AH16" s="18">
        <v>9.9083892121038478E-2</v>
      </c>
      <c r="AI16" s="18">
        <v>0.14056630698516481</v>
      </c>
      <c r="AJ16" s="18">
        <v>0</v>
      </c>
      <c r="AL16" s="18">
        <v>0.16108</v>
      </c>
      <c r="AM16" s="18">
        <v>0.17008999999999999</v>
      </c>
      <c r="AN16" s="18">
        <v>0.10793999999999999</v>
      </c>
      <c r="AP16" s="18">
        <v>4.5690931684071817E-2</v>
      </c>
      <c r="AQ16" s="18">
        <v>0.141323070120841</v>
      </c>
      <c r="AR16" s="18">
        <v>0.27888179262375201</v>
      </c>
      <c r="AS16" s="18">
        <v>3.636486162814348E-2</v>
      </c>
      <c r="AT16" s="18">
        <v>6.0301324802682972E-2</v>
      </c>
      <c r="AU16" s="18">
        <v>0</v>
      </c>
      <c r="AW16" s="18">
        <v>0</v>
      </c>
      <c r="AX16" s="18">
        <v>0.10766184341110439</v>
      </c>
      <c r="AZ16" s="18">
        <v>0.16640708659577791</v>
      </c>
      <c r="BA16" s="18">
        <v>4.83235270165117E-2</v>
      </c>
      <c r="BB16" s="18">
        <v>0.1579308137344429</v>
      </c>
      <c r="BC16" s="18">
        <v>3.3398626927244067E-2</v>
      </c>
      <c r="BD16" s="18">
        <v>0</v>
      </c>
      <c r="BE16" s="18">
        <v>0</v>
      </c>
      <c r="BF16" s="18">
        <v>8.0184468755964272E-2</v>
      </c>
      <c r="BG16" s="18">
        <v>4.3274087540293348E-2</v>
      </c>
    </row>
    <row r="17" spans="2:59" ht="32.1" customHeight="1">
      <c r="B17" s="20" t="s">
        <v>221</v>
      </c>
      <c r="C17" s="18">
        <v>7.1804415432871208E-2</v>
      </c>
      <c r="D17" s="18">
        <v>9.903943341190613E-2</v>
      </c>
      <c r="E17" s="18">
        <v>5.2044630169266359E-2</v>
      </c>
      <c r="G17" s="18">
        <v>0.1124541736380653</v>
      </c>
      <c r="H17" s="18">
        <v>0.15109451665264281</v>
      </c>
      <c r="I17" s="18">
        <v>2.8198100061373851E-2</v>
      </c>
      <c r="J17" s="18">
        <v>6.2202674739346563E-2</v>
      </c>
      <c r="K17" s="18">
        <v>8.4612808556486299E-2</v>
      </c>
      <c r="L17" s="18">
        <v>5.0036317784274267E-2</v>
      </c>
      <c r="M17" s="18">
        <v>0.1216993127209646</v>
      </c>
      <c r="N17" s="18">
        <v>2.4597334448420029E-2</v>
      </c>
      <c r="O17" s="18">
        <v>5.8633250018585693E-2</v>
      </c>
      <c r="Q17" s="18">
        <v>8.6128809983596191E-2</v>
      </c>
      <c r="R17" s="18">
        <v>9.0570518290623736E-2</v>
      </c>
      <c r="S17" s="18">
        <v>8.6717694665047695E-2</v>
      </c>
      <c r="T17" s="18">
        <v>4.695607629274727E-2</v>
      </c>
      <c r="V17" s="18">
        <v>3.5396374365781837E-2</v>
      </c>
      <c r="W17" s="18">
        <v>5.640117061600438E-2</v>
      </c>
      <c r="X17" s="18">
        <v>3.8037621541948258E-2</v>
      </c>
      <c r="Y17" s="18">
        <v>6.1498848227100208E-2</v>
      </c>
      <c r="Z17" s="18">
        <v>0.15471659577755861</v>
      </c>
      <c r="AA17" s="18">
        <v>0.1034545056740212</v>
      </c>
      <c r="AB17" s="18">
        <v>3.6573964945823059E-2</v>
      </c>
      <c r="AD17" s="18">
        <v>6.4512551903872034E-2</v>
      </c>
      <c r="AE17" s="18">
        <v>9.8985988427167701E-2</v>
      </c>
      <c r="AF17" s="18">
        <v>5.0275090791136158E-2</v>
      </c>
      <c r="AG17" s="18">
        <v>0</v>
      </c>
      <c r="AH17" s="18">
        <v>0.1113461606617159</v>
      </c>
      <c r="AI17" s="18">
        <v>5.869586270123768E-2</v>
      </c>
      <c r="AJ17" s="18">
        <v>0</v>
      </c>
      <c r="AL17" s="18">
        <v>2.6849999999999999E-2</v>
      </c>
      <c r="AM17" s="18">
        <v>7.7780000000000002E-2</v>
      </c>
      <c r="AN17" s="18">
        <v>0</v>
      </c>
      <c r="AP17" s="18">
        <v>0.1229531321454103</v>
      </c>
      <c r="AQ17" s="18">
        <v>4.5927000429607907E-2</v>
      </c>
      <c r="AR17" s="18">
        <v>0.19521718630274049</v>
      </c>
      <c r="AS17" s="18">
        <v>0.13596857434906159</v>
      </c>
      <c r="AT17" s="18">
        <v>0</v>
      </c>
      <c r="AU17" s="18">
        <v>0</v>
      </c>
      <c r="AW17" s="18">
        <v>0</v>
      </c>
      <c r="AX17" s="18">
        <v>7.1804415432871208E-2</v>
      </c>
      <c r="AZ17" s="18">
        <v>3.033693567107535E-2</v>
      </c>
      <c r="BA17" s="18">
        <v>6.4707261458965368E-2</v>
      </c>
      <c r="BB17" s="18">
        <v>6.5499193140865913E-2</v>
      </c>
      <c r="BC17" s="18">
        <v>0.18559478980663791</v>
      </c>
      <c r="BD17" s="18">
        <v>0.52982545315912344</v>
      </c>
      <c r="BE17" s="18">
        <v>9.219988794760238E-2</v>
      </c>
      <c r="BF17" s="18">
        <v>0</v>
      </c>
      <c r="BG17" s="18">
        <v>9.5888506834680962E-2</v>
      </c>
    </row>
    <row r="18" spans="2:59" ht="18.95" customHeight="1">
      <c r="B18" s="20" t="s">
        <v>222</v>
      </c>
      <c r="C18" s="18">
        <v>6.5753304070105809E-2</v>
      </c>
      <c r="D18" s="18">
        <v>9.7704501865777754E-2</v>
      </c>
      <c r="E18" s="18">
        <v>4.5970472659860429E-2</v>
      </c>
      <c r="G18" s="18">
        <v>5.330040928746279E-2</v>
      </c>
      <c r="H18" s="18">
        <v>8.8187632327521984E-2</v>
      </c>
      <c r="I18" s="18">
        <v>6.8712303704977773E-2</v>
      </c>
      <c r="J18" s="18">
        <v>9.4798714599496819E-2</v>
      </c>
      <c r="K18" s="18">
        <v>0.1023120389792514</v>
      </c>
      <c r="L18" s="18">
        <v>0.1032030463452412</v>
      </c>
      <c r="M18" s="18">
        <v>2.0611693816721292E-2</v>
      </c>
      <c r="N18" s="18">
        <v>5.7028675453918078E-2</v>
      </c>
      <c r="O18" s="18">
        <v>1.9716345980324391E-2</v>
      </c>
      <c r="Q18" s="18">
        <v>9.56823581966013E-2</v>
      </c>
      <c r="R18" s="18">
        <v>3.0081314296399209E-2</v>
      </c>
      <c r="S18" s="18">
        <v>5.0767303439378512E-2</v>
      </c>
      <c r="T18" s="18">
        <v>6.4712818111102632E-2</v>
      </c>
      <c r="V18" s="18">
        <v>5.1038801755738238E-2</v>
      </c>
      <c r="W18" s="18">
        <v>1.9636481423225081E-2</v>
      </c>
      <c r="X18" s="18">
        <v>3.8165313312931562E-2</v>
      </c>
      <c r="Y18" s="18">
        <v>6.177806175313158E-2</v>
      </c>
      <c r="Z18" s="18">
        <v>7.6648546829914968E-2</v>
      </c>
      <c r="AA18" s="18">
        <v>0.1243109543415841</v>
      </c>
      <c r="AB18" s="18">
        <v>6.2299119271099219E-2</v>
      </c>
      <c r="AD18" s="18">
        <v>6.27528113499424E-2</v>
      </c>
      <c r="AE18" s="18">
        <v>7.6547154585284438E-2</v>
      </c>
      <c r="AF18" s="18">
        <v>6.0108645167774637E-2</v>
      </c>
      <c r="AG18" s="18">
        <v>0.10657706284211529</v>
      </c>
      <c r="AH18" s="18">
        <v>6.905512072628478E-2</v>
      </c>
      <c r="AI18" s="18">
        <v>4.9532608285499893E-2</v>
      </c>
      <c r="AJ18" s="18">
        <v>0</v>
      </c>
      <c r="AL18" s="18">
        <v>0</v>
      </c>
      <c r="AM18" s="18">
        <v>3.0419999999999999E-2</v>
      </c>
      <c r="AN18" s="18">
        <v>0</v>
      </c>
      <c r="AP18" s="18">
        <v>0.1167578752426667</v>
      </c>
      <c r="AQ18" s="18">
        <v>6.0044508796846287E-2</v>
      </c>
      <c r="AR18" s="18">
        <v>0.17489435508520909</v>
      </c>
      <c r="AS18" s="18">
        <v>8.0433725780476681E-2</v>
      </c>
      <c r="AT18" s="18">
        <v>0.1301399713264226</v>
      </c>
      <c r="AU18" s="18">
        <v>0</v>
      </c>
      <c r="AW18" s="18">
        <v>0</v>
      </c>
      <c r="AX18" s="18">
        <v>6.5753304070105809E-2</v>
      </c>
      <c r="AZ18" s="18">
        <v>3.992329105988654E-2</v>
      </c>
      <c r="BA18" s="18">
        <v>5.8353647808472443E-2</v>
      </c>
      <c r="BB18" s="18">
        <v>8.8248662213791434E-2</v>
      </c>
      <c r="BC18" s="18">
        <v>4.7308441673570012E-2</v>
      </c>
      <c r="BD18" s="18">
        <v>0.24583964634381061</v>
      </c>
      <c r="BE18" s="18">
        <v>0.23499543359007899</v>
      </c>
      <c r="BF18" s="18">
        <v>5.6084457222807763E-2</v>
      </c>
      <c r="BG18" s="18">
        <v>0.1391625943749743</v>
      </c>
    </row>
    <row r="19" spans="2:59" ht="45.95" customHeight="1">
      <c r="B19" s="20" t="s">
        <v>216</v>
      </c>
      <c r="C19" s="18">
        <v>4.033068970666441E-2</v>
      </c>
      <c r="D19" s="18">
        <v>7.3263933330326519E-2</v>
      </c>
      <c r="E19" s="18">
        <v>1.980505803927338E-2</v>
      </c>
      <c r="G19" s="18">
        <v>0</v>
      </c>
      <c r="H19" s="18">
        <v>5.1639596194405363E-2</v>
      </c>
      <c r="I19" s="18">
        <v>3.1640259958147732E-2</v>
      </c>
      <c r="J19" s="18">
        <v>2.6378798569117769E-2</v>
      </c>
      <c r="K19" s="18">
        <v>3.6256748411589573E-2</v>
      </c>
      <c r="L19" s="18">
        <v>0</v>
      </c>
      <c r="M19" s="18">
        <v>8.4352406496951846E-2</v>
      </c>
      <c r="N19" s="18">
        <v>1.2066262684953149E-2</v>
      </c>
      <c r="O19" s="18">
        <v>0.11583512387995019</v>
      </c>
      <c r="Q19" s="18">
        <v>6.7483583006329492E-2</v>
      </c>
      <c r="R19" s="18">
        <v>4.0902942062237831E-2</v>
      </c>
      <c r="S19" s="18">
        <v>3.393033046949475E-2</v>
      </c>
      <c r="T19" s="18">
        <v>2.23758036591306E-2</v>
      </c>
      <c r="V19" s="18">
        <v>4.687909159523148E-2</v>
      </c>
      <c r="W19" s="18">
        <v>3.7186744999994248E-2</v>
      </c>
      <c r="X19" s="18">
        <v>3.8037621541948258E-2</v>
      </c>
      <c r="Y19" s="18">
        <v>2.8958731629043381E-2</v>
      </c>
      <c r="Z19" s="18">
        <v>5.1792609560830698E-2</v>
      </c>
      <c r="AA19" s="18">
        <v>3.9467651153438622E-2</v>
      </c>
      <c r="AB19" s="18">
        <v>3.3612481249547063E-2</v>
      </c>
      <c r="AD19" s="18">
        <v>6.4021677015245762E-2</v>
      </c>
      <c r="AE19" s="18">
        <v>2.0335991934111671E-2</v>
      </c>
      <c r="AF19" s="18">
        <v>2.6913310919664521E-2</v>
      </c>
      <c r="AG19" s="18">
        <v>5.7326241585007418E-2</v>
      </c>
      <c r="AH19" s="18">
        <v>2.4610633903619859E-2</v>
      </c>
      <c r="AI19" s="18">
        <v>7.5615361324113839E-2</v>
      </c>
      <c r="AJ19" s="18">
        <v>0</v>
      </c>
      <c r="AL19" s="18">
        <v>8.3080000000000001E-2</v>
      </c>
      <c r="AM19" s="18">
        <v>3.7280000000000001E-2</v>
      </c>
      <c r="AN19" s="18">
        <v>5.0310000000000001E-2</v>
      </c>
      <c r="AP19" s="18">
        <v>7.1086299959799176E-2</v>
      </c>
      <c r="AQ19" s="18">
        <v>0</v>
      </c>
      <c r="AR19" s="18">
        <v>9.2790141076181332E-2</v>
      </c>
      <c r="AS19" s="18">
        <v>4.482364646261712E-2</v>
      </c>
      <c r="AT19" s="18">
        <v>0</v>
      </c>
      <c r="AU19" s="18">
        <v>0.49874343293974432</v>
      </c>
      <c r="AW19" s="18">
        <v>0</v>
      </c>
      <c r="AX19" s="18">
        <v>4.033068970666441E-2</v>
      </c>
      <c r="AZ19" s="18">
        <v>4.8423557122683668E-2</v>
      </c>
      <c r="BA19" s="18">
        <v>1.2450854157335619E-2</v>
      </c>
      <c r="BB19" s="18">
        <v>5.1231402879453623E-2</v>
      </c>
      <c r="BC19" s="18">
        <v>6.4083102438673142E-2</v>
      </c>
      <c r="BD19" s="18">
        <v>0</v>
      </c>
      <c r="BE19" s="18">
        <v>0.17739365518933109</v>
      </c>
      <c r="BF19" s="18">
        <v>0</v>
      </c>
      <c r="BG19" s="18">
        <v>0</v>
      </c>
    </row>
    <row r="20" spans="2:59" ht="32.1" customHeight="1">
      <c r="B20" s="20" t="s">
        <v>217</v>
      </c>
      <c r="C20" s="18">
        <v>0.13113635621680539</v>
      </c>
      <c r="D20" s="18">
        <v>9.4716286244634476E-2</v>
      </c>
      <c r="E20" s="18">
        <v>0.1546980901477972</v>
      </c>
      <c r="G20" s="18">
        <v>0.10479120961203719</v>
      </c>
      <c r="H20" s="18">
        <v>0.18817829800475</v>
      </c>
      <c r="I20" s="18">
        <v>0.1220544121282411</v>
      </c>
      <c r="J20" s="18">
        <v>0.1247012826790774</v>
      </c>
      <c r="K20" s="18">
        <v>0.1222506592053564</v>
      </c>
      <c r="L20" s="18">
        <v>0.22427007255548401</v>
      </c>
      <c r="M20" s="18">
        <v>5.5575541916636668E-2</v>
      </c>
      <c r="N20" s="18">
        <v>0.1232502601951049</v>
      </c>
      <c r="O20" s="18">
        <v>0.12335707049962499</v>
      </c>
      <c r="Q20" s="18">
        <v>9.3283202096246534E-2</v>
      </c>
      <c r="R20" s="18">
        <v>0.1490189370491557</v>
      </c>
      <c r="S20" s="18">
        <v>0.17545789080554491</v>
      </c>
      <c r="T20" s="18">
        <v>0.12426705269022301</v>
      </c>
      <c r="V20" s="18">
        <v>0.2627308891395157</v>
      </c>
      <c r="W20" s="18">
        <v>0.12635375928786041</v>
      </c>
      <c r="X20" s="18">
        <v>9.8682768965936543E-2</v>
      </c>
      <c r="Y20" s="18">
        <v>8.4788445664914669E-2</v>
      </c>
      <c r="Z20" s="18">
        <v>8.9367150915295249E-2</v>
      </c>
      <c r="AA20" s="18">
        <v>8.2444605006401245E-2</v>
      </c>
      <c r="AB20" s="18">
        <v>0.1226875420823533</v>
      </c>
      <c r="AD20" s="18">
        <v>0.12705168519163609</v>
      </c>
      <c r="AE20" s="18">
        <v>4.1803471271024573E-2</v>
      </c>
      <c r="AF20" s="18">
        <v>0.1379850190723845</v>
      </c>
      <c r="AG20" s="18">
        <v>0.29496907140695527</v>
      </c>
      <c r="AH20" s="18">
        <v>0.11216566470895151</v>
      </c>
      <c r="AI20" s="18">
        <v>0.24831454694986371</v>
      </c>
      <c r="AJ20" s="18">
        <v>0.32502822936954812</v>
      </c>
      <c r="AL20" s="18">
        <v>0.157</v>
      </c>
      <c r="AM20" s="18">
        <v>0.1603</v>
      </c>
      <c r="AN20" s="18">
        <v>0.28859000000000001</v>
      </c>
      <c r="AP20" s="18">
        <v>0.1088060787975893</v>
      </c>
      <c r="AQ20" s="18">
        <v>0.11758151062003359</v>
      </c>
      <c r="AR20" s="18">
        <v>0</v>
      </c>
      <c r="AS20" s="18">
        <v>8.0857425910393604E-2</v>
      </c>
      <c r="AT20" s="18">
        <v>0.11722924391393461</v>
      </c>
      <c r="AU20" s="18">
        <v>0</v>
      </c>
      <c r="AW20" s="18">
        <v>0</v>
      </c>
      <c r="AX20" s="18">
        <v>0.13113635621680539</v>
      </c>
      <c r="AZ20" s="18">
        <v>0.19004126650399131</v>
      </c>
      <c r="BA20" s="18">
        <v>0.105208758966406</v>
      </c>
      <c r="BB20" s="18">
        <v>0.13602299827461051</v>
      </c>
      <c r="BC20" s="18">
        <v>6.0451599688174353E-2</v>
      </c>
      <c r="BD20" s="18">
        <v>0.12260940691645759</v>
      </c>
      <c r="BE20" s="18">
        <v>7.2789008607030553E-2</v>
      </c>
      <c r="BF20" s="18">
        <v>7.3017546480674572E-2</v>
      </c>
      <c r="BG20" s="18">
        <v>0.12547544430543861</v>
      </c>
    </row>
    <row r="21" spans="2:59" ht="18.95" customHeight="1">
      <c r="B21" s="20" t="s">
        <v>119</v>
      </c>
      <c r="C21" s="18">
        <v>4.7794033607942828E-2</v>
      </c>
      <c r="D21" s="18">
        <v>4.3183269068025963E-2</v>
      </c>
      <c r="E21" s="18">
        <v>5.0930104836585388E-2</v>
      </c>
      <c r="G21" s="18">
        <v>3.250261251854937E-2</v>
      </c>
      <c r="H21" s="18">
        <v>5.255786048811404E-2</v>
      </c>
      <c r="I21" s="18">
        <v>4.9869872786534299E-2</v>
      </c>
      <c r="J21" s="18">
        <v>0</v>
      </c>
      <c r="K21" s="18">
        <v>3.7290570649210972E-2</v>
      </c>
      <c r="L21" s="18">
        <v>4.8972719170076957E-2</v>
      </c>
      <c r="M21" s="18">
        <v>0</v>
      </c>
      <c r="N21" s="18">
        <v>7.7525709281008826E-2</v>
      </c>
      <c r="O21" s="18">
        <v>8.6271112483648299E-2</v>
      </c>
      <c r="Q21" s="18">
        <v>2.8967405280003189E-2</v>
      </c>
      <c r="R21" s="18">
        <v>4.5125234670795593E-2</v>
      </c>
      <c r="S21" s="18">
        <v>2.5169793779065301E-2</v>
      </c>
      <c r="T21" s="18">
        <v>7.3750031034552618E-2</v>
      </c>
      <c r="V21" s="18">
        <v>6.6411973229153445E-2</v>
      </c>
      <c r="W21" s="18">
        <v>0.13328020800452939</v>
      </c>
      <c r="X21" s="18">
        <v>2.2583554998804739E-2</v>
      </c>
      <c r="Y21" s="18">
        <v>4.8208977542539153E-2</v>
      </c>
      <c r="Z21" s="18">
        <v>2.5578119610566601E-2</v>
      </c>
      <c r="AA21" s="18">
        <v>2.2847246942398369E-2</v>
      </c>
      <c r="AB21" s="18">
        <v>2.9701393852373081E-2</v>
      </c>
      <c r="AD21" s="18">
        <v>2.3145853853373512E-2</v>
      </c>
      <c r="AE21" s="18">
        <v>6.9828908160812872E-2</v>
      </c>
      <c r="AF21" s="18">
        <v>7.134392786304658E-2</v>
      </c>
      <c r="AG21" s="18">
        <v>0</v>
      </c>
      <c r="AH21" s="18">
        <v>4.9043690818775521E-2</v>
      </c>
      <c r="AI21" s="18">
        <v>2.3720271943913698E-2</v>
      </c>
      <c r="AJ21" s="18">
        <v>0</v>
      </c>
      <c r="AL21" s="18">
        <v>4.5719999999999997E-2</v>
      </c>
      <c r="AM21" s="18">
        <v>5.45E-2</v>
      </c>
      <c r="AN21" s="18">
        <v>0</v>
      </c>
      <c r="AP21" s="18">
        <v>0</v>
      </c>
      <c r="AQ21" s="18">
        <v>7.1547557788719213E-2</v>
      </c>
      <c r="AR21" s="18">
        <v>0</v>
      </c>
      <c r="AS21" s="18">
        <v>9.7062636802721283E-3</v>
      </c>
      <c r="AT21" s="18">
        <v>0</v>
      </c>
      <c r="AU21" s="18">
        <v>0</v>
      </c>
      <c r="AW21" s="18">
        <v>0</v>
      </c>
      <c r="AX21" s="18">
        <v>4.7794033607942828E-2</v>
      </c>
      <c r="AZ21" s="18">
        <v>7.5945656224223834E-2</v>
      </c>
      <c r="BA21" s="18">
        <v>4.585619496688232E-2</v>
      </c>
      <c r="BB21" s="18">
        <v>2.4326275123757429E-2</v>
      </c>
      <c r="BC21" s="18">
        <v>1.6731335319911111E-2</v>
      </c>
      <c r="BD21" s="18">
        <v>0</v>
      </c>
      <c r="BE21" s="18">
        <v>8.5193767241728752E-2</v>
      </c>
      <c r="BF21" s="18">
        <v>4.8545497627422537E-2</v>
      </c>
      <c r="BG21" s="18">
        <v>0</v>
      </c>
    </row>
    <row r="22" spans="2:59" ht="18.95" customHeight="1">
      <c r="B22" s="20" t="s">
        <v>120</v>
      </c>
      <c r="C22" s="18">
        <v>1.235448181654324E-2</v>
      </c>
      <c r="D22" s="18">
        <v>1.207435589900378E-2</v>
      </c>
      <c r="E22" s="18">
        <v>1.259142011549152E-2</v>
      </c>
      <c r="G22" s="18">
        <v>3.1755813479215043E-2</v>
      </c>
      <c r="H22" s="18">
        <v>0</v>
      </c>
      <c r="I22" s="18">
        <v>0</v>
      </c>
      <c r="J22" s="18">
        <v>2.859672895578496E-2</v>
      </c>
      <c r="K22" s="18">
        <v>0</v>
      </c>
      <c r="L22" s="18">
        <v>0</v>
      </c>
      <c r="M22" s="18">
        <v>0</v>
      </c>
      <c r="N22" s="18">
        <v>2.2786089334947121E-2</v>
      </c>
      <c r="O22" s="18">
        <v>3.07010161550412E-2</v>
      </c>
      <c r="Q22" s="18">
        <v>2.0293839978456761E-2</v>
      </c>
      <c r="R22" s="18">
        <v>2.1478480743994041E-2</v>
      </c>
      <c r="S22" s="18">
        <v>8.8726324992851307E-3</v>
      </c>
      <c r="T22" s="18">
        <v>4.6173993518015821E-3</v>
      </c>
      <c r="V22" s="18">
        <v>1.1072612711490581E-2</v>
      </c>
      <c r="W22" s="18">
        <v>0</v>
      </c>
      <c r="X22" s="18">
        <v>0</v>
      </c>
      <c r="Y22" s="18">
        <v>2.9613166512438231E-2</v>
      </c>
      <c r="Z22" s="18">
        <v>2.5641017382945452E-2</v>
      </c>
      <c r="AA22" s="18">
        <v>1.3619209296071921E-2</v>
      </c>
      <c r="AB22" s="18">
        <v>0</v>
      </c>
      <c r="AD22" s="18">
        <v>0</v>
      </c>
      <c r="AE22" s="18">
        <v>1.855703037434828E-2</v>
      </c>
      <c r="AF22" s="18">
        <v>2.7460401786781628E-2</v>
      </c>
      <c r="AG22" s="18">
        <v>0</v>
      </c>
      <c r="AH22" s="18">
        <v>0</v>
      </c>
      <c r="AI22" s="18">
        <v>1.5264092977233841E-2</v>
      </c>
      <c r="AJ22" s="18">
        <v>0</v>
      </c>
      <c r="AL22" s="18">
        <v>0</v>
      </c>
      <c r="AM22" s="18">
        <v>0</v>
      </c>
      <c r="AN22" s="18">
        <v>0</v>
      </c>
      <c r="AP22" s="18">
        <v>0</v>
      </c>
      <c r="AQ22" s="18">
        <v>4.2046723892370817E-2</v>
      </c>
      <c r="AR22" s="18">
        <v>0</v>
      </c>
      <c r="AS22" s="18">
        <v>1.051409737994592E-2</v>
      </c>
      <c r="AT22" s="18">
        <v>0</v>
      </c>
      <c r="AU22" s="18">
        <v>0</v>
      </c>
      <c r="AW22" s="18">
        <v>0</v>
      </c>
      <c r="AX22" s="18">
        <v>1.235448181654324E-2</v>
      </c>
      <c r="AZ22" s="18">
        <v>6.1332436431028366E-3</v>
      </c>
      <c r="BA22" s="18">
        <v>1.348455983229771E-2</v>
      </c>
      <c r="BB22" s="18">
        <v>0</v>
      </c>
      <c r="BC22" s="18">
        <v>0</v>
      </c>
      <c r="BD22" s="18">
        <v>0</v>
      </c>
      <c r="BE22" s="18">
        <v>0</v>
      </c>
      <c r="BF22" s="18">
        <v>6.8190878348518294E-2</v>
      </c>
      <c r="BG22" s="18">
        <v>4.5144051302984739E-2</v>
      </c>
    </row>
    <row r="24" spans="2:59">
      <c r="B24" s="21" t="s">
        <v>28</v>
      </c>
    </row>
    <row r="25" spans="2:59">
      <c r="B25" t="s">
        <v>483</v>
      </c>
    </row>
    <row r="26" spans="2:59">
      <c r="B26" t="s">
        <v>11</v>
      </c>
    </row>
    <row r="27" spans="2:59">
      <c r="B27"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J16"/>
  <sheetViews>
    <sheetView showGridLines="0" workbookViewId="0">
      <selection activeCell="B6" sqref="B6:J9"/>
    </sheetView>
  </sheetViews>
  <sheetFormatPr defaultRowHeight="14.45"/>
  <cols>
    <col min="1" max="1" width="5" customWidth="1"/>
    <col min="2" max="2" width="25" customWidth="1"/>
    <col min="3" max="10" width="20" customWidth="1"/>
  </cols>
  <sheetData>
    <row r="2" spans="2:10" ht="39.950000000000003" customHeight="1">
      <c r="D2" s="19" t="s">
        <v>492</v>
      </c>
    </row>
    <row r="6" spans="2:10" ht="60" customHeight="1">
      <c r="C6" s="22" t="s">
        <v>493</v>
      </c>
      <c r="D6" s="22" t="s">
        <v>494</v>
      </c>
      <c r="E6" s="22" t="s">
        <v>495</v>
      </c>
      <c r="F6" s="22" t="s">
        <v>496</v>
      </c>
      <c r="G6" s="22" t="s">
        <v>497</v>
      </c>
      <c r="H6" s="22" t="s">
        <v>498</v>
      </c>
      <c r="I6" s="22" t="s">
        <v>499</v>
      </c>
      <c r="J6" s="22" t="s">
        <v>500</v>
      </c>
    </row>
    <row r="7" spans="2:10">
      <c r="B7" s="20" t="s">
        <v>224</v>
      </c>
      <c r="C7" s="18">
        <v>0.60706032458155823</v>
      </c>
      <c r="D7" s="18">
        <v>0.47924974459954678</v>
      </c>
      <c r="E7" s="18">
        <v>0.41917707477755778</v>
      </c>
      <c r="F7" s="18">
        <v>0.5083099790553951</v>
      </c>
      <c r="G7" s="18">
        <v>0.2649960212766127</v>
      </c>
      <c r="H7" s="18">
        <v>0.40256652869883192</v>
      </c>
      <c r="I7" s="18">
        <v>0.7680972108529025</v>
      </c>
      <c r="J7" s="18">
        <v>0.50266601950562217</v>
      </c>
    </row>
    <row r="8" spans="2:10">
      <c r="B8" s="20" t="s">
        <v>225</v>
      </c>
      <c r="C8" s="18">
        <v>0.37309054249100182</v>
      </c>
      <c r="D8" s="18">
        <v>0.50011027272409569</v>
      </c>
      <c r="E8" s="18">
        <v>0.55656808598047569</v>
      </c>
      <c r="F8" s="18">
        <v>0.46684172086560582</v>
      </c>
      <c r="G8" s="18">
        <v>0.6947698819753555</v>
      </c>
      <c r="H8" s="18">
        <v>0.56588108523010927</v>
      </c>
      <c r="I8" s="18">
        <v>0.21376318043477169</v>
      </c>
      <c r="J8" s="18">
        <v>0.47290948084492151</v>
      </c>
    </row>
    <row r="9" spans="2:10">
      <c r="B9" s="20" t="s">
        <v>119</v>
      </c>
      <c r="C9" s="18">
        <v>1.984913292743978E-2</v>
      </c>
      <c r="D9" s="18">
        <v>2.0639982676357579E-2</v>
      </c>
      <c r="E9" s="18">
        <v>2.4254839241966409E-2</v>
      </c>
      <c r="F9" s="18">
        <v>2.4848300078999179E-2</v>
      </c>
      <c r="G9" s="18">
        <v>4.0234096748031759E-2</v>
      </c>
      <c r="H9" s="18">
        <v>3.1552386071058793E-2</v>
      </c>
      <c r="I9" s="18">
        <v>1.8139608712325839E-2</v>
      </c>
      <c r="J9" s="18">
        <v>2.4424499649456189E-2</v>
      </c>
    </row>
    <row r="12" spans="2:10">
      <c r="B12" t="s">
        <v>483</v>
      </c>
    </row>
    <row r="13" spans="2:10">
      <c r="B13" t="s">
        <v>11</v>
      </c>
    </row>
    <row r="16" spans="2:10">
      <c r="B16" t="str">
        <f>HYPERLINK("#Contents!A1", "Return to Contents")</f>
        <v>Return to Contents</v>
      </c>
    </row>
  </sheetData>
  <pageMargins left="0.75" right="0.75" top="1" bottom="1" header="0.5" footer="0.5"/>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I16"/>
  <sheetViews>
    <sheetView showGridLines="0" workbookViewId="0">
      <pane xSplit="2" topLeftCell="C1" activePane="topRight" state="frozen"/>
      <selection pane="topRight" activeCell="I27" sqref="I27"/>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223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224</v>
      </c>
      <c r="C9" s="18">
        <v>0.60706032458155823</v>
      </c>
      <c r="D9" s="18">
        <v>0.63069809857825243</v>
      </c>
      <c r="E9" s="18">
        <v>0.58963183518827422</v>
      </c>
      <c r="G9" s="18">
        <v>0.57028862189298224</v>
      </c>
      <c r="H9" s="18">
        <v>0.61096940494670526</v>
      </c>
      <c r="I9" s="18">
        <v>0.54569513717888019</v>
      </c>
      <c r="J9" s="18">
        <v>0.55795796808074738</v>
      </c>
      <c r="K9" s="18">
        <v>0.60252524478672875</v>
      </c>
      <c r="L9" s="18">
        <v>0.5648669487931649</v>
      </c>
      <c r="M9" s="18">
        <v>0.73702926241449551</v>
      </c>
      <c r="N9" s="18">
        <v>0.60729220531801897</v>
      </c>
      <c r="O9" s="18">
        <v>0.55921530100868677</v>
      </c>
      <c r="Q9" s="18">
        <v>0.72216085389301721</v>
      </c>
      <c r="R9" s="18">
        <v>0.60221515361461075</v>
      </c>
      <c r="S9" s="18">
        <v>0.58441836845170803</v>
      </c>
      <c r="T9" s="18">
        <v>0.47829134120905242</v>
      </c>
      <c r="V9" s="18">
        <v>0.55835772779539961</v>
      </c>
      <c r="W9" s="18">
        <v>0.72719507954404783</v>
      </c>
      <c r="X9" s="18">
        <v>0.67343917782943241</v>
      </c>
      <c r="Y9" s="18">
        <v>0.69529950303917298</v>
      </c>
      <c r="Z9" s="18">
        <v>0.6202714054836509</v>
      </c>
      <c r="AA9" s="18">
        <v>0.50028162428845091</v>
      </c>
      <c r="AB9" s="18">
        <v>0.47451888822809518</v>
      </c>
      <c r="AD9" s="18">
        <v>0.70162317701464338</v>
      </c>
      <c r="AE9" s="18">
        <v>0.60142174626697376</v>
      </c>
      <c r="AF9" s="18">
        <v>0.55374381955521634</v>
      </c>
      <c r="AG9" s="18">
        <v>0.48194282557397711</v>
      </c>
      <c r="AH9" s="18">
        <v>0.58039289541447425</v>
      </c>
      <c r="AI9" s="18">
        <v>0.47688586852645098</v>
      </c>
      <c r="AJ9" s="18">
        <v>0.23780733087109049</v>
      </c>
      <c r="AL9" s="18">
        <v>0.74117</v>
      </c>
      <c r="AM9" s="18">
        <v>0.67734000000000005</v>
      </c>
      <c r="AN9" s="18">
        <v>0.59731000000000001</v>
      </c>
      <c r="AP9" s="18">
        <v>0.63914349884349464</v>
      </c>
      <c r="AQ9" s="18">
        <v>0.38892881677997349</v>
      </c>
      <c r="AR9" s="18">
        <v>0.5867646581952557</v>
      </c>
      <c r="AS9" s="18">
        <v>0.58964198067020168</v>
      </c>
      <c r="AT9" s="18">
        <v>0.6079729313656097</v>
      </c>
      <c r="AU9" s="18">
        <v>0.76889698721840549</v>
      </c>
      <c r="AW9" s="18">
        <v>0.67671004187751349</v>
      </c>
      <c r="AX9" s="18">
        <v>0.15194800553796359</v>
      </c>
      <c r="AZ9" s="18">
        <v>0.63478435160922064</v>
      </c>
      <c r="BA9" s="18">
        <v>0.69000632154368224</v>
      </c>
      <c r="BB9" s="18">
        <v>0.47245884234953439</v>
      </c>
      <c r="BC9" s="18">
        <v>0.7135542319251249</v>
      </c>
      <c r="BD9" s="18">
        <v>0.62455287934167858</v>
      </c>
      <c r="BE9" s="18">
        <v>0.67933472927187311</v>
      </c>
      <c r="BF9" s="18">
        <v>0.28524820005916113</v>
      </c>
      <c r="BG9" s="18">
        <v>0.41032075213346347</v>
      </c>
    </row>
    <row r="10" spans="2:61" ht="32.1" customHeight="1">
      <c r="B10" s="20" t="s">
        <v>225</v>
      </c>
      <c r="C10" s="18">
        <v>0.37309054249100182</v>
      </c>
      <c r="D10" s="18">
        <v>0.35111434159935428</v>
      </c>
      <c r="E10" s="18">
        <v>0.38919858075978903</v>
      </c>
      <c r="G10" s="18">
        <v>0.419681318544885</v>
      </c>
      <c r="H10" s="18">
        <v>0.36951966486993898</v>
      </c>
      <c r="I10" s="18">
        <v>0.42660765013360441</v>
      </c>
      <c r="J10" s="18">
        <v>0.41584211876497779</v>
      </c>
      <c r="K10" s="18">
        <v>0.36511258299648741</v>
      </c>
      <c r="L10" s="18">
        <v>0.41984199855520338</v>
      </c>
      <c r="M10" s="18">
        <v>0.2541415730082941</v>
      </c>
      <c r="N10" s="18">
        <v>0.37283121343415238</v>
      </c>
      <c r="O10" s="18">
        <v>0.42015756942936688</v>
      </c>
      <c r="Q10" s="18">
        <v>0.26848509116849001</v>
      </c>
      <c r="R10" s="18">
        <v>0.37970438403987189</v>
      </c>
      <c r="S10" s="18">
        <v>0.3979086019625262</v>
      </c>
      <c r="T10" s="18">
        <v>0.48425356433132721</v>
      </c>
      <c r="V10" s="18">
        <v>0.42119989597913909</v>
      </c>
      <c r="W10" s="18">
        <v>0.26109757648177512</v>
      </c>
      <c r="X10" s="18">
        <v>0.31428813233514502</v>
      </c>
      <c r="Y10" s="18">
        <v>0.2864785630203</v>
      </c>
      <c r="Z10" s="18">
        <v>0.36429126226727793</v>
      </c>
      <c r="AA10" s="18">
        <v>0.47354061558278598</v>
      </c>
      <c r="AB10" s="18">
        <v>0.49075566749012411</v>
      </c>
      <c r="AD10" s="18">
        <v>0.28412476368203432</v>
      </c>
      <c r="AE10" s="18">
        <v>0.38362943600860161</v>
      </c>
      <c r="AF10" s="18">
        <v>0.4120746011434967</v>
      </c>
      <c r="AG10" s="18">
        <v>0.48102130439767921</v>
      </c>
      <c r="AH10" s="18">
        <v>0.40941035152030758</v>
      </c>
      <c r="AI10" s="18">
        <v>0.49209588698352841</v>
      </c>
      <c r="AJ10" s="18">
        <v>0.76219266912890937</v>
      </c>
      <c r="AL10" s="18">
        <v>0.24954000000000001</v>
      </c>
      <c r="AM10" s="18">
        <v>0.31056</v>
      </c>
      <c r="AN10" s="18">
        <v>0.38983000000000001</v>
      </c>
      <c r="AP10" s="18">
        <v>0.34700140588300138</v>
      </c>
      <c r="AQ10" s="18">
        <v>0.5569367915343767</v>
      </c>
      <c r="AR10" s="18">
        <v>0.37902463411040488</v>
      </c>
      <c r="AS10" s="18">
        <v>0.39244829595472941</v>
      </c>
      <c r="AT10" s="18">
        <v>0.36898652723771302</v>
      </c>
      <c r="AU10" s="18">
        <v>0.23110301278159431</v>
      </c>
      <c r="AW10" s="18">
        <v>0.30559308707536631</v>
      </c>
      <c r="AX10" s="18">
        <v>0.83212837738750045</v>
      </c>
      <c r="AZ10" s="18">
        <v>0.3468329289018765</v>
      </c>
      <c r="BA10" s="18">
        <v>0.28914315847028638</v>
      </c>
      <c r="BB10" s="18">
        <v>0.50664821422670814</v>
      </c>
      <c r="BC10" s="18">
        <v>0.27319982298810402</v>
      </c>
      <c r="BD10" s="18">
        <v>0.35149517021274451</v>
      </c>
      <c r="BE10" s="18">
        <v>0.29609617151917728</v>
      </c>
      <c r="BF10" s="18">
        <v>0.68250546958658331</v>
      </c>
      <c r="BG10" s="18">
        <v>0.57138526249645039</v>
      </c>
    </row>
    <row r="11" spans="2:61" ht="18.95" customHeight="1">
      <c r="B11" s="20" t="s">
        <v>119</v>
      </c>
      <c r="C11" s="18">
        <v>1.984913292743978E-2</v>
      </c>
      <c r="D11" s="18">
        <v>1.8187559822393309E-2</v>
      </c>
      <c r="E11" s="18">
        <v>2.116958405193687E-2</v>
      </c>
      <c r="G11" s="18">
        <v>1.003005956213278E-2</v>
      </c>
      <c r="H11" s="18">
        <v>1.9510930183355979E-2</v>
      </c>
      <c r="I11" s="18">
        <v>2.7697212687515349E-2</v>
      </c>
      <c r="J11" s="18">
        <v>2.6199913154274831E-2</v>
      </c>
      <c r="K11" s="18">
        <v>3.2362172216784078E-2</v>
      </c>
      <c r="L11" s="18">
        <v>1.529105265163162E-2</v>
      </c>
      <c r="M11" s="18">
        <v>8.8291645772103858E-3</v>
      </c>
      <c r="N11" s="18">
        <v>1.9876581247828502E-2</v>
      </c>
      <c r="O11" s="18">
        <v>2.0627129561946421E-2</v>
      </c>
      <c r="Q11" s="18">
        <v>9.3540549384928916E-3</v>
      </c>
      <c r="R11" s="18">
        <v>1.808046234551728E-2</v>
      </c>
      <c r="S11" s="18">
        <v>1.7673029585765838E-2</v>
      </c>
      <c r="T11" s="18">
        <v>3.745509445962051E-2</v>
      </c>
      <c r="V11" s="18">
        <v>2.0442376225461419E-2</v>
      </c>
      <c r="W11" s="18">
        <v>1.170734397417705E-2</v>
      </c>
      <c r="X11" s="18">
        <v>1.2272689835422511E-2</v>
      </c>
      <c r="Y11" s="18">
        <v>1.8221933940526881E-2</v>
      </c>
      <c r="Z11" s="18">
        <v>1.54373322490713E-2</v>
      </c>
      <c r="AA11" s="18">
        <v>2.617776012876297E-2</v>
      </c>
      <c r="AB11" s="18">
        <v>3.4725444281780808E-2</v>
      </c>
      <c r="AD11" s="18">
        <v>1.425205930332241E-2</v>
      </c>
      <c r="AE11" s="18">
        <v>1.494881772442472E-2</v>
      </c>
      <c r="AF11" s="18">
        <v>3.4181579301286943E-2</v>
      </c>
      <c r="AG11" s="18">
        <v>3.7035870028343819E-2</v>
      </c>
      <c r="AH11" s="18">
        <v>1.019675306521811E-2</v>
      </c>
      <c r="AI11" s="18">
        <v>3.101824449002059E-2</v>
      </c>
      <c r="AJ11" s="18">
        <v>0</v>
      </c>
      <c r="AL11" s="18">
        <v>9.2800000000000001E-3</v>
      </c>
      <c r="AM11" s="18">
        <v>1.21E-2</v>
      </c>
      <c r="AN11" s="18">
        <v>1.285E-2</v>
      </c>
      <c r="AP11" s="18">
        <v>1.3855095273504141E-2</v>
      </c>
      <c r="AQ11" s="18">
        <v>5.4134391685649742E-2</v>
      </c>
      <c r="AR11" s="18">
        <v>3.4210707694339468E-2</v>
      </c>
      <c r="AS11" s="18">
        <v>1.7909723375069051E-2</v>
      </c>
      <c r="AT11" s="18">
        <v>2.304054139667731E-2</v>
      </c>
      <c r="AU11" s="18">
        <v>0</v>
      </c>
      <c r="AW11" s="18">
        <v>1.7696871047120359E-2</v>
      </c>
      <c r="AX11" s="18">
        <v>1.5923617074535951E-2</v>
      </c>
      <c r="AZ11" s="18">
        <v>1.838271948890282E-2</v>
      </c>
      <c r="BA11" s="18">
        <v>2.085051998603131E-2</v>
      </c>
      <c r="BB11" s="18">
        <v>2.0892943423757381E-2</v>
      </c>
      <c r="BC11" s="18">
        <v>1.3245945086771051E-2</v>
      </c>
      <c r="BD11" s="18">
        <v>2.395195044557686E-2</v>
      </c>
      <c r="BE11" s="18">
        <v>2.4569099208949591E-2</v>
      </c>
      <c r="BF11" s="18">
        <v>3.2246330354255663E-2</v>
      </c>
      <c r="BG11" s="18">
        <v>1.8293985370085669E-2</v>
      </c>
    </row>
    <row r="13" spans="2:61">
      <c r="B13" t="s">
        <v>483</v>
      </c>
    </row>
    <row r="14" spans="2:61">
      <c r="B14"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I16"/>
  <sheetViews>
    <sheetView showGridLines="0" workbookViewId="0">
      <pane xSplit="2" topLeftCell="C1" activePane="topRight" state="frozen"/>
      <selection pane="topRight" activeCell="I6" sqref="I6"/>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226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4020</v>
      </c>
      <c r="D7" s="27">
        <v>1672</v>
      </c>
      <c r="E7" s="27">
        <v>2333</v>
      </c>
      <c r="G7" s="27">
        <v>205</v>
      </c>
      <c r="H7" s="27">
        <v>556</v>
      </c>
      <c r="I7" s="27">
        <v>395</v>
      </c>
      <c r="J7" s="27">
        <v>359</v>
      </c>
      <c r="K7" s="27">
        <v>435</v>
      </c>
      <c r="L7" s="27">
        <v>407</v>
      </c>
      <c r="M7" s="27">
        <v>651</v>
      </c>
      <c r="N7" s="27">
        <v>588</v>
      </c>
      <c r="O7" s="27">
        <v>424</v>
      </c>
      <c r="Q7" s="27">
        <v>1335</v>
      </c>
      <c r="R7" s="27">
        <v>798</v>
      </c>
      <c r="S7" s="27">
        <v>887</v>
      </c>
      <c r="T7" s="27">
        <v>955</v>
      </c>
      <c r="V7" s="27">
        <v>499</v>
      </c>
      <c r="W7" s="27">
        <v>617</v>
      </c>
      <c r="X7" s="27">
        <v>572</v>
      </c>
      <c r="Y7" s="27">
        <v>607</v>
      </c>
      <c r="Z7" s="27">
        <v>586</v>
      </c>
      <c r="AA7" s="27">
        <v>562</v>
      </c>
      <c r="AB7" s="27">
        <v>577</v>
      </c>
      <c r="AD7" s="27">
        <v>1339</v>
      </c>
      <c r="AE7" s="27">
        <v>799</v>
      </c>
      <c r="AF7" s="27">
        <v>767</v>
      </c>
      <c r="AG7" s="27">
        <v>160</v>
      </c>
      <c r="AH7" s="27">
        <v>609</v>
      </c>
      <c r="AI7" s="27">
        <v>341</v>
      </c>
      <c r="AJ7" s="27">
        <v>5</v>
      </c>
      <c r="AL7" s="27">
        <v>547</v>
      </c>
      <c r="AM7" s="27">
        <v>640</v>
      </c>
      <c r="AN7" s="27">
        <v>180</v>
      </c>
      <c r="AP7" s="27">
        <v>436</v>
      </c>
      <c r="AQ7" s="27">
        <v>418</v>
      </c>
      <c r="AR7" s="27">
        <v>128</v>
      </c>
      <c r="AS7" s="27">
        <v>888</v>
      </c>
      <c r="AT7" s="27">
        <v>140</v>
      </c>
      <c r="AU7" s="27">
        <v>21</v>
      </c>
      <c r="AW7" s="27">
        <v>3484</v>
      </c>
      <c r="AX7" s="27">
        <v>492</v>
      </c>
      <c r="AZ7" s="27">
        <v>1326</v>
      </c>
      <c r="BA7" s="27">
        <v>930</v>
      </c>
      <c r="BB7" s="27">
        <v>646</v>
      </c>
      <c r="BC7" s="27">
        <v>527</v>
      </c>
      <c r="BD7" s="27">
        <v>129</v>
      </c>
      <c r="BE7" s="27">
        <v>133</v>
      </c>
      <c r="BF7" s="27">
        <v>207</v>
      </c>
      <c r="BG7" s="27">
        <v>95</v>
      </c>
    </row>
    <row r="8" spans="2:61">
      <c r="B8" s="7" t="s">
        <v>106</v>
      </c>
      <c r="C8" s="13">
        <v>4020</v>
      </c>
      <c r="D8" s="13">
        <v>1743</v>
      </c>
      <c r="E8" s="13">
        <v>2272</v>
      </c>
      <c r="G8" s="13">
        <v>189</v>
      </c>
      <c r="H8" s="13">
        <v>543</v>
      </c>
      <c r="I8" s="13">
        <v>398</v>
      </c>
      <c r="J8" s="13">
        <v>350</v>
      </c>
      <c r="K8" s="13">
        <v>438</v>
      </c>
      <c r="L8" s="13">
        <v>421</v>
      </c>
      <c r="M8" s="13">
        <v>652</v>
      </c>
      <c r="N8" s="13">
        <v>639</v>
      </c>
      <c r="O8" s="13">
        <v>390</v>
      </c>
      <c r="Q8" s="13">
        <v>1341</v>
      </c>
      <c r="R8" s="13">
        <v>795</v>
      </c>
      <c r="S8" s="13">
        <v>896</v>
      </c>
      <c r="T8" s="13">
        <v>943</v>
      </c>
      <c r="V8" s="13">
        <v>584</v>
      </c>
      <c r="W8" s="13">
        <v>587</v>
      </c>
      <c r="X8" s="13">
        <v>583</v>
      </c>
      <c r="Y8" s="13">
        <v>558</v>
      </c>
      <c r="Z8" s="13">
        <v>563</v>
      </c>
      <c r="AA8" s="13">
        <v>562</v>
      </c>
      <c r="AB8" s="13">
        <v>583</v>
      </c>
      <c r="AD8" s="13">
        <v>1343</v>
      </c>
      <c r="AE8" s="13">
        <v>803</v>
      </c>
      <c r="AF8" s="13">
        <v>765</v>
      </c>
      <c r="AG8" s="13">
        <v>157</v>
      </c>
      <c r="AH8" s="13">
        <v>609</v>
      </c>
      <c r="AI8" s="13">
        <v>338</v>
      </c>
      <c r="AJ8" s="13">
        <v>5</v>
      </c>
      <c r="AL8" s="13">
        <v>567</v>
      </c>
      <c r="AM8" s="13">
        <v>660</v>
      </c>
      <c r="AN8" s="13">
        <v>184</v>
      </c>
      <c r="AP8" s="13">
        <v>433</v>
      </c>
      <c r="AQ8" s="13">
        <v>406</v>
      </c>
      <c r="AR8" s="13">
        <v>131</v>
      </c>
      <c r="AS8" s="13">
        <v>855</v>
      </c>
      <c r="AT8" s="13">
        <v>139</v>
      </c>
      <c r="AU8" s="13">
        <v>21</v>
      </c>
      <c r="AW8" s="13">
        <v>3485</v>
      </c>
      <c r="AX8" s="13">
        <v>490</v>
      </c>
      <c r="AZ8" s="13">
        <v>1382</v>
      </c>
      <c r="BA8" s="13">
        <v>902</v>
      </c>
      <c r="BB8" s="13">
        <v>649</v>
      </c>
      <c r="BC8" s="13">
        <v>510</v>
      </c>
      <c r="BD8" s="13">
        <v>127</v>
      </c>
      <c r="BE8" s="13">
        <v>130</v>
      </c>
      <c r="BF8" s="13">
        <v>199</v>
      </c>
      <c r="BG8" s="13">
        <v>95</v>
      </c>
    </row>
    <row r="9" spans="2:61" ht="18.95" customHeight="1">
      <c r="B9" s="20" t="s">
        <v>224</v>
      </c>
      <c r="C9" s="18">
        <v>0.47924974459954678</v>
      </c>
      <c r="D9" s="18">
        <v>0.54717149107919372</v>
      </c>
      <c r="E9" s="18">
        <v>0.42769613923604921</v>
      </c>
      <c r="G9" s="18">
        <v>0.44031677506333111</v>
      </c>
      <c r="H9" s="18">
        <v>0.49932482013426921</v>
      </c>
      <c r="I9" s="18">
        <v>0.40254501093243922</v>
      </c>
      <c r="J9" s="18">
        <v>0.40399685415030029</v>
      </c>
      <c r="K9" s="18">
        <v>0.48899816559340942</v>
      </c>
      <c r="L9" s="18">
        <v>0.416143969564788</v>
      </c>
      <c r="M9" s="18">
        <v>0.63926372859034375</v>
      </c>
      <c r="N9" s="18">
        <v>0.4695574696185032</v>
      </c>
      <c r="O9" s="18">
        <v>0.42149148637307499</v>
      </c>
      <c r="Q9" s="18">
        <v>0.60097433569034708</v>
      </c>
      <c r="R9" s="18">
        <v>0.46365143593056729</v>
      </c>
      <c r="S9" s="18">
        <v>0.45711785895587881</v>
      </c>
      <c r="T9" s="18">
        <v>0.35021895673175168</v>
      </c>
      <c r="V9" s="18">
        <v>0.30159327641603911</v>
      </c>
      <c r="W9" s="18">
        <v>0.50627413293560786</v>
      </c>
      <c r="X9" s="18">
        <v>0.53150512353931634</v>
      </c>
      <c r="Y9" s="18">
        <v>0.53362733629837977</v>
      </c>
      <c r="Z9" s="18">
        <v>0.56643217691726788</v>
      </c>
      <c r="AA9" s="18">
        <v>0.47483615105721622</v>
      </c>
      <c r="AB9" s="18">
        <v>0.44576450198597078</v>
      </c>
      <c r="AD9" s="18">
        <v>0.5883452864624773</v>
      </c>
      <c r="AE9" s="18">
        <v>0.4731688634011047</v>
      </c>
      <c r="AF9" s="18">
        <v>0.39388703098656569</v>
      </c>
      <c r="AG9" s="18">
        <v>0.40832428054761599</v>
      </c>
      <c r="AH9" s="18">
        <v>0.45545155291400208</v>
      </c>
      <c r="AI9" s="18">
        <v>0.33350124924833358</v>
      </c>
      <c r="AJ9" s="18">
        <v>0.17861705748632431</v>
      </c>
      <c r="AL9" s="18">
        <v>0.58781000000000005</v>
      </c>
      <c r="AM9" s="18">
        <v>0.43041000000000001</v>
      </c>
      <c r="AN9" s="18">
        <v>0.4032</v>
      </c>
      <c r="AP9" s="18">
        <v>0.59021928288867931</v>
      </c>
      <c r="AQ9" s="18">
        <v>0.37047754124384641</v>
      </c>
      <c r="AR9" s="18">
        <v>0.62287265282074677</v>
      </c>
      <c r="AS9" s="18">
        <v>0.52096155308010361</v>
      </c>
      <c r="AT9" s="18">
        <v>0.55094873710216963</v>
      </c>
      <c r="AU9" s="18">
        <v>0.59571165320432817</v>
      </c>
      <c r="AW9" s="18">
        <v>0.5355935780905553</v>
      </c>
      <c r="AX9" s="18">
        <v>0.1127161820148992</v>
      </c>
      <c r="AZ9" s="18">
        <v>0.40160237880011002</v>
      </c>
      <c r="BA9" s="18">
        <v>0.58018134719303116</v>
      </c>
      <c r="BB9" s="18">
        <v>0.43741141018465751</v>
      </c>
      <c r="BC9" s="18">
        <v>0.65672032803549196</v>
      </c>
      <c r="BD9" s="18">
        <v>0.61375008885291882</v>
      </c>
      <c r="BE9" s="18">
        <v>0.55488647852120643</v>
      </c>
      <c r="BF9" s="18">
        <v>0.2243412726915959</v>
      </c>
      <c r="BG9" s="18">
        <v>0.30068241855820999</v>
      </c>
    </row>
    <row r="10" spans="2:61" ht="32.1" customHeight="1">
      <c r="B10" s="20" t="s">
        <v>225</v>
      </c>
      <c r="C10" s="18">
        <v>0.50011027272409569</v>
      </c>
      <c r="D10" s="18">
        <v>0.43300059385939688</v>
      </c>
      <c r="E10" s="18">
        <v>0.5509944241139112</v>
      </c>
      <c r="G10" s="18">
        <v>0.53778028203987738</v>
      </c>
      <c r="H10" s="18">
        <v>0.48842146700752342</v>
      </c>
      <c r="I10" s="18">
        <v>0.5716013886560587</v>
      </c>
      <c r="J10" s="18">
        <v>0.56263683082700922</v>
      </c>
      <c r="K10" s="18">
        <v>0.48407013924969589</v>
      </c>
      <c r="L10" s="18">
        <v>0.56736228569371294</v>
      </c>
      <c r="M10" s="18">
        <v>0.34349141299974623</v>
      </c>
      <c r="N10" s="18">
        <v>0.51128781478237462</v>
      </c>
      <c r="O10" s="18">
        <v>0.55802877009286977</v>
      </c>
      <c r="Q10" s="18">
        <v>0.39030714452044918</v>
      </c>
      <c r="R10" s="18">
        <v>0.52388293610860692</v>
      </c>
      <c r="S10" s="18">
        <v>0.519049922942032</v>
      </c>
      <c r="T10" s="18">
        <v>0.60922370573218576</v>
      </c>
      <c r="V10" s="18">
        <v>0.66826359445605032</v>
      </c>
      <c r="W10" s="18">
        <v>0.47745917944463401</v>
      </c>
      <c r="X10" s="18">
        <v>0.45620072906027498</v>
      </c>
      <c r="Y10" s="18">
        <v>0.43833765460646618</v>
      </c>
      <c r="Z10" s="18">
        <v>0.42668415036469021</v>
      </c>
      <c r="AA10" s="18">
        <v>0.49346095791799299</v>
      </c>
      <c r="AB10" s="18">
        <v>0.53482518616005514</v>
      </c>
      <c r="AD10" s="18">
        <v>0.39387047596583691</v>
      </c>
      <c r="AE10" s="18">
        <v>0.511856704275507</v>
      </c>
      <c r="AF10" s="18">
        <v>0.57803214638253697</v>
      </c>
      <c r="AG10" s="18">
        <v>0.55966872237529341</v>
      </c>
      <c r="AH10" s="18">
        <v>0.52698075441211401</v>
      </c>
      <c r="AI10" s="18">
        <v>0.63732880963864369</v>
      </c>
      <c r="AJ10" s="18">
        <v>0.82138294251367561</v>
      </c>
      <c r="AL10" s="18">
        <v>0.40045999999999998</v>
      </c>
      <c r="AM10" s="18">
        <v>0.55530000000000002</v>
      </c>
      <c r="AN10" s="18">
        <v>0.55752000000000002</v>
      </c>
      <c r="AP10" s="18">
        <v>0.39750054957811748</v>
      </c>
      <c r="AQ10" s="18">
        <v>0.57970884324882987</v>
      </c>
      <c r="AR10" s="18">
        <v>0.36271624635032279</v>
      </c>
      <c r="AS10" s="18">
        <v>0.46548293788551248</v>
      </c>
      <c r="AT10" s="18">
        <v>0.42684599234858789</v>
      </c>
      <c r="AU10" s="18">
        <v>0.40428834679567149</v>
      </c>
      <c r="AW10" s="18">
        <v>0.44515855804272741</v>
      </c>
      <c r="AX10" s="18">
        <v>0.87459775244055837</v>
      </c>
      <c r="AZ10" s="18">
        <v>0.57886541212153775</v>
      </c>
      <c r="BA10" s="18">
        <v>0.39542131880771519</v>
      </c>
      <c r="BB10" s="18">
        <v>0.54097920423395263</v>
      </c>
      <c r="BC10" s="18">
        <v>0.33955987963823758</v>
      </c>
      <c r="BD10" s="18">
        <v>0.35549284136293252</v>
      </c>
      <c r="BE10" s="18">
        <v>0.40582928037590271</v>
      </c>
      <c r="BF10" s="18">
        <v>0.75734524081727306</v>
      </c>
      <c r="BG10" s="18">
        <v>0.68013806679936206</v>
      </c>
    </row>
    <row r="11" spans="2:61" ht="18.95" customHeight="1">
      <c r="B11" s="20" t="s">
        <v>119</v>
      </c>
      <c r="C11" s="18">
        <v>2.0639982676357579E-2</v>
      </c>
      <c r="D11" s="18">
        <v>1.9827915061409278E-2</v>
      </c>
      <c r="E11" s="18">
        <v>2.1309436650039659E-2</v>
      </c>
      <c r="G11" s="18">
        <v>2.1902942896791521E-2</v>
      </c>
      <c r="H11" s="18">
        <v>1.225371285820767E-2</v>
      </c>
      <c r="I11" s="18">
        <v>2.5853600411502042E-2</v>
      </c>
      <c r="J11" s="18">
        <v>3.3366315022690433E-2</v>
      </c>
      <c r="K11" s="18">
        <v>2.6931695156894669E-2</v>
      </c>
      <c r="L11" s="18">
        <v>1.6493744741498981E-2</v>
      </c>
      <c r="M11" s="18">
        <v>1.7244858409910139E-2</v>
      </c>
      <c r="N11" s="18">
        <v>1.9154715599122091E-2</v>
      </c>
      <c r="O11" s="18">
        <v>2.0479743534055329E-2</v>
      </c>
      <c r="Q11" s="18">
        <v>8.7185197892036548E-3</v>
      </c>
      <c r="R11" s="18">
        <v>1.246562796082565E-2</v>
      </c>
      <c r="S11" s="18">
        <v>2.3832218102089221E-2</v>
      </c>
      <c r="T11" s="18">
        <v>4.0557337536062513E-2</v>
      </c>
      <c r="V11" s="18">
        <v>3.0143129127910881E-2</v>
      </c>
      <c r="W11" s="18">
        <v>1.6266687619758111E-2</v>
      </c>
      <c r="X11" s="18">
        <v>1.2294147400408569E-2</v>
      </c>
      <c r="Y11" s="18">
        <v>2.8035009095154061E-2</v>
      </c>
      <c r="Z11" s="18">
        <v>6.8836727180420212E-3</v>
      </c>
      <c r="AA11" s="18">
        <v>3.1702891024791013E-2</v>
      </c>
      <c r="AB11" s="18">
        <v>1.9410311853974009E-2</v>
      </c>
      <c r="AD11" s="18">
        <v>1.7784237571685759E-2</v>
      </c>
      <c r="AE11" s="18">
        <v>1.4974432323388369E-2</v>
      </c>
      <c r="AF11" s="18">
        <v>2.808082263089735E-2</v>
      </c>
      <c r="AG11" s="18">
        <v>3.2006997077090531E-2</v>
      </c>
      <c r="AH11" s="18">
        <v>1.7567692673883931E-2</v>
      </c>
      <c r="AI11" s="18">
        <v>2.9169941113022801E-2</v>
      </c>
      <c r="AJ11" s="18">
        <v>0</v>
      </c>
      <c r="AL11" s="18">
        <v>1.172E-2</v>
      </c>
      <c r="AM11" s="18">
        <v>1.4290000000000001E-2</v>
      </c>
      <c r="AN11" s="18">
        <v>3.9280000000000002E-2</v>
      </c>
      <c r="AP11" s="18">
        <v>1.228016753320327E-2</v>
      </c>
      <c r="AQ11" s="18">
        <v>4.9813615507323758E-2</v>
      </c>
      <c r="AR11" s="18">
        <v>1.4411100828930519E-2</v>
      </c>
      <c r="AS11" s="18">
        <v>1.355550903438384E-2</v>
      </c>
      <c r="AT11" s="18">
        <v>2.2205270549242571E-2</v>
      </c>
      <c r="AU11" s="18">
        <v>0</v>
      </c>
      <c r="AW11" s="18">
        <v>1.9247863866717081E-2</v>
      </c>
      <c r="AX11" s="18">
        <v>1.2686065544542369E-2</v>
      </c>
      <c r="AZ11" s="18">
        <v>1.9532209078352219E-2</v>
      </c>
      <c r="BA11" s="18">
        <v>2.43973339992536E-2</v>
      </c>
      <c r="BB11" s="18">
        <v>2.160938558138981E-2</v>
      </c>
      <c r="BC11" s="18">
        <v>3.719792326270449E-3</v>
      </c>
      <c r="BD11" s="18">
        <v>3.0757069784148609E-2</v>
      </c>
      <c r="BE11" s="18">
        <v>3.9284241102890867E-2</v>
      </c>
      <c r="BF11" s="18">
        <v>1.8313486491131119E-2</v>
      </c>
      <c r="BG11" s="18">
        <v>1.9179514642427752E-2</v>
      </c>
    </row>
    <row r="13" spans="2:61">
      <c r="B13" s="21" t="s">
        <v>29</v>
      </c>
    </row>
    <row r="14" spans="2:61">
      <c r="B14" t="s">
        <v>483</v>
      </c>
    </row>
    <row r="15" spans="2:61">
      <c r="B15"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I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227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224</v>
      </c>
      <c r="C9" s="18">
        <v>0.41917707477755778</v>
      </c>
      <c r="D9" s="18">
        <v>0.47406624522919377</v>
      </c>
      <c r="E9" s="18">
        <v>0.37745281305324491</v>
      </c>
      <c r="G9" s="18">
        <v>0.3386424968659057</v>
      </c>
      <c r="H9" s="18">
        <v>0.42052101701243833</v>
      </c>
      <c r="I9" s="18">
        <v>0.36562070692387499</v>
      </c>
      <c r="J9" s="18">
        <v>0.3173865736728953</v>
      </c>
      <c r="K9" s="18">
        <v>0.45422104269705432</v>
      </c>
      <c r="L9" s="18">
        <v>0.38441141746205909</v>
      </c>
      <c r="M9" s="18">
        <v>0.60478375639557103</v>
      </c>
      <c r="N9" s="18">
        <v>0.39188315859342671</v>
      </c>
      <c r="O9" s="18">
        <v>0.33502448464749729</v>
      </c>
      <c r="Q9" s="18">
        <v>0.50487148852244779</v>
      </c>
      <c r="R9" s="18">
        <v>0.40990742162678501</v>
      </c>
      <c r="S9" s="18">
        <v>0.40522633524983082</v>
      </c>
      <c r="T9" s="18">
        <v>0.32748209662483663</v>
      </c>
      <c r="V9" s="18">
        <v>0.25665455143887311</v>
      </c>
      <c r="W9" s="18">
        <v>0.46095121382537291</v>
      </c>
      <c r="X9" s="18">
        <v>0.39116299967970469</v>
      </c>
      <c r="Y9" s="18">
        <v>0.47110581652700589</v>
      </c>
      <c r="Z9" s="18">
        <v>0.45578240722164631</v>
      </c>
      <c r="AA9" s="18">
        <v>0.45509562097761058</v>
      </c>
      <c r="AB9" s="18">
        <v>0.44814912021202641</v>
      </c>
      <c r="AD9" s="18">
        <v>0.54791054162816344</v>
      </c>
      <c r="AE9" s="18">
        <v>0.39068347592990998</v>
      </c>
      <c r="AF9" s="18">
        <v>0.33948451087010673</v>
      </c>
      <c r="AG9" s="18">
        <v>0.39149178289549252</v>
      </c>
      <c r="AH9" s="18">
        <v>0.36137809695606088</v>
      </c>
      <c r="AI9" s="18">
        <v>0.2761637927845173</v>
      </c>
      <c r="AJ9" s="18">
        <v>0.17861705748632431</v>
      </c>
      <c r="AL9" s="18">
        <v>0.48252</v>
      </c>
      <c r="AM9" s="18">
        <v>0.36618000000000001</v>
      </c>
      <c r="AN9" s="18">
        <v>0.28487000000000001</v>
      </c>
      <c r="AP9" s="18">
        <v>0.56350912893105387</v>
      </c>
      <c r="AQ9" s="18">
        <v>0.3250385916637778</v>
      </c>
      <c r="AR9" s="18">
        <v>0.53557900738249042</v>
      </c>
      <c r="AS9" s="18">
        <v>0.45820132735970398</v>
      </c>
      <c r="AT9" s="18">
        <v>0.53388659901568913</v>
      </c>
      <c r="AU9" s="18">
        <v>0.71481549632975561</v>
      </c>
      <c r="AW9" s="18">
        <v>0.46606494202602539</v>
      </c>
      <c r="AX9" s="18">
        <v>0.11573032625699819</v>
      </c>
      <c r="AZ9" s="18">
        <v>0.33037396309502048</v>
      </c>
      <c r="BA9" s="18">
        <v>0.4972459761425615</v>
      </c>
      <c r="BB9" s="18">
        <v>0.4435893838267006</v>
      </c>
      <c r="BC9" s="18">
        <v>0.54283812555633237</v>
      </c>
      <c r="BD9" s="18">
        <v>0.54853054333047468</v>
      </c>
      <c r="BE9" s="18">
        <v>0.5133272457880772</v>
      </c>
      <c r="BF9" s="18">
        <v>0.2531855998094229</v>
      </c>
      <c r="BG9" s="18">
        <v>0.2693730447778544</v>
      </c>
    </row>
    <row r="10" spans="2:61" ht="32.1" customHeight="1">
      <c r="B10" s="20" t="s">
        <v>225</v>
      </c>
      <c r="C10" s="18">
        <v>0.55656808598047569</v>
      </c>
      <c r="D10" s="18">
        <v>0.4985840252131461</v>
      </c>
      <c r="E10" s="18">
        <v>0.60061455247921836</v>
      </c>
      <c r="G10" s="18">
        <v>0.64517436887515212</v>
      </c>
      <c r="H10" s="18">
        <v>0.56873167180613793</v>
      </c>
      <c r="I10" s="18">
        <v>0.60014629027376942</v>
      </c>
      <c r="J10" s="18">
        <v>0.65220622445046439</v>
      </c>
      <c r="K10" s="18">
        <v>0.52040880507185661</v>
      </c>
      <c r="L10" s="18">
        <v>0.59474660765210408</v>
      </c>
      <c r="M10" s="18">
        <v>0.37344640419777081</v>
      </c>
      <c r="N10" s="18">
        <v>0.57963292524084964</v>
      </c>
      <c r="O10" s="18">
        <v>0.63404102132364781</v>
      </c>
      <c r="Q10" s="18">
        <v>0.48314857161865732</v>
      </c>
      <c r="R10" s="18">
        <v>0.57195476739856854</v>
      </c>
      <c r="S10" s="18">
        <v>0.57325425768868588</v>
      </c>
      <c r="T10" s="18">
        <v>0.62377100251895035</v>
      </c>
      <c r="V10" s="18">
        <v>0.71298838555812849</v>
      </c>
      <c r="W10" s="18">
        <v>0.51584784583978438</v>
      </c>
      <c r="X10" s="18">
        <v>0.58767432201265146</v>
      </c>
      <c r="Y10" s="18">
        <v>0.50930240851688124</v>
      </c>
      <c r="Z10" s="18">
        <v>0.53000693000830534</v>
      </c>
      <c r="AA10" s="18">
        <v>0.51070083189158588</v>
      </c>
      <c r="AB10" s="18">
        <v>0.52500518497148752</v>
      </c>
      <c r="AD10" s="18">
        <v>0.42712257821521488</v>
      </c>
      <c r="AE10" s="18">
        <v>0.58502375403442208</v>
      </c>
      <c r="AF10" s="18">
        <v>0.63960631367105369</v>
      </c>
      <c r="AG10" s="18">
        <v>0.58900629548080563</v>
      </c>
      <c r="AH10" s="18">
        <v>0.61218492452474327</v>
      </c>
      <c r="AI10" s="18">
        <v>0.69629259706924973</v>
      </c>
      <c r="AJ10" s="18">
        <v>0.82138294251367561</v>
      </c>
      <c r="AL10" s="18">
        <v>0.50080999999999998</v>
      </c>
      <c r="AM10" s="18">
        <v>0.61392999999999998</v>
      </c>
      <c r="AN10" s="18">
        <v>0.69274999999999998</v>
      </c>
      <c r="AP10" s="18">
        <v>0.42287758784982987</v>
      </c>
      <c r="AQ10" s="18">
        <v>0.62791879918130644</v>
      </c>
      <c r="AR10" s="18">
        <v>0.44691638323460109</v>
      </c>
      <c r="AS10" s="18">
        <v>0.52409151904984819</v>
      </c>
      <c r="AT10" s="18">
        <v>0.43821715806097911</v>
      </c>
      <c r="AU10" s="18">
        <v>0.23892144125043699</v>
      </c>
      <c r="AW10" s="18">
        <v>0.51209490018569226</v>
      </c>
      <c r="AX10" s="18">
        <v>0.85800678566311417</v>
      </c>
      <c r="AZ10" s="18">
        <v>0.64477406114629543</v>
      </c>
      <c r="BA10" s="18">
        <v>0.47336231631741738</v>
      </c>
      <c r="BB10" s="18">
        <v>0.53624052952439916</v>
      </c>
      <c r="BC10" s="18">
        <v>0.43988553453261758</v>
      </c>
      <c r="BD10" s="18">
        <v>0.42770457452684429</v>
      </c>
      <c r="BE10" s="18">
        <v>0.4622800873558609</v>
      </c>
      <c r="BF10" s="18">
        <v>0.72635112865637808</v>
      </c>
      <c r="BG10" s="18">
        <v>0.71139401009435799</v>
      </c>
    </row>
    <row r="11" spans="2:61" ht="18.95" customHeight="1">
      <c r="B11" s="20" t="s">
        <v>119</v>
      </c>
      <c r="C11" s="18">
        <v>2.4254839241966409E-2</v>
      </c>
      <c r="D11" s="18">
        <v>2.7349729557660109E-2</v>
      </c>
      <c r="E11" s="18">
        <v>2.1932634467536721E-2</v>
      </c>
      <c r="G11" s="18">
        <v>1.6183134258942172E-2</v>
      </c>
      <c r="H11" s="18">
        <v>1.074731118142391E-2</v>
      </c>
      <c r="I11" s="18">
        <v>3.4233002802355611E-2</v>
      </c>
      <c r="J11" s="18">
        <v>3.0407201876640279E-2</v>
      </c>
      <c r="K11" s="18">
        <v>2.537015223108911E-2</v>
      </c>
      <c r="L11" s="18">
        <v>2.084197488583683E-2</v>
      </c>
      <c r="M11" s="18">
        <v>2.176983940665814E-2</v>
      </c>
      <c r="N11" s="18">
        <v>2.848391616572353E-2</v>
      </c>
      <c r="O11" s="18">
        <v>3.093449402885495E-2</v>
      </c>
      <c r="Q11" s="18">
        <v>1.197993985889504E-2</v>
      </c>
      <c r="R11" s="18">
        <v>1.8137810974646531E-2</v>
      </c>
      <c r="S11" s="18">
        <v>2.1519407061483371E-2</v>
      </c>
      <c r="T11" s="18">
        <v>4.8746900856213082E-2</v>
      </c>
      <c r="V11" s="18">
        <v>3.035706300299856E-2</v>
      </c>
      <c r="W11" s="18">
        <v>2.3200940334842591E-2</v>
      </c>
      <c r="X11" s="18">
        <v>2.1162678307643679E-2</v>
      </c>
      <c r="Y11" s="18">
        <v>1.9591774956112779E-2</v>
      </c>
      <c r="Z11" s="18">
        <v>1.42106627700485E-2</v>
      </c>
      <c r="AA11" s="18">
        <v>3.4203547130803293E-2</v>
      </c>
      <c r="AB11" s="18">
        <v>2.6845694816486111E-2</v>
      </c>
      <c r="AD11" s="18">
        <v>2.4966880156621751E-2</v>
      </c>
      <c r="AE11" s="18">
        <v>2.429277003566796E-2</v>
      </c>
      <c r="AF11" s="18">
        <v>2.0909175458839451E-2</v>
      </c>
      <c r="AG11" s="18">
        <v>1.9501921623702029E-2</v>
      </c>
      <c r="AH11" s="18">
        <v>2.643697851919578E-2</v>
      </c>
      <c r="AI11" s="18">
        <v>2.7543610146232911E-2</v>
      </c>
      <c r="AJ11" s="18">
        <v>0</v>
      </c>
      <c r="AL11" s="18">
        <v>1.6660000000000001E-2</v>
      </c>
      <c r="AM11" s="18">
        <v>1.9890000000000001E-2</v>
      </c>
      <c r="AN11" s="18">
        <v>2.2380000000000001E-2</v>
      </c>
      <c r="AP11" s="18">
        <v>1.361328321911638E-2</v>
      </c>
      <c r="AQ11" s="18">
        <v>4.7042609154915788E-2</v>
      </c>
      <c r="AR11" s="18">
        <v>1.750460938290856E-2</v>
      </c>
      <c r="AS11" s="18">
        <v>1.770715359044775E-2</v>
      </c>
      <c r="AT11" s="18">
        <v>2.7896242923331881E-2</v>
      </c>
      <c r="AU11" s="18">
        <v>4.6263062419807148E-2</v>
      </c>
      <c r="AW11" s="18">
        <v>2.1840157788282522E-2</v>
      </c>
      <c r="AX11" s="18">
        <v>2.6262888079887609E-2</v>
      </c>
      <c r="AZ11" s="18">
        <v>2.4851975758684079E-2</v>
      </c>
      <c r="BA11" s="18">
        <v>2.9391707540021041E-2</v>
      </c>
      <c r="BB11" s="18">
        <v>2.0170086648900139E-2</v>
      </c>
      <c r="BC11" s="18">
        <v>1.727633991105006E-2</v>
      </c>
      <c r="BD11" s="18">
        <v>2.3764882142681128E-2</v>
      </c>
      <c r="BE11" s="18">
        <v>2.4392666856061909E-2</v>
      </c>
      <c r="BF11" s="18">
        <v>2.046327153419901E-2</v>
      </c>
      <c r="BG11" s="18">
        <v>1.9232945127787511E-2</v>
      </c>
    </row>
    <row r="13" spans="2:61">
      <c r="B13" t="s">
        <v>483</v>
      </c>
    </row>
    <row r="14" spans="2:61">
      <c r="B14"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I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228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224</v>
      </c>
      <c r="C9" s="18">
        <v>0.5083099790553951</v>
      </c>
      <c r="D9" s="18">
        <v>0.54356217865641421</v>
      </c>
      <c r="E9" s="18">
        <v>0.48141669859687908</v>
      </c>
      <c r="G9" s="18">
        <v>0.52767209860886566</v>
      </c>
      <c r="H9" s="18">
        <v>0.4945756299181604</v>
      </c>
      <c r="I9" s="18">
        <v>0.45515201305164021</v>
      </c>
      <c r="J9" s="18">
        <v>0.4612293629761679</v>
      </c>
      <c r="K9" s="18">
        <v>0.52617590520549329</v>
      </c>
      <c r="L9" s="18">
        <v>0.48295261916420967</v>
      </c>
      <c r="M9" s="18">
        <v>0.63781719354559241</v>
      </c>
      <c r="N9" s="18">
        <v>0.46279804739186392</v>
      </c>
      <c r="O9" s="18">
        <v>0.47998266569350101</v>
      </c>
      <c r="Q9" s="18">
        <v>0.60415213728911488</v>
      </c>
      <c r="R9" s="18">
        <v>0.44362087742110989</v>
      </c>
      <c r="S9" s="18">
        <v>0.50378571490147483</v>
      </c>
      <c r="T9" s="18">
        <v>0.43279508797253979</v>
      </c>
      <c r="V9" s="18">
        <v>0.54101055651642094</v>
      </c>
      <c r="W9" s="18">
        <v>0.63180364288295832</v>
      </c>
      <c r="X9" s="18">
        <v>0.54443664578992745</v>
      </c>
      <c r="Y9" s="18">
        <v>0.45274857312389599</v>
      </c>
      <c r="Z9" s="18">
        <v>0.43585982055890188</v>
      </c>
      <c r="AA9" s="18">
        <v>0.43940829363509287</v>
      </c>
      <c r="AB9" s="18">
        <v>0.50482047010424524</v>
      </c>
      <c r="AD9" s="18">
        <v>0.57438571975360353</v>
      </c>
      <c r="AE9" s="18">
        <v>0.54056926536746175</v>
      </c>
      <c r="AF9" s="18">
        <v>0.45686711842767169</v>
      </c>
      <c r="AG9" s="18">
        <v>0.44817022185146871</v>
      </c>
      <c r="AH9" s="18">
        <v>0.46966845050736822</v>
      </c>
      <c r="AI9" s="18">
        <v>0.38776971226428142</v>
      </c>
      <c r="AJ9" s="18">
        <v>0.17861705748632431</v>
      </c>
      <c r="AL9" s="18">
        <v>0.65493999999999997</v>
      </c>
      <c r="AM9" s="18">
        <v>0.56088000000000005</v>
      </c>
      <c r="AN9" s="18">
        <v>0.44745000000000001</v>
      </c>
      <c r="AP9" s="18">
        <v>0.51114087332875546</v>
      </c>
      <c r="AQ9" s="18">
        <v>0.44479454879143521</v>
      </c>
      <c r="AR9" s="18">
        <v>0.47171266472999063</v>
      </c>
      <c r="AS9" s="18">
        <v>0.40995174348047858</v>
      </c>
      <c r="AT9" s="18">
        <v>0.5084940176024656</v>
      </c>
      <c r="AU9" s="18">
        <v>0.76086840994707217</v>
      </c>
      <c r="AW9" s="18">
        <v>0.56535703730777209</v>
      </c>
      <c r="AX9" s="18">
        <v>0.12988577225484951</v>
      </c>
      <c r="AZ9" s="18">
        <v>0.54738743267865875</v>
      </c>
      <c r="BA9" s="18">
        <v>0.56944472542036761</v>
      </c>
      <c r="BB9" s="18">
        <v>0.48544098388406037</v>
      </c>
      <c r="BC9" s="18">
        <v>0.44455424084450512</v>
      </c>
      <c r="BD9" s="18">
        <v>0.50617885911416238</v>
      </c>
      <c r="BE9" s="18">
        <v>0.45256426105440672</v>
      </c>
      <c r="BF9" s="18">
        <v>0.322067774998401</v>
      </c>
      <c r="BG9" s="18">
        <v>0.39731537751879598</v>
      </c>
    </row>
    <row r="10" spans="2:61" ht="32.1" customHeight="1">
      <c r="B10" s="20" t="s">
        <v>225</v>
      </c>
      <c r="C10" s="18">
        <v>0.46684172086560582</v>
      </c>
      <c r="D10" s="18">
        <v>0.43118073744387803</v>
      </c>
      <c r="E10" s="18">
        <v>0.49399318716983581</v>
      </c>
      <c r="G10" s="18">
        <v>0.45669762054563889</v>
      </c>
      <c r="H10" s="18">
        <v>0.48578010434043489</v>
      </c>
      <c r="I10" s="18">
        <v>0.50854088293211919</v>
      </c>
      <c r="J10" s="18">
        <v>0.49578779324438432</v>
      </c>
      <c r="K10" s="18">
        <v>0.45053536866604649</v>
      </c>
      <c r="L10" s="18">
        <v>0.4906770521768124</v>
      </c>
      <c r="M10" s="18">
        <v>0.33736640218658598</v>
      </c>
      <c r="N10" s="18">
        <v>0.51564450138314688</v>
      </c>
      <c r="O10" s="18">
        <v>0.50587480901095616</v>
      </c>
      <c r="Q10" s="18">
        <v>0.38042091434277892</v>
      </c>
      <c r="R10" s="18">
        <v>0.53612321706996535</v>
      </c>
      <c r="S10" s="18">
        <v>0.47174127536279281</v>
      </c>
      <c r="T10" s="18">
        <v>0.52448817556450278</v>
      </c>
      <c r="V10" s="18">
        <v>0.43273816221330907</v>
      </c>
      <c r="W10" s="18">
        <v>0.34669685916095649</v>
      </c>
      <c r="X10" s="18">
        <v>0.42713756481082488</v>
      </c>
      <c r="Y10" s="18">
        <v>0.51006319273060818</v>
      </c>
      <c r="Z10" s="18">
        <v>0.54510278831817971</v>
      </c>
      <c r="AA10" s="18">
        <v>0.5363552018341109</v>
      </c>
      <c r="AB10" s="18">
        <v>0.47754790377535539</v>
      </c>
      <c r="AD10" s="18">
        <v>0.40262359926640628</v>
      </c>
      <c r="AE10" s="18">
        <v>0.43866341099643441</v>
      </c>
      <c r="AF10" s="18">
        <v>0.51783733303520674</v>
      </c>
      <c r="AG10" s="18">
        <v>0.51242182659047486</v>
      </c>
      <c r="AH10" s="18">
        <v>0.50913828761658098</v>
      </c>
      <c r="AI10" s="18">
        <v>0.57110786233573874</v>
      </c>
      <c r="AJ10" s="18">
        <v>0.82138294251367561</v>
      </c>
      <c r="AL10" s="18">
        <v>0.32682</v>
      </c>
      <c r="AM10" s="18">
        <v>0.41488000000000003</v>
      </c>
      <c r="AN10" s="18">
        <v>0.52859</v>
      </c>
      <c r="AP10" s="18">
        <v>0.47964089906057761</v>
      </c>
      <c r="AQ10" s="18">
        <v>0.5264434209051152</v>
      </c>
      <c r="AR10" s="18">
        <v>0.50392019242560326</v>
      </c>
      <c r="AS10" s="18">
        <v>0.55999690228706889</v>
      </c>
      <c r="AT10" s="18">
        <v>0.48331008687386379</v>
      </c>
      <c r="AU10" s="18">
        <v>0.2391315900529275</v>
      </c>
      <c r="AW10" s="18">
        <v>0.41229690634583488</v>
      </c>
      <c r="AX10" s="18">
        <v>0.84845228378035831</v>
      </c>
      <c r="AZ10" s="18">
        <v>0.42711488648571921</v>
      </c>
      <c r="BA10" s="18">
        <v>0.39960128764973968</v>
      </c>
      <c r="BB10" s="18">
        <v>0.49889768235300019</v>
      </c>
      <c r="BC10" s="18">
        <v>0.53589271864169707</v>
      </c>
      <c r="BD10" s="18">
        <v>0.45343348299339731</v>
      </c>
      <c r="BE10" s="18">
        <v>0.52096981799397435</v>
      </c>
      <c r="BF10" s="18">
        <v>0.66381768105577699</v>
      </c>
      <c r="BG10" s="18">
        <v>0.56685571956228065</v>
      </c>
    </row>
    <row r="11" spans="2:61" ht="18.95" customHeight="1">
      <c r="B11" s="20" t="s">
        <v>119</v>
      </c>
      <c r="C11" s="18">
        <v>2.4848300078999179E-2</v>
      </c>
      <c r="D11" s="18">
        <v>2.5257083899707881E-2</v>
      </c>
      <c r="E11" s="18">
        <v>2.459011423328494E-2</v>
      </c>
      <c r="G11" s="18">
        <v>1.5630280845495542E-2</v>
      </c>
      <c r="H11" s="18">
        <v>1.9644265741404959E-2</v>
      </c>
      <c r="I11" s="18">
        <v>3.6307104016240613E-2</v>
      </c>
      <c r="J11" s="18">
        <v>4.2982843779447819E-2</v>
      </c>
      <c r="K11" s="18">
        <v>2.328872612846019E-2</v>
      </c>
      <c r="L11" s="18">
        <v>2.6370328658977919E-2</v>
      </c>
      <c r="M11" s="18">
        <v>2.4816404267821481E-2</v>
      </c>
      <c r="N11" s="18">
        <v>2.1557451224989109E-2</v>
      </c>
      <c r="O11" s="18">
        <v>1.414252529554289E-2</v>
      </c>
      <c r="Q11" s="18">
        <v>1.542694836810635E-2</v>
      </c>
      <c r="R11" s="18">
        <v>2.025590550892465E-2</v>
      </c>
      <c r="S11" s="18">
        <v>2.4473009735732361E-2</v>
      </c>
      <c r="T11" s="18">
        <v>4.2716736462957511E-2</v>
      </c>
      <c r="V11" s="18">
        <v>2.6251281270270089E-2</v>
      </c>
      <c r="W11" s="18">
        <v>2.1499497956085231E-2</v>
      </c>
      <c r="X11" s="18">
        <v>2.8425789399247531E-2</v>
      </c>
      <c r="Y11" s="18">
        <v>3.7188234145495672E-2</v>
      </c>
      <c r="Z11" s="18">
        <v>1.9037391122918419E-2</v>
      </c>
      <c r="AA11" s="18">
        <v>2.4236504530796101E-2</v>
      </c>
      <c r="AB11" s="18">
        <v>1.7631626120399431E-2</v>
      </c>
      <c r="AD11" s="18">
        <v>2.2990680979990089E-2</v>
      </c>
      <c r="AE11" s="18">
        <v>2.0767323636103781E-2</v>
      </c>
      <c r="AF11" s="18">
        <v>2.5295548537121529E-2</v>
      </c>
      <c r="AG11" s="18">
        <v>3.9407951558056417E-2</v>
      </c>
      <c r="AH11" s="18">
        <v>2.1193261876050772E-2</v>
      </c>
      <c r="AI11" s="18">
        <v>4.1122425399979817E-2</v>
      </c>
      <c r="AJ11" s="18">
        <v>0</v>
      </c>
      <c r="AL11" s="18">
        <v>1.8239999999999999E-2</v>
      </c>
      <c r="AM11" s="18">
        <v>2.4240000000000001E-2</v>
      </c>
      <c r="AN11" s="18">
        <v>2.3959999999999999E-2</v>
      </c>
      <c r="AP11" s="18">
        <v>9.2182276106669379E-3</v>
      </c>
      <c r="AQ11" s="18">
        <v>2.87620303034496E-2</v>
      </c>
      <c r="AR11" s="18">
        <v>2.4367142844406321E-2</v>
      </c>
      <c r="AS11" s="18">
        <v>3.0051354232452528E-2</v>
      </c>
      <c r="AT11" s="18">
        <v>8.195895523670671E-3</v>
      </c>
      <c r="AU11" s="18">
        <v>0</v>
      </c>
      <c r="AW11" s="18">
        <v>2.234605634639323E-2</v>
      </c>
      <c r="AX11" s="18">
        <v>2.1661943964792239E-2</v>
      </c>
      <c r="AZ11" s="18">
        <v>2.5497680835622E-2</v>
      </c>
      <c r="BA11" s="18">
        <v>3.0953986929892621E-2</v>
      </c>
      <c r="BB11" s="18">
        <v>1.5661333762939239E-2</v>
      </c>
      <c r="BC11" s="18">
        <v>1.9553040513797849E-2</v>
      </c>
      <c r="BD11" s="18">
        <v>4.038765789244024E-2</v>
      </c>
      <c r="BE11" s="18">
        <v>2.6465920951619079E-2</v>
      </c>
      <c r="BF11" s="18">
        <v>1.41145439458222E-2</v>
      </c>
      <c r="BG11" s="18">
        <v>3.5828902918923107E-2</v>
      </c>
    </row>
    <row r="13" spans="2:61">
      <c r="B13" t="s">
        <v>483</v>
      </c>
    </row>
    <row r="14" spans="2:61">
      <c r="B14"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BI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229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224</v>
      </c>
      <c r="C9" s="18">
        <v>0.2649960212766127</v>
      </c>
      <c r="D9" s="18">
        <v>0.34004607412277482</v>
      </c>
      <c r="E9" s="18">
        <v>0.2077037523443212</v>
      </c>
      <c r="G9" s="18">
        <v>0.22186633347988</v>
      </c>
      <c r="H9" s="18">
        <v>0.26366276877033101</v>
      </c>
      <c r="I9" s="18">
        <v>0.22446704060618669</v>
      </c>
      <c r="J9" s="18">
        <v>0.2180417717045289</v>
      </c>
      <c r="K9" s="18">
        <v>0.25466563602298059</v>
      </c>
      <c r="L9" s="18">
        <v>0.24987196326839289</v>
      </c>
      <c r="M9" s="18">
        <v>0.39010641971409649</v>
      </c>
      <c r="N9" s="18">
        <v>0.26377980389166411</v>
      </c>
      <c r="O9" s="18">
        <v>0.19205302925059911</v>
      </c>
      <c r="Q9" s="18">
        <v>0.34279298897540272</v>
      </c>
      <c r="R9" s="18">
        <v>0.23878232004174971</v>
      </c>
      <c r="S9" s="18">
        <v>0.23872109557030941</v>
      </c>
      <c r="T9" s="18">
        <v>0.20816882150503729</v>
      </c>
      <c r="V9" s="18">
        <v>0.21447890764511771</v>
      </c>
      <c r="W9" s="18">
        <v>0.28476280032678353</v>
      </c>
      <c r="X9" s="18">
        <v>0.24913602657310199</v>
      </c>
      <c r="Y9" s="18">
        <v>0.23860523199873621</v>
      </c>
      <c r="Z9" s="18">
        <v>0.2547028232359847</v>
      </c>
      <c r="AA9" s="18">
        <v>0.30359698933012369</v>
      </c>
      <c r="AB9" s="18">
        <v>0.30944185044899342</v>
      </c>
      <c r="AD9" s="18">
        <v>0.35531978845175449</v>
      </c>
      <c r="AE9" s="18">
        <v>0.26879958382149371</v>
      </c>
      <c r="AF9" s="18">
        <v>0.19964431052208989</v>
      </c>
      <c r="AG9" s="18">
        <v>0.24260409953933371</v>
      </c>
      <c r="AH9" s="18">
        <v>0.22817112871608089</v>
      </c>
      <c r="AI9" s="18">
        <v>0.12547132257458679</v>
      </c>
      <c r="AJ9" s="18">
        <v>0</v>
      </c>
      <c r="AL9" s="18">
        <v>0.34462999999999999</v>
      </c>
      <c r="AM9" s="18">
        <v>0.20352999999999999</v>
      </c>
      <c r="AN9" s="18">
        <v>0.24789</v>
      </c>
      <c r="AP9" s="18">
        <v>0.34101387851093012</v>
      </c>
      <c r="AQ9" s="18">
        <v>0.21401475986762911</v>
      </c>
      <c r="AR9" s="18">
        <v>0.47633166986555447</v>
      </c>
      <c r="AS9" s="18">
        <v>0.23796893140693631</v>
      </c>
      <c r="AT9" s="18">
        <v>0.3137604588722111</v>
      </c>
      <c r="AU9" s="18">
        <v>0.66774142560201777</v>
      </c>
      <c r="AW9" s="18">
        <v>0.29255490933642953</v>
      </c>
      <c r="AX9" s="18">
        <v>8.4244846407069973E-2</v>
      </c>
      <c r="AZ9" s="18">
        <v>0.221041335707477</v>
      </c>
      <c r="BA9" s="18">
        <v>0.29863912261324521</v>
      </c>
      <c r="BB9" s="18">
        <v>0.30772558650060239</v>
      </c>
      <c r="BC9" s="18">
        <v>0.29955906056079218</v>
      </c>
      <c r="BD9" s="18">
        <v>0.37844748327772532</v>
      </c>
      <c r="BE9" s="18">
        <v>0.29565395373153008</v>
      </c>
      <c r="BF9" s="18">
        <v>0.1515387823826351</v>
      </c>
      <c r="BG9" s="18">
        <v>0.2026543278297509</v>
      </c>
    </row>
    <row r="10" spans="2:61" ht="32.1" customHeight="1">
      <c r="B10" s="20" t="s">
        <v>225</v>
      </c>
      <c r="C10" s="18">
        <v>0.6947698819753555</v>
      </c>
      <c r="D10" s="18">
        <v>0.62726401008789889</v>
      </c>
      <c r="E10" s="18">
        <v>0.74631467567919252</v>
      </c>
      <c r="G10" s="18">
        <v>0.72502865264198513</v>
      </c>
      <c r="H10" s="18">
        <v>0.70340779103535267</v>
      </c>
      <c r="I10" s="18">
        <v>0.72467498370683836</v>
      </c>
      <c r="J10" s="18">
        <v>0.73948412069162361</v>
      </c>
      <c r="K10" s="18">
        <v>0.71640494515811282</v>
      </c>
      <c r="L10" s="18">
        <v>0.70224487934772728</v>
      </c>
      <c r="M10" s="18">
        <v>0.5726141508839323</v>
      </c>
      <c r="N10" s="18">
        <v>0.69798381845696711</v>
      </c>
      <c r="O10" s="18">
        <v>0.76399992910169912</v>
      </c>
      <c r="Q10" s="18">
        <v>0.62985390519094819</v>
      </c>
      <c r="R10" s="18">
        <v>0.72998370168573723</v>
      </c>
      <c r="S10" s="18">
        <v>0.7202114956925838</v>
      </c>
      <c r="T10" s="18">
        <v>0.72789401311136837</v>
      </c>
      <c r="V10" s="18">
        <v>0.74107859513063656</v>
      </c>
      <c r="W10" s="18">
        <v>0.66731191574490789</v>
      </c>
      <c r="X10" s="18">
        <v>0.70518276768273946</v>
      </c>
      <c r="Y10" s="18">
        <v>0.7206640917968089</v>
      </c>
      <c r="Z10" s="18">
        <v>0.71744738882038139</v>
      </c>
      <c r="AA10" s="18">
        <v>0.65888253682856845</v>
      </c>
      <c r="AB10" s="18">
        <v>0.65362176418187479</v>
      </c>
      <c r="AD10" s="18">
        <v>0.61809755821373202</v>
      </c>
      <c r="AE10" s="18">
        <v>0.69073491883642091</v>
      </c>
      <c r="AF10" s="18">
        <v>0.74829422371508458</v>
      </c>
      <c r="AG10" s="18">
        <v>0.73980645555137181</v>
      </c>
      <c r="AH10" s="18">
        <v>0.7163539886937389</v>
      </c>
      <c r="AI10" s="18">
        <v>0.82369407301899777</v>
      </c>
      <c r="AJ10" s="18">
        <v>1</v>
      </c>
      <c r="AL10" s="18">
        <v>0.62680000000000002</v>
      </c>
      <c r="AM10" s="18">
        <v>0.74880999999999998</v>
      </c>
      <c r="AN10" s="18">
        <v>0.70660000000000001</v>
      </c>
      <c r="AP10" s="18">
        <v>0.63351314783965851</v>
      </c>
      <c r="AQ10" s="18">
        <v>0.72162826778654354</v>
      </c>
      <c r="AR10" s="18">
        <v>0.4991018599470905</v>
      </c>
      <c r="AS10" s="18">
        <v>0.73100524647205378</v>
      </c>
      <c r="AT10" s="18">
        <v>0.66407176881295804</v>
      </c>
      <c r="AU10" s="18">
        <v>0.33225857439798201</v>
      </c>
      <c r="AW10" s="18">
        <v>0.66829630697285958</v>
      </c>
      <c r="AX10" s="18">
        <v>0.8829698737136924</v>
      </c>
      <c r="AZ10" s="18">
        <v>0.73190766723879108</v>
      </c>
      <c r="BA10" s="18">
        <v>0.65565601126647544</v>
      </c>
      <c r="BB10" s="18">
        <v>0.66099031270746766</v>
      </c>
      <c r="BC10" s="18">
        <v>0.67500437184586182</v>
      </c>
      <c r="BD10" s="18">
        <v>0.57142774263202345</v>
      </c>
      <c r="BE10" s="18">
        <v>0.69745061020018595</v>
      </c>
      <c r="BF10" s="18">
        <v>0.80767213021704498</v>
      </c>
      <c r="BG10" s="18">
        <v>0.76605262202910873</v>
      </c>
    </row>
    <row r="11" spans="2:61" ht="18.95" customHeight="1">
      <c r="B11" s="20" t="s">
        <v>119</v>
      </c>
      <c r="C11" s="18">
        <v>4.0234096748031759E-2</v>
      </c>
      <c r="D11" s="18">
        <v>3.2689915789326542E-2</v>
      </c>
      <c r="E11" s="18">
        <v>4.5981571976486238E-2</v>
      </c>
      <c r="G11" s="18">
        <v>5.3105013878134891E-2</v>
      </c>
      <c r="H11" s="18">
        <v>3.2929440194316588E-2</v>
      </c>
      <c r="I11" s="18">
        <v>5.0857975686974831E-2</v>
      </c>
      <c r="J11" s="18">
        <v>4.2474107603847538E-2</v>
      </c>
      <c r="K11" s="18">
        <v>2.892941881890658E-2</v>
      </c>
      <c r="L11" s="18">
        <v>4.7883157383879792E-2</v>
      </c>
      <c r="M11" s="18">
        <v>3.7279429401971063E-2</v>
      </c>
      <c r="N11" s="18">
        <v>3.8236377651368593E-2</v>
      </c>
      <c r="O11" s="18">
        <v>4.3947041647701753E-2</v>
      </c>
      <c r="Q11" s="18">
        <v>2.7353105833649159E-2</v>
      </c>
      <c r="R11" s="18">
        <v>3.1233978272513029E-2</v>
      </c>
      <c r="S11" s="18">
        <v>4.1067408737106847E-2</v>
      </c>
      <c r="T11" s="18">
        <v>6.3937165383594313E-2</v>
      </c>
      <c r="V11" s="18">
        <v>4.4442497224245793E-2</v>
      </c>
      <c r="W11" s="18">
        <v>4.7925283928308561E-2</v>
      </c>
      <c r="X11" s="18">
        <v>4.5681205744158397E-2</v>
      </c>
      <c r="Y11" s="18">
        <v>4.0730676204454842E-2</v>
      </c>
      <c r="Z11" s="18">
        <v>2.7849787943633929E-2</v>
      </c>
      <c r="AA11" s="18">
        <v>3.7520473841307717E-2</v>
      </c>
      <c r="AB11" s="18">
        <v>3.6936385369131818E-2</v>
      </c>
      <c r="AD11" s="18">
        <v>2.658265333451347E-2</v>
      </c>
      <c r="AE11" s="18">
        <v>4.0465497342085488E-2</v>
      </c>
      <c r="AF11" s="18">
        <v>5.2061465762825547E-2</v>
      </c>
      <c r="AG11" s="18">
        <v>1.75894449092945E-2</v>
      </c>
      <c r="AH11" s="18">
        <v>5.5474882590180033E-2</v>
      </c>
      <c r="AI11" s="18">
        <v>5.0834604406415372E-2</v>
      </c>
      <c r="AJ11" s="18">
        <v>0</v>
      </c>
      <c r="AL11" s="18">
        <v>2.8570000000000002E-2</v>
      </c>
      <c r="AM11" s="18">
        <v>4.7660000000000001E-2</v>
      </c>
      <c r="AN11" s="18">
        <v>4.5510000000000002E-2</v>
      </c>
      <c r="AP11" s="18">
        <v>2.5472973649411489E-2</v>
      </c>
      <c r="AQ11" s="18">
        <v>6.435697234582731E-2</v>
      </c>
      <c r="AR11" s="18">
        <v>2.4566470187355159E-2</v>
      </c>
      <c r="AS11" s="18">
        <v>3.1025822121009839E-2</v>
      </c>
      <c r="AT11" s="18">
        <v>2.216777231483098E-2</v>
      </c>
      <c r="AU11" s="18">
        <v>0</v>
      </c>
      <c r="AW11" s="18">
        <v>3.9148783690711023E-2</v>
      </c>
      <c r="AX11" s="18">
        <v>3.2785279879237537E-2</v>
      </c>
      <c r="AZ11" s="18">
        <v>4.705099705373187E-2</v>
      </c>
      <c r="BA11" s="18">
        <v>4.5704866120279228E-2</v>
      </c>
      <c r="BB11" s="18">
        <v>3.1284100791929843E-2</v>
      </c>
      <c r="BC11" s="18">
        <v>2.5436567593345991E-2</v>
      </c>
      <c r="BD11" s="18">
        <v>5.0124774090251067E-2</v>
      </c>
      <c r="BE11" s="18">
        <v>6.8954360682841574E-3</v>
      </c>
      <c r="BF11" s="18">
        <v>4.0789087400320098E-2</v>
      </c>
      <c r="BG11" s="18">
        <v>3.1293050141140262E-2</v>
      </c>
    </row>
    <row r="13" spans="2:61">
      <c r="B13" t="s">
        <v>483</v>
      </c>
    </row>
    <row r="14" spans="2:61">
      <c r="B14"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I16"/>
  <sheetViews>
    <sheetView showGridLines="0" workbookViewId="0">
      <pane xSplit="2" topLeftCell="C1" activePane="topRight" state="frozen"/>
      <selection pane="topRight" activeCell="B16" sqref="B16"/>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230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224</v>
      </c>
      <c r="C9" s="18">
        <v>0.40256652869883192</v>
      </c>
      <c r="D9" s="18">
        <v>0.42580828832293471</v>
      </c>
      <c r="E9" s="18">
        <v>0.38510516322465582</v>
      </c>
      <c r="G9" s="18">
        <v>0.34419813949889511</v>
      </c>
      <c r="H9" s="18">
        <v>0.40424983155846561</v>
      </c>
      <c r="I9" s="18">
        <v>0.3500302057929448</v>
      </c>
      <c r="J9" s="18">
        <v>0.37160088098046679</v>
      </c>
      <c r="K9" s="18">
        <v>0.4106942939402024</v>
      </c>
      <c r="L9" s="18">
        <v>0.37892843071708021</v>
      </c>
      <c r="M9" s="18">
        <v>0.54330954990730262</v>
      </c>
      <c r="N9" s="18">
        <v>0.3791790231404164</v>
      </c>
      <c r="O9" s="18">
        <v>0.32938834336668182</v>
      </c>
      <c r="Q9" s="18">
        <v>0.45431241589652821</v>
      </c>
      <c r="R9" s="18">
        <v>0.38572069532121528</v>
      </c>
      <c r="S9" s="18">
        <v>0.38483992058197453</v>
      </c>
      <c r="T9" s="18">
        <v>0.36767507695147411</v>
      </c>
      <c r="V9" s="18">
        <v>0.32755254881707702</v>
      </c>
      <c r="W9" s="18">
        <v>0.40985016175682148</v>
      </c>
      <c r="X9" s="18">
        <v>0.35164715328093699</v>
      </c>
      <c r="Y9" s="18">
        <v>0.37103424931739593</v>
      </c>
      <c r="Z9" s="18">
        <v>0.44206306134655721</v>
      </c>
      <c r="AA9" s="18">
        <v>0.43446976351451388</v>
      </c>
      <c r="AB9" s="18">
        <v>0.48246859704399481</v>
      </c>
      <c r="AD9" s="18">
        <v>0.50352664406823</v>
      </c>
      <c r="AE9" s="18">
        <v>0.37315698534127872</v>
      </c>
      <c r="AF9" s="18">
        <v>0.32976924781193029</v>
      </c>
      <c r="AG9" s="18">
        <v>0.43167686175342818</v>
      </c>
      <c r="AH9" s="18">
        <v>0.37893101419808323</v>
      </c>
      <c r="AI9" s="18">
        <v>0.27096793782247069</v>
      </c>
      <c r="AJ9" s="18">
        <v>0</v>
      </c>
      <c r="AL9" s="18">
        <v>0.45890999999999998</v>
      </c>
      <c r="AM9" s="18">
        <v>0.30741000000000002</v>
      </c>
      <c r="AN9" s="18">
        <v>0.34264</v>
      </c>
      <c r="AP9" s="18">
        <v>0.48188528957160343</v>
      </c>
      <c r="AQ9" s="18">
        <v>0.41175958121306611</v>
      </c>
      <c r="AR9" s="18">
        <v>0.53101495184671843</v>
      </c>
      <c r="AS9" s="18">
        <v>0.44103907727662678</v>
      </c>
      <c r="AT9" s="18">
        <v>0.45384224083177399</v>
      </c>
      <c r="AU9" s="18">
        <v>0.58283427779147678</v>
      </c>
      <c r="AW9" s="18">
        <v>0.44764059578667659</v>
      </c>
      <c r="AX9" s="18">
        <v>0.1106909959108347</v>
      </c>
      <c r="AZ9" s="18">
        <v>0.3257097105172847</v>
      </c>
      <c r="BA9" s="18">
        <v>0.44913483623813899</v>
      </c>
      <c r="BB9" s="18">
        <v>0.45509417081045672</v>
      </c>
      <c r="BC9" s="18">
        <v>0.44062872713946449</v>
      </c>
      <c r="BD9" s="18">
        <v>0.52549557913520795</v>
      </c>
      <c r="BE9" s="18">
        <v>0.39950429291292527</v>
      </c>
      <c r="BF9" s="18">
        <v>0.37030595348699352</v>
      </c>
      <c r="BG9" s="18">
        <v>0.44163219506149898</v>
      </c>
    </row>
    <row r="10" spans="2:61" ht="32.1" customHeight="1">
      <c r="B10" s="20" t="s">
        <v>225</v>
      </c>
      <c r="C10" s="18">
        <v>0.56588108523010927</v>
      </c>
      <c r="D10" s="18">
        <v>0.54126706086133802</v>
      </c>
      <c r="E10" s="18">
        <v>0.58432546900631543</v>
      </c>
      <c r="G10" s="18">
        <v>0.6256451887069765</v>
      </c>
      <c r="H10" s="18">
        <v>0.56963573120368172</v>
      </c>
      <c r="I10" s="18">
        <v>0.60158720272091315</v>
      </c>
      <c r="J10" s="18">
        <v>0.58391255122759977</v>
      </c>
      <c r="K10" s="18">
        <v>0.56617017805288627</v>
      </c>
      <c r="L10" s="18">
        <v>0.58554120207487625</v>
      </c>
      <c r="M10" s="18">
        <v>0.42814162101475323</v>
      </c>
      <c r="N10" s="18">
        <v>0.58783005514395248</v>
      </c>
      <c r="O10" s="18">
        <v>0.65178188201820952</v>
      </c>
      <c r="Q10" s="18">
        <v>0.52495728889283078</v>
      </c>
      <c r="R10" s="18">
        <v>0.59595470631010439</v>
      </c>
      <c r="S10" s="18">
        <v>0.57349939903301883</v>
      </c>
      <c r="T10" s="18">
        <v>0.58326237946428783</v>
      </c>
      <c r="V10" s="18">
        <v>0.63418907030575067</v>
      </c>
      <c r="W10" s="18">
        <v>0.56981160976336787</v>
      </c>
      <c r="X10" s="18">
        <v>0.6155997105827824</v>
      </c>
      <c r="Y10" s="18">
        <v>0.58870202616490996</v>
      </c>
      <c r="Z10" s="18">
        <v>0.5280330976274441</v>
      </c>
      <c r="AA10" s="18">
        <v>0.53420652068597241</v>
      </c>
      <c r="AB10" s="18">
        <v>0.48913035090902818</v>
      </c>
      <c r="AD10" s="18">
        <v>0.46694736489378907</v>
      </c>
      <c r="AE10" s="18">
        <v>0.59682565397966125</v>
      </c>
      <c r="AF10" s="18">
        <v>0.63839991771043769</v>
      </c>
      <c r="AG10" s="18">
        <v>0.53115066212421413</v>
      </c>
      <c r="AH10" s="18">
        <v>0.59688421639502243</v>
      </c>
      <c r="AI10" s="18">
        <v>0.67526390605860409</v>
      </c>
      <c r="AJ10" s="18">
        <v>1</v>
      </c>
      <c r="AL10" s="18">
        <v>0.51395000000000002</v>
      </c>
      <c r="AM10" s="18">
        <v>0.66115000000000002</v>
      </c>
      <c r="AN10" s="18">
        <v>0.61021000000000003</v>
      </c>
      <c r="AP10" s="18">
        <v>0.49725998644454139</v>
      </c>
      <c r="AQ10" s="18">
        <v>0.52985498650882679</v>
      </c>
      <c r="AR10" s="18">
        <v>0.46898504815328168</v>
      </c>
      <c r="AS10" s="18">
        <v>0.53279297335828235</v>
      </c>
      <c r="AT10" s="18">
        <v>0.50207323075079924</v>
      </c>
      <c r="AU10" s="18">
        <v>0.41716572220852288</v>
      </c>
      <c r="AW10" s="18">
        <v>0.52363383127256424</v>
      </c>
      <c r="AX10" s="18">
        <v>0.85784898648858077</v>
      </c>
      <c r="AZ10" s="18">
        <v>0.63980928634314183</v>
      </c>
      <c r="BA10" s="18">
        <v>0.51626590869162325</v>
      </c>
      <c r="BB10" s="18">
        <v>0.52442421850233178</v>
      </c>
      <c r="BC10" s="18">
        <v>0.5323438517093465</v>
      </c>
      <c r="BD10" s="18">
        <v>0.44057478606575717</v>
      </c>
      <c r="BE10" s="18">
        <v>0.54654626249622762</v>
      </c>
      <c r="BF10" s="18">
        <v>0.61068150952083744</v>
      </c>
      <c r="BG10" s="18">
        <v>0.5396876023739704</v>
      </c>
    </row>
    <row r="11" spans="2:61" ht="18.95" customHeight="1">
      <c r="B11" s="20" t="s">
        <v>119</v>
      </c>
      <c r="C11" s="18">
        <v>3.1552386071058793E-2</v>
      </c>
      <c r="D11" s="18">
        <v>3.2924650815727409E-2</v>
      </c>
      <c r="E11" s="18">
        <v>3.05693677690289E-2</v>
      </c>
      <c r="G11" s="18">
        <v>3.015667179412829E-2</v>
      </c>
      <c r="H11" s="18">
        <v>2.6114437237852822E-2</v>
      </c>
      <c r="I11" s="18">
        <v>4.8382591486142101E-2</v>
      </c>
      <c r="J11" s="18">
        <v>4.4486567791933503E-2</v>
      </c>
      <c r="K11" s="18">
        <v>2.3135528006911269E-2</v>
      </c>
      <c r="L11" s="18">
        <v>3.5530367208043527E-2</v>
      </c>
      <c r="M11" s="18">
        <v>2.8548829077944149E-2</v>
      </c>
      <c r="N11" s="18">
        <v>3.2990921715631068E-2</v>
      </c>
      <c r="O11" s="18">
        <v>1.8829774615108909E-2</v>
      </c>
      <c r="Q11" s="18">
        <v>2.0730295210641101E-2</v>
      </c>
      <c r="R11" s="18">
        <v>1.8324598368680198E-2</v>
      </c>
      <c r="S11" s="18">
        <v>4.1660680385006511E-2</v>
      </c>
      <c r="T11" s="18">
        <v>4.9062543584238283E-2</v>
      </c>
      <c r="V11" s="18">
        <v>3.8258380877172607E-2</v>
      </c>
      <c r="W11" s="18">
        <v>2.0338228479810549E-2</v>
      </c>
      <c r="X11" s="18">
        <v>3.2753136136280642E-2</v>
      </c>
      <c r="Y11" s="18">
        <v>4.0263724517693958E-2</v>
      </c>
      <c r="Z11" s="18">
        <v>2.99038410259987E-2</v>
      </c>
      <c r="AA11" s="18">
        <v>3.1323715799513513E-2</v>
      </c>
      <c r="AB11" s="18">
        <v>2.8401052046977019E-2</v>
      </c>
      <c r="AD11" s="18">
        <v>2.9525991037980912E-2</v>
      </c>
      <c r="AE11" s="18">
        <v>3.001736067906003E-2</v>
      </c>
      <c r="AF11" s="18">
        <v>3.1830834477631978E-2</v>
      </c>
      <c r="AG11" s="18">
        <v>3.717247612235771E-2</v>
      </c>
      <c r="AH11" s="18">
        <v>2.4184769406894339E-2</v>
      </c>
      <c r="AI11" s="18">
        <v>5.376815611892527E-2</v>
      </c>
      <c r="AJ11" s="18">
        <v>0</v>
      </c>
      <c r="AL11" s="18">
        <v>2.7140000000000001E-2</v>
      </c>
      <c r="AM11" s="18">
        <v>3.1440000000000003E-2</v>
      </c>
      <c r="AN11" s="18">
        <v>4.7149999999999997E-2</v>
      </c>
      <c r="AP11" s="18">
        <v>2.0854723983855149E-2</v>
      </c>
      <c r="AQ11" s="18">
        <v>5.8385432278107163E-2</v>
      </c>
      <c r="AR11" s="18">
        <v>0</v>
      </c>
      <c r="AS11" s="18">
        <v>2.616794936509079E-2</v>
      </c>
      <c r="AT11" s="18">
        <v>4.408452841742664E-2</v>
      </c>
      <c r="AU11" s="18">
        <v>0</v>
      </c>
      <c r="AW11" s="18">
        <v>2.8725572940759361E-2</v>
      </c>
      <c r="AX11" s="18">
        <v>3.1460017600584443E-2</v>
      </c>
      <c r="AZ11" s="18">
        <v>3.448100313957346E-2</v>
      </c>
      <c r="BA11" s="18">
        <v>3.4599255070237631E-2</v>
      </c>
      <c r="BB11" s="18">
        <v>2.048161068721158E-2</v>
      </c>
      <c r="BC11" s="18">
        <v>2.7027421151188991E-2</v>
      </c>
      <c r="BD11" s="18">
        <v>3.3929634799034748E-2</v>
      </c>
      <c r="BE11" s="18">
        <v>5.3949444590847252E-2</v>
      </c>
      <c r="BF11" s="18">
        <v>1.9012536992169121E-2</v>
      </c>
      <c r="BG11" s="18">
        <v>1.8680202564530481E-2</v>
      </c>
    </row>
    <row r="13" spans="2:61">
      <c r="B13" t="s">
        <v>483</v>
      </c>
    </row>
    <row r="14" spans="2:61">
      <c r="B14"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I16"/>
  <sheetViews>
    <sheetView showGridLines="0" workbookViewId="0">
      <pane xSplit="2" topLeftCell="C1" activePane="topRight" state="frozen"/>
      <selection pane="topRight" activeCell="B16" sqref="B16"/>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231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224</v>
      </c>
      <c r="C9" s="18">
        <v>0.7680972108529025</v>
      </c>
      <c r="D9" s="18">
        <v>0.79016679169590243</v>
      </c>
      <c r="E9" s="18">
        <v>0.75139469046611918</v>
      </c>
      <c r="G9" s="18">
        <v>0.69611174870058956</v>
      </c>
      <c r="H9" s="18">
        <v>0.79144277766453197</v>
      </c>
      <c r="I9" s="18">
        <v>0.70509499565982703</v>
      </c>
      <c r="J9" s="18">
        <v>0.75073152186980319</v>
      </c>
      <c r="K9" s="18">
        <v>0.7815397852621887</v>
      </c>
      <c r="L9" s="18">
        <v>0.77723249982850484</v>
      </c>
      <c r="M9" s="18">
        <v>0.84610274490109028</v>
      </c>
      <c r="N9" s="18">
        <v>0.73349218434061703</v>
      </c>
      <c r="O9" s="18">
        <v>0.75166527896049606</v>
      </c>
      <c r="Q9" s="18">
        <v>0.85451859287067211</v>
      </c>
      <c r="R9" s="18">
        <v>0.7595181701608037</v>
      </c>
      <c r="S9" s="18">
        <v>0.76561376752023247</v>
      </c>
      <c r="T9" s="18">
        <v>0.65790287383185475</v>
      </c>
      <c r="V9" s="18">
        <v>0.71134105980193285</v>
      </c>
      <c r="W9" s="18">
        <v>0.82733958028534216</v>
      </c>
      <c r="X9" s="18">
        <v>0.79580241100725457</v>
      </c>
      <c r="Y9" s="18">
        <v>0.77628320836810216</v>
      </c>
      <c r="Z9" s="18">
        <v>0.78950561005491349</v>
      </c>
      <c r="AA9" s="18">
        <v>0.72162451823865992</v>
      </c>
      <c r="AB9" s="18">
        <v>0.75399477683218141</v>
      </c>
      <c r="AD9" s="18">
        <v>0.83124163994584399</v>
      </c>
      <c r="AE9" s="18">
        <v>0.7345006388248192</v>
      </c>
      <c r="AF9" s="18">
        <v>0.72559134360953237</v>
      </c>
      <c r="AG9" s="18">
        <v>0.72388952451645561</v>
      </c>
      <c r="AH9" s="18">
        <v>0.77285589697797064</v>
      </c>
      <c r="AI9" s="18">
        <v>0.71038954117487596</v>
      </c>
      <c r="AJ9" s="18">
        <v>0.41642438835741491</v>
      </c>
      <c r="AL9" s="18">
        <v>0.84833999999999998</v>
      </c>
      <c r="AM9" s="18">
        <v>0.78517000000000003</v>
      </c>
      <c r="AN9" s="18">
        <v>0.76512000000000002</v>
      </c>
      <c r="AP9" s="18">
        <v>0.78779543198815061</v>
      </c>
      <c r="AQ9" s="18">
        <v>0.69602545361551016</v>
      </c>
      <c r="AR9" s="18">
        <v>0.84059193680988065</v>
      </c>
      <c r="AS9" s="18">
        <v>0.76446842199570464</v>
      </c>
      <c r="AT9" s="18">
        <v>0.75455564411555476</v>
      </c>
      <c r="AU9" s="18">
        <v>0.91504777218986599</v>
      </c>
      <c r="AW9" s="18">
        <v>0.8565213552063754</v>
      </c>
      <c r="AX9" s="18">
        <v>0.18622627558832131</v>
      </c>
      <c r="AZ9" s="18">
        <v>0.76218099502378811</v>
      </c>
      <c r="BA9" s="18">
        <v>0.79178010535781196</v>
      </c>
      <c r="BB9" s="18">
        <v>0.77119671133897794</v>
      </c>
      <c r="BC9" s="18">
        <v>0.80900950031402907</v>
      </c>
      <c r="BD9" s="18">
        <v>0.77615072563278864</v>
      </c>
      <c r="BE9" s="18">
        <v>0.79499102866866111</v>
      </c>
      <c r="BF9" s="18">
        <v>0.62462095387836192</v>
      </c>
      <c r="BG9" s="18">
        <v>0.68452733282721778</v>
      </c>
    </row>
    <row r="10" spans="2:61" ht="32.1" customHeight="1">
      <c r="B10" s="20" t="s">
        <v>225</v>
      </c>
      <c r="C10" s="18">
        <v>0.21376318043477169</v>
      </c>
      <c r="D10" s="18">
        <v>0.1932208016232837</v>
      </c>
      <c r="E10" s="18">
        <v>0.22925226826850759</v>
      </c>
      <c r="G10" s="18">
        <v>0.28340761690188387</v>
      </c>
      <c r="H10" s="18">
        <v>0.196019232918348</v>
      </c>
      <c r="I10" s="18">
        <v>0.26374601544082082</v>
      </c>
      <c r="J10" s="18">
        <v>0.2228561927692721</v>
      </c>
      <c r="K10" s="18">
        <v>0.20448218025012249</v>
      </c>
      <c r="L10" s="18">
        <v>0.1994437920974676</v>
      </c>
      <c r="M10" s="18">
        <v>0.14482993249810791</v>
      </c>
      <c r="N10" s="18">
        <v>0.24681454589874141</v>
      </c>
      <c r="O10" s="18">
        <v>0.23255537900425341</v>
      </c>
      <c r="Q10" s="18">
        <v>0.14002506912465651</v>
      </c>
      <c r="R10" s="18">
        <v>0.22793741802512649</v>
      </c>
      <c r="S10" s="18">
        <v>0.2146572386064082</v>
      </c>
      <c r="T10" s="18">
        <v>0.30278750099779123</v>
      </c>
      <c r="V10" s="18">
        <v>0.26229413323329509</v>
      </c>
      <c r="W10" s="18">
        <v>0.16482856209104171</v>
      </c>
      <c r="X10" s="18">
        <v>0.18968515864021671</v>
      </c>
      <c r="Y10" s="18">
        <v>0.20186066649290679</v>
      </c>
      <c r="Z10" s="18">
        <v>0.2054776410999738</v>
      </c>
      <c r="AA10" s="18">
        <v>0.25522493800675988</v>
      </c>
      <c r="AB10" s="18">
        <v>0.21782935052715521</v>
      </c>
      <c r="AD10" s="18">
        <v>0.15638441110757051</v>
      </c>
      <c r="AE10" s="18">
        <v>0.2441831013457563</v>
      </c>
      <c r="AF10" s="18">
        <v>0.25038254104788898</v>
      </c>
      <c r="AG10" s="18">
        <v>0.25038141893403848</v>
      </c>
      <c r="AH10" s="18">
        <v>0.21500815727478009</v>
      </c>
      <c r="AI10" s="18">
        <v>0.26467740466755502</v>
      </c>
      <c r="AJ10" s="18">
        <v>0.39389706388714463</v>
      </c>
      <c r="AL10" s="18">
        <v>0.14399000000000001</v>
      </c>
      <c r="AM10" s="18">
        <v>0.20230999999999999</v>
      </c>
      <c r="AN10" s="18">
        <v>0.21154000000000001</v>
      </c>
      <c r="AP10" s="18">
        <v>0.1893155277338385</v>
      </c>
      <c r="AQ10" s="18">
        <v>0.26231022383734431</v>
      </c>
      <c r="AR10" s="18">
        <v>0.15049914740682671</v>
      </c>
      <c r="AS10" s="18">
        <v>0.2267798648760414</v>
      </c>
      <c r="AT10" s="18">
        <v>0.2291521319091831</v>
      </c>
      <c r="AU10" s="18">
        <v>8.4952227810133882E-2</v>
      </c>
      <c r="AW10" s="18">
        <v>0.13015880703229599</v>
      </c>
      <c r="AX10" s="18">
        <v>0.79192861327821118</v>
      </c>
      <c r="AZ10" s="18">
        <v>0.2184822506072881</v>
      </c>
      <c r="BA10" s="18">
        <v>0.19367790296503379</v>
      </c>
      <c r="BB10" s="18">
        <v>0.21438813514249519</v>
      </c>
      <c r="BC10" s="18">
        <v>0.17767501023314769</v>
      </c>
      <c r="BD10" s="18">
        <v>0.19165492230099329</v>
      </c>
      <c r="BE10" s="18">
        <v>0.17971938705293239</v>
      </c>
      <c r="BF10" s="18">
        <v>0.34703798144228049</v>
      </c>
      <c r="BG10" s="18">
        <v>0.30369893492474831</v>
      </c>
    </row>
    <row r="11" spans="2:61" ht="18.95" customHeight="1">
      <c r="B11" s="20" t="s">
        <v>119</v>
      </c>
      <c r="C11" s="18">
        <v>1.8139608712325839E-2</v>
      </c>
      <c r="D11" s="18">
        <v>1.6612406680813971E-2</v>
      </c>
      <c r="E11" s="18">
        <v>1.9353041265373318E-2</v>
      </c>
      <c r="G11" s="18">
        <v>2.0480634397526329E-2</v>
      </c>
      <c r="H11" s="18">
        <v>1.253798941712015E-2</v>
      </c>
      <c r="I11" s="18">
        <v>3.115898889935222E-2</v>
      </c>
      <c r="J11" s="18">
        <v>2.6412285360924621E-2</v>
      </c>
      <c r="K11" s="18">
        <v>1.3978034487688799E-2</v>
      </c>
      <c r="L11" s="18">
        <v>2.3323708074027529E-2</v>
      </c>
      <c r="M11" s="18">
        <v>9.0673226008018016E-3</v>
      </c>
      <c r="N11" s="18">
        <v>1.969326976064141E-2</v>
      </c>
      <c r="O11" s="18">
        <v>1.577934203525052E-2</v>
      </c>
      <c r="Q11" s="18">
        <v>5.456338004671147E-3</v>
      </c>
      <c r="R11" s="18">
        <v>1.254441181406948E-2</v>
      </c>
      <c r="S11" s="18">
        <v>1.9728993873359309E-2</v>
      </c>
      <c r="T11" s="18">
        <v>3.9309625170354127E-2</v>
      </c>
      <c r="V11" s="18">
        <v>2.6364806964772121E-2</v>
      </c>
      <c r="W11" s="18">
        <v>7.8318576236161078E-3</v>
      </c>
      <c r="X11" s="18">
        <v>1.451243035252873E-2</v>
      </c>
      <c r="Y11" s="18">
        <v>2.1856125138990962E-2</v>
      </c>
      <c r="Z11" s="18">
        <v>5.0167488451127529E-3</v>
      </c>
      <c r="AA11" s="18">
        <v>2.3150543754579891E-2</v>
      </c>
      <c r="AB11" s="18">
        <v>2.817587264066336E-2</v>
      </c>
      <c r="AD11" s="18">
        <v>1.237394894658576E-2</v>
      </c>
      <c r="AE11" s="18">
        <v>2.1316259829424311E-2</v>
      </c>
      <c r="AF11" s="18">
        <v>2.4026115342578661E-2</v>
      </c>
      <c r="AG11" s="18">
        <v>2.572905654950584E-2</v>
      </c>
      <c r="AH11" s="18">
        <v>1.213594574724918E-2</v>
      </c>
      <c r="AI11" s="18">
        <v>2.4933054157569079E-2</v>
      </c>
      <c r="AJ11" s="18">
        <v>0.18967854775544049</v>
      </c>
      <c r="AL11" s="18">
        <v>7.6800000000000002E-3</v>
      </c>
      <c r="AM11" s="18">
        <v>1.252E-2</v>
      </c>
      <c r="AN11" s="18">
        <v>2.334E-2</v>
      </c>
      <c r="AP11" s="18">
        <v>2.2889040278011009E-2</v>
      </c>
      <c r="AQ11" s="18">
        <v>4.16643225471457E-2</v>
      </c>
      <c r="AR11" s="18">
        <v>8.9089157832928922E-3</v>
      </c>
      <c r="AS11" s="18">
        <v>8.7517131282539226E-3</v>
      </c>
      <c r="AT11" s="18">
        <v>1.6292223975262161E-2</v>
      </c>
      <c r="AU11" s="18">
        <v>0</v>
      </c>
      <c r="AW11" s="18">
        <v>1.331983776132876E-2</v>
      </c>
      <c r="AX11" s="18">
        <v>2.1845111133467401E-2</v>
      </c>
      <c r="AZ11" s="18">
        <v>1.933675436892366E-2</v>
      </c>
      <c r="BA11" s="18">
        <v>1.454199167715426E-2</v>
      </c>
      <c r="BB11" s="18">
        <v>1.4415153518526781E-2</v>
      </c>
      <c r="BC11" s="18">
        <v>1.331548945282332E-2</v>
      </c>
      <c r="BD11" s="18">
        <v>3.2194352066218082E-2</v>
      </c>
      <c r="BE11" s="18">
        <v>2.528958427840651E-2</v>
      </c>
      <c r="BF11" s="18">
        <v>2.834106467935766E-2</v>
      </c>
      <c r="BG11" s="18">
        <v>1.1773732248033729E-2</v>
      </c>
    </row>
    <row r="13" spans="2:61">
      <c r="B13" t="s">
        <v>483</v>
      </c>
    </row>
    <row r="14" spans="2:61">
      <c r="B14"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I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232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224</v>
      </c>
      <c r="C9" s="18">
        <v>0.50266601950562217</v>
      </c>
      <c r="D9" s="18">
        <v>0.55814786601670752</v>
      </c>
      <c r="E9" s="18">
        <v>0.46054594072733512</v>
      </c>
      <c r="G9" s="18">
        <v>0.42787201736948077</v>
      </c>
      <c r="H9" s="18">
        <v>0.52961161098279819</v>
      </c>
      <c r="I9" s="18">
        <v>0.43712088764298762</v>
      </c>
      <c r="J9" s="18">
        <v>0.42816332281498798</v>
      </c>
      <c r="K9" s="18">
        <v>0.49082253896242972</v>
      </c>
      <c r="L9" s="18">
        <v>0.4442232379901187</v>
      </c>
      <c r="M9" s="18">
        <v>0.66989454114846192</v>
      </c>
      <c r="N9" s="18">
        <v>0.49875792118426149</v>
      </c>
      <c r="O9" s="18">
        <v>0.43851754142447769</v>
      </c>
      <c r="Q9" s="18">
        <v>0.60130866296844632</v>
      </c>
      <c r="R9" s="18">
        <v>0.49780830748732668</v>
      </c>
      <c r="S9" s="18">
        <v>0.48148609540215609</v>
      </c>
      <c r="T9" s="18">
        <v>0.39164922084808867</v>
      </c>
      <c r="V9" s="18">
        <v>0.32079727586444851</v>
      </c>
      <c r="W9" s="18">
        <v>0.49852250917561741</v>
      </c>
      <c r="X9" s="18">
        <v>0.48331161449395998</v>
      </c>
      <c r="Y9" s="18">
        <v>0.52768994283167692</v>
      </c>
      <c r="Z9" s="18">
        <v>0.56487065186884922</v>
      </c>
      <c r="AA9" s="18">
        <v>0.53820213109105886</v>
      </c>
      <c r="AB9" s="18">
        <v>0.58996397762381503</v>
      </c>
      <c r="AD9" s="18">
        <v>0.60324796154309723</v>
      </c>
      <c r="AE9" s="18">
        <v>0.48272787804379907</v>
      </c>
      <c r="AF9" s="18">
        <v>0.44468484523036678</v>
      </c>
      <c r="AG9" s="18">
        <v>0.42485299429253343</v>
      </c>
      <c r="AH9" s="18">
        <v>0.46838403378127191</v>
      </c>
      <c r="AI9" s="18">
        <v>0.38686080826795421</v>
      </c>
      <c r="AJ9" s="18">
        <v>0</v>
      </c>
      <c r="AL9" s="18">
        <v>0.56447000000000003</v>
      </c>
      <c r="AM9" s="18">
        <v>0.42676999999999998</v>
      </c>
      <c r="AN9" s="18">
        <v>0.34433999999999998</v>
      </c>
      <c r="AP9" s="18">
        <v>0.68286617557410334</v>
      </c>
      <c r="AQ9" s="18">
        <v>0.40814812390916699</v>
      </c>
      <c r="AR9" s="18">
        <v>0.70980206203078944</v>
      </c>
      <c r="AS9" s="18">
        <v>0.55858929195125706</v>
      </c>
      <c r="AT9" s="18">
        <v>0.55331701546760959</v>
      </c>
      <c r="AU9" s="18">
        <v>0.76835490736550505</v>
      </c>
      <c r="AW9" s="18">
        <v>0.56061471900594839</v>
      </c>
      <c r="AX9" s="18">
        <v>0.1306510356553762</v>
      </c>
      <c r="AZ9" s="18">
        <v>0.39738836939209471</v>
      </c>
      <c r="BA9" s="18">
        <v>0.5634806021870723</v>
      </c>
      <c r="BB9" s="18">
        <v>0.57417403865364292</v>
      </c>
      <c r="BC9" s="18">
        <v>0.62309488831742466</v>
      </c>
      <c r="BD9" s="18">
        <v>0.68401019100451721</v>
      </c>
      <c r="BE9" s="18">
        <v>0.57324891502275277</v>
      </c>
      <c r="BF9" s="18">
        <v>0.38056169570050791</v>
      </c>
      <c r="BG9" s="18">
        <v>0.30218276161410801</v>
      </c>
    </row>
    <row r="10" spans="2:61" ht="32.1" customHeight="1">
      <c r="B10" s="20" t="s">
        <v>225</v>
      </c>
      <c r="C10" s="18">
        <v>0.47290948084492151</v>
      </c>
      <c r="D10" s="18">
        <v>0.41706877797183278</v>
      </c>
      <c r="E10" s="18">
        <v>0.51525035606358183</v>
      </c>
      <c r="G10" s="18">
        <v>0.55284843292431152</v>
      </c>
      <c r="H10" s="18">
        <v>0.4555761750247897</v>
      </c>
      <c r="I10" s="18">
        <v>0.53249610124248625</v>
      </c>
      <c r="J10" s="18">
        <v>0.53180992070995392</v>
      </c>
      <c r="K10" s="18">
        <v>0.48621969830277723</v>
      </c>
      <c r="L10" s="18">
        <v>0.52975439854613682</v>
      </c>
      <c r="M10" s="18">
        <v>0.30405643875576582</v>
      </c>
      <c r="N10" s="18">
        <v>0.47625536421176362</v>
      </c>
      <c r="O10" s="18">
        <v>0.54498288520543103</v>
      </c>
      <c r="Q10" s="18">
        <v>0.37879736667160979</v>
      </c>
      <c r="R10" s="18">
        <v>0.48797489615173573</v>
      </c>
      <c r="S10" s="18">
        <v>0.49544194639820521</v>
      </c>
      <c r="T10" s="18">
        <v>0.56829583174965903</v>
      </c>
      <c r="V10" s="18">
        <v>0.6466187804033523</v>
      </c>
      <c r="W10" s="18">
        <v>0.47436731989730258</v>
      </c>
      <c r="X10" s="18">
        <v>0.49698126346746901</v>
      </c>
      <c r="Y10" s="18">
        <v>0.44339920878366162</v>
      </c>
      <c r="Z10" s="18">
        <v>0.41919706110938998</v>
      </c>
      <c r="AA10" s="18">
        <v>0.43606446699540852</v>
      </c>
      <c r="AB10" s="18">
        <v>0.38912765506383679</v>
      </c>
      <c r="AD10" s="18">
        <v>0.37052972707684811</v>
      </c>
      <c r="AE10" s="18">
        <v>0.49928254664118399</v>
      </c>
      <c r="AF10" s="18">
        <v>0.52950436955776836</v>
      </c>
      <c r="AG10" s="18">
        <v>0.5498361297927099</v>
      </c>
      <c r="AH10" s="18">
        <v>0.50321208122487493</v>
      </c>
      <c r="AI10" s="18">
        <v>0.59091211718654479</v>
      </c>
      <c r="AJ10" s="18">
        <v>1</v>
      </c>
      <c r="AL10" s="18">
        <v>0.41735</v>
      </c>
      <c r="AM10" s="18">
        <v>0.55205000000000004</v>
      </c>
      <c r="AN10" s="18">
        <v>0.61673</v>
      </c>
      <c r="AP10" s="18">
        <v>0.30520670807650019</v>
      </c>
      <c r="AQ10" s="18">
        <v>0.53901597387432798</v>
      </c>
      <c r="AR10" s="18">
        <v>0.28175957615847708</v>
      </c>
      <c r="AS10" s="18">
        <v>0.42662530958685929</v>
      </c>
      <c r="AT10" s="18">
        <v>0.41983728895838113</v>
      </c>
      <c r="AU10" s="18">
        <v>0.2316450926344947</v>
      </c>
      <c r="AW10" s="18">
        <v>0.4164143084886307</v>
      </c>
      <c r="AX10" s="18">
        <v>0.84763888481925165</v>
      </c>
      <c r="AZ10" s="18">
        <v>0.57780786526708838</v>
      </c>
      <c r="BA10" s="18">
        <v>0.40991024185753738</v>
      </c>
      <c r="BB10" s="18">
        <v>0.40355739054212603</v>
      </c>
      <c r="BC10" s="18">
        <v>0.36228817110235212</v>
      </c>
      <c r="BD10" s="18">
        <v>0.30767678015892352</v>
      </c>
      <c r="BE10" s="18">
        <v>0.39760510994134279</v>
      </c>
      <c r="BF10" s="18">
        <v>0.58646888408829378</v>
      </c>
      <c r="BG10" s="18">
        <v>0.68259857394928369</v>
      </c>
    </row>
    <row r="11" spans="2:61" ht="18.95" customHeight="1">
      <c r="B11" s="20" t="s">
        <v>119</v>
      </c>
      <c r="C11" s="18">
        <v>2.4424499649456189E-2</v>
      </c>
      <c r="D11" s="18">
        <v>2.4783356011459711E-2</v>
      </c>
      <c r="E11" s="18">
        <v>2.4203703209082991E-2</v>
      </c>
      <c r="G11" s="18">
        <v>1.9279549706207669E-2</v>
      </c>
      <c r="H11" s="18">
        <v>1.4812213992412291E-2</v>
      </c>
      <c r="I11" s="18">
        <v>3.0383011114526171E-2</v>
      </c>
      <c r="J11" s="18">
        <v>4.0026756475058038E-2</v>
      </c>
      <c r="K11" s="18">
        <v>2.2957762734793129E-2</v>
      </c>
      <c r="L11" s="18">
        <v>2.6022363463744438E-2</v>
      </c>
      <c r="M11" s="18">
        <v>2.6049020095772219E-2</v>
      </c>
      <c r="N11" s="18">
        <v>2.4986714603974731E-2</v>
      </c>
      <c r="O11" s="18">
        <v>1.6499573370091329E-2</v>
      </c>
      <c r="Q11" s="18">
        <v>1.989397035994387E-2</v>
      </c>
      <c r="R11" s="18">
        <v>1.4216796360937501E-2</v>
      </c>
      <c r="S11" s="18">
        <v>2.3071958199638691E-2</v>
      </c>
      <c r="T11" s="18">
        <v>4.0054947402252378E-2</v>
      </c>
      <c r="V11" s="18">
        <v>3.2583943732199368E-2</v>
      </c>
      <c r="W11" s="18">
        <v>2.711017092707986E-2</v>
      </c>
      <c r="X11" s="18">
        <v>1.9707122038570848E-2</v>
      </c>
      <c r="Y11" s="18">
        <v>2.8910848384661469E-2</v>
      </c>
      <c r="Z11" s="18">
        <v>1.593228702176076E-2</v>
      </c>
      <c r="AA11" s="18">
        <v>2.5733401913532329E-2</v>
      </c>
      <c r="AB11" s="18">
        <v>2.090836731234811E-2</v>
      </c>
      <c r="AD11" s="18">
        <v>2.6222311380054819E-2</v>
      </c>
      <c r="AE11" s="18">
        <v>1.7989575315016978E-2</v>
      </c>
      <c r="AF11" s="18">
        <v>2.5810785211864858E-2</v>
      </c>
      <c r="AG11" s="18">
        <v>2.531087591475675E-2</v>
      </c>
      <c r="AH11" s="18">
        <v>2.8403884993853129E-2</v>
      </c>
      <c r="AI11" s="18">
        <v>2.2227074545501119E-2</v>
      </c>
      <c r="AJ11" s="18">
        <v>0</v>
      </c>
      <c r="AL11" s="18">
        <v>1.8169999999999999E-2</v>
      </c>
      <c r="AM11" s="18">
        <v>2.1180000000000001E-2</v>
      </c>
      <c r="AN11" s="18">
        <v>3.8920000000000003E-2</v>
      </c>
      <c r="AP11" s="18">
        <v>1.19271163493966E-2</v>
      </c>
      <c r="AQ11" s="18">
        <v>5.2835902216504978E-2</v>
      </c>
      <c r="AR11" s="18">
        <v>8.4383618107336956E-3</v>
      </c>
      <c r="AS11" s="18">
        <v>1.4785398461883649E-2</v>
      </c>
      <c r="AT11" s="18">
        <v>2.6845695574009409E-2</v>
      </c>
      <c r="AU11" s="18">
        <v>0</v>
      </c>
      <c r="AW11" s="18">
        <v>2.2970972505421031E-2</v>
      </c>
      <c r="AX11" s="18">
        <v>2.1710079525372052E-2</v>
      </c>
      <c r="AZ11" s="18">
        <v>2.4803765340816821E-2</v>
      </c>
      <c r="BA11" s="18">
        <v>2.6609155955390248E-2</v>
      </c>
      <c r="BB11" s="18">
        <v>2.226857080423093E-2</v>
      </c>
      <c r="BC11" s="18">
        <v>1.461694058022321E-2</v>
      </c>
      <c r="BD11" s="18">
        <v>8.3130288365590704E-3</v>
      </c>
      <c r="BE11" s="18">
        <v>2.9145975035904489E-2</v>
      </c>
      <c r="BF11" s="18">
        <v>3.296942021119835E-2</v>
      </c>
      <c r="BG11" s="18">
        <v>1.521866443660809E-2</v>
      </c>
    </row>
    <row r="13" spans="2:61">
      <c r="B13" t="s">
        <v>483</v>
      </c>
    </row>
    <row r="14" spans="2:61">
      <c r="B14"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K16"/>
  <sheetViews>
    <sheetView showGridLines="0" workbookViewId="0">
      <selection activeCell="B16" sqref="B16"/>
    </sheetView>
  </sheetViews>
  <sheetFormatPr defaultRowHeight="14.45"/>
  <cols>
    <col min="1" max="1" width="5" customWidth="1"/>
    <col min="2" max="2" width="25" customWidth="1"/>
    <col min="3" max="11" width="20" customWidth="1"/>
  </cols>
  <sheetData>
    <row r="2" spans="2:11" ht="39.950000000000003" customHeight="1">
      <c r="D2" s="19" t="s">
        <v>492</v>
      </c>
    </row>
    <row r="6" spans="2:11" ht="50.1" customHeight="1">
      <c r="C6" s="22" t="s">
        <v>501</v>
      </c>
      <c r="D6" s="22" t="s">
        <v>502</v>
      </c>
      <c r="E6" s="22" t="s">
        <v>503</v>
      </c>
      <c r="F6" s="22" t="s">
        <v>504</v>
      </c>
      <c r="G6" s="22" t="s">
        <v>505</v>
      </c>
      <c r="H6" s="22" t="s">
        <v>506</v>
      </c>
      <c r="I6" s="22" t="s">
        <v>507</v>
      </c>
      <c r="J6" s="22" t="s">
        <v>508</v>
      </c>
      <c r="K6" s="22" t="s">
        <v>509</v>
      </c>
    </row>
    <row r="7" spans="2:11">
      <c r="B7" s="20" t="s">
        <v>224</v>
      </c>
      <c r="C7" s="18">
        <v>0.31868830269321913</v>
      </c>
      <c r="D7" s="18">
        <v>0.75534601450127281</v>
      </c>
      <c r="E7" s="18">
        <v>0.43523028077978182</v>
      </c>
      <c r="F7" s="18">
        <v>0.42849577838073372</v>
      </c>
      <c r="G7" s="18">
        <v>0.35030771890731688</v>
      </c>
      <c r="H7" s="18">
        <v>0.26450730134233719</v>
      </c>
      <c r="I7" s="18">
        <v>0.40158828427132842</v>
      </c>
      <c r="J7" s="18">
        <v>0.50546064188891315</v>
      </c>
      <c r="K7" s="18">
        <v>0.51082794967511636</v>
      </c>
    </row>
    <row r="8" spans="2:11">
      <c r="B8" s="20" t="s">
        <v>225</v>
      </c>
      <c r="C8" s="18">
        <v>0.65809517710950116</v>
      </c>
      <c r="D8" s="18">
        <v>0.23157173937463171</v>
      </c>
      <c r="E8" s="18">
        <v>0.54552527635986792</v>
      </c>
      <c r="F8" s="18">
        <v>0.55284406409318032</v>
      </c>
      <c r="G8" s="18">
        <v>0.6156479298970694</v>
      </c>
      <c r="H8" s="18">
        <v>0.71476444017108631</v>
      </c>
      <c r="I8" s="18">
        <v>0.57723184551452011</v>
      </c>
      <c r="J8" s="18">
        <v>0.47719107960542662</v>
      </c>
      <c r="K8" s="18">
        <v>0.47013572005124948</v>
      </c>
    </row>
    <row r="9" spans="2:11">
      <c r="B9" s="20" t="s">
        <v>119</v>
      </c>
      <c r="C9" s="18">
        <v>2.321652019727953E-2</v>
      </c>
      <c r="D9" s="18">
        <v>1.308224612409542E-2</v>
      </c>
      <c r="E9" s="18">
        <v>1.9244442860350292E-2</v>
      </c>
      <c r="F9" s="18">
        <v>1.866015752608606E-2</v>
      </c>
      <c r="G9" s="18">
        <v>3.4044351195613609E-2</v>
      </c>
      <c r="H9" s="18">
        <v>2.0728258486576449E-2</v>
      </c>
      <c r="I9" s="18">
        <v>2.1179870214151571E-2</v>
      </c>
      <c r="J9" s="18">
        <v>1.734827850566022E-2</v>
      </c>
      <c r="K9" s="18">
        <v>1.903633027363404E-2</v>
      </c>
    </row>
    <row r="12" spans="2:11">
      <c r="B12" t="s">
        <v>483</v>
      </c>
    </row>
    <row r="13" spans="2:11">
      <c r="B13" t="s">
        <v>11</v>
      </c>
    </row>
    <row r="16" spans="2:11">
      <c r="B16" t="str">
        <f>HYPERLINK("#Contents!A1", "Return to Contents")</f>
        <v>Return to Contents</v>
      </c>
    </row>
  </sheetData>
  <pageMargins left="0.75" right="0.75" top="1" bottom="1" header="0.5" footer="0.5"/>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I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233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224</v>
      </c>
      <c r="C9" s="18">
        <v>0.31868830269321913</v>
      </c>
      <c r="D9" s="18">
        <v>0.33487963642113672</v>
      </c>
      <c r="E9" s="18">
        <v>0.30645292944931862</v>
      </c>
      <c r="G9" s="18">
        <v>0.31548185957626163</v>
      </c>
      <c r="H9" s="18">
        <v>0.32550374946114818</v>
      </c>
      <c r="I9" s="18">
        <v>0.30054722235939452</v>
      </c>
      <c r="J9" s="18">
        <v>0.25773539850952731</v>
      </c>
      <c r="K9" s="18">
        <v>0.33531035008646848</v>
      </c>
      <c r="L9" s="18">
        <v>0.23410443662876501</v>
      </c>
      <c r="M9" s="18">
        <v>0.45206920310896442</v>
      </c>
      <c r="N9" s="18">
        <v>0.30746832694134102</v>
      </c>
      <c r="O9" s="18">
        <v>0.2522217610178718</v>
      </c>
      <c r="Q9" s="18">
        <v>0.37774813944485702</v>
      </c>
      <c r="R9" s="18">
        <v>0.28164589254385042</v>
      </c>
      <c r="S9" s="18">
        <v>0.29089475617653332</v>
      </c>
      <c r="T9" s="18">
        <v>0.2949208294743289</v>
      </c>
      <c r="V9" s="18">
        <v>0.29531532089486262</v>
      </c>
      <c r="W9" s="18">
        <v>0.33327220455750878</v>
      </c>
      <c r="X9" s="18">
        <v>0.28011475911687089</v>
      </c>
      <c r="Y9" s="18">
        <v>0.29373299771826911</v>
      </c>
      <c r="Z9" s="18">
        <v>0.34709755412610332</v>
      </c>
      <c r="AA9" s="18">
        <v>0.31309289081181491</v>
      </c>
      <c r="AB9" s="18">
        <v>0.36782418128446259</v>
      </c>
      <c r="AD9" s="18">
        <v>0.40533442182697171</v>
      </c>
      <c r="AE9" s="18">
        <v>0.28766019648997387</v>
      </c>
      <c r="AF9" s="18">
        <v>0.27179072226988688</v>
      </c>
      <c r="AG9" s="18">
        <v>0.29440710414304999</v>
      </c>
      <c r="AH9" s="18">
        <v>0.27980267505758483</v>
      </c>
      <c r="AI9" s="18">
        <v>0.2402840699097134</v>
      </c>
      <c r="AJ9" s="18">
        <v>0</v>
      </c>
      <c r="AL9" s="18">
        <v>0.38696000000000003</v>
      </c>
      <c r="AM9" s="18">
        <v>0.2407</v>
      </c>
      <c r="AN9" s="18">
        <v>0.31695000000000001</v>
      </c>
      <c r="AP9" s="18">
        <v>0.36590286634018621</v>
      </c>
      <c r="AQ9" s="18">
        <v>0.33117518890826297</v>
      </c>
      <c r="AR9" s="18">
        <v>0.38312137960637049</v>
      </c>
      <c r="AS9" s="18">
        <v>0.32843868194185533</v>
      </c>
      <c r="AT9" s="18">
        <v>0.34162152468789858</v>
      </c>
      <c r="AU9" s="18">
        <v>0.62551837331816262</v>
      </c>
      <c r="AW9" s="18">
        <v>0.35229661902046833</v>
      </c>
      <c r="AX9" s="18">
        <v>0.1023993723417424</v>
      </c>
      <c r="AZ9" s="18">
        <v>0.27532359236989778</v>
      </c>
      <c r="BA9" s="18">
        <v>0.36491265239774717</v>
      </c>
      <c r="BB9" s="18">
        <v>0.34663687222461448</v>
      </c>
      <c r="BC9" s="18">
        <v>0.3353876207440003</v>
      </c>
      <c r="BD9" s="18">
        <v>0.3221858163659187</v>
      </c>
      <c r="BE9" s="18">
        <v>0.37093756235221792</v>
      </c>
      <c r="BF9" s="18">
        <v>0.27973433103860612</v>
      </c>
      <c r="BG9" s="18">
        <v>0.26182613661287302</v>
      </c>
    </row>
    <row r="10" spans="2:61" ht="32.1" customHeight="1">
      <c r="B10" s="20" t="s">
        <v>225</v>
      </c>
      <c r="C10" s="18">
        <v>0.65809517710950116</v>
      </c>
      <c r="D10" s="18">
        <v>0.63883277497410729</v>
      </c>
      <c r="E10" s="18">
        <v>0.67263679051951175</v>
      </c>
      <c r="G10" s="18">
        <v>0.67328724111953697</v>
      </c>
      <c r="H10" s="18">
        <v>0.65453847955528344</v>
      </c>
      <c r="I10" s="18">
        <v>0.66322936116421138</v>
      </c>
      <c r="J10" s="18">
        <v>0.72014402414446232</v>
      </c>
      <c r="K10" s="18">
        <v>0.64407822797950132</v>
      </c>
      <c r="L10" s="18">
        <v>0.74342827598484518</v>
      </c>
      <c r="M10" s="18">
        <v>0.53363936079931074</v>
      </c>
      <c r="N10" s="18">
        <v>0.65882161844049858</v>
      </c>
      <c r="O10" s="18">
        <v>0.72504219550774374</v>
      </c>
      <c r="Q10" s="18">
        <v>0.61003831625754668</v>
      </c>
      <c r="R10" s="18">
        <v>0.69428596094698647</v>
      </c>
      <c r="S10" s="18">
        <v>0.68330005351267886</v>
      </c>
      <c r="T10" s="18">
        <v>0.66923098793709423</v>
      </c>
      <c r="V10" s="18">
        <v>0.68272664618367607</v>
      </c>
      <c r="W10" s="18">
        <v>0.65187940070569272</v>
      </c>
      <c r="X10" s="18">
        <v>0.69543739834365959</v>
      </c>
      <c r="Y10" s="18">
        <v>0.68564644705443423</v>
      </c>
      <c r="Z10" s="18">
        <v>0.62962927123491375</v>
      </c>
      <c r="AA10" s="18">
        <v>0.64835430985721865</v>
      </c>
      <c r="AB10" s="18">
        <v>0.61289069074546776</v>
      </c>
      <c r="AD10" s="18">
        <v>0.57337260805842527</v>
      </c>
      <c r="AE10" s="18">
        <v>0.69324229559410122</v>
      </c>
      <c r="AF10" s="18">
        <v>0.70806999546996896</v>
      </c>
      <c r="AG10" s="18">
        <v>0.68213834122712713</v>
      </c>
      <c r="AH10" s="18">
        <v>0.68606225772893548</v>
      </c>
      <c r="AI10" s="18">
        <v>0.73152940549066769</v>
      </c>
      <c r="AJ10" s="18">
        <v>1</v>
      </c>
      <c r="AL10" s="18">
        <v>0.60013000000000005</v>
      </c>
      <c r="AM10" s="18">
        <v>0.74194000000000004</v>
      </c>
      <c r="AN10" s="18">
        <v>0.66010000000000002</v>
      </c>
      <c r="AP10" s="18">
        <v>0.61128155806746032</v>
      </c>
      <c r="AQ10" s="18">
        <v>0.63828368530444757</v>
      </c>
      <c r="AR10" s="18">
        <v>0.60773076080100563</v>
      </c>
      <c r="AS10" s="18">
        <v>0.64313877369548345</v>
      </c>
      <c r="AT10" s="18">
        <v>0.61632967678785555</v>
      </c>
      <c r="AU10" s="18">
        <v>0.37448162668183699</v>
      </c>
      <c r="AW10" s="18">
        <v>0.62581291355427215</v>
      </c>
      <c r="AX10" s="18">
        <v>0.87999355290680614</v>
      </c>
      <c r="AZ10" s="18">
        <v>0.70711340014349466</v>
      </c>
      <c r="BA10" s="18">
        <v>0.61180995887304412</v>
      </c>
      <c r="BB10" s="18">
        <v>0.63537433204962812</v>
      </c>
      <c r="BC10" s="18">
        <v>0.633957128296464</v>
      </c>
      <c r="BD10" s="18">
        <v>0.64385696961042727</v>
      </c>
      <c r="BE10" s="18">
        <v>0.58663026856241318</v>
      </c>
      <c r="BF10" s="18">
        <v>0.67510043880737225</v>
      </c>
      <c r="BG10" s="18">
        <v>0.73817386338712687</v>
      </c>
    </row>
    <row r="11" spans="2:61" ht="18.95" customHeight="1">
      <c r="B11" s="20" t="s">
        <v>119</v>
      </c>
      <c r="C11" s="18">
        <v>2.321652019727953E-2</v>
      </c>
      <c r="D11" s="18">
        <v>2.62875886047561E-2</v>
      </c>
      <c r="E11" s="18">
        <v>2.091028003116956E-2</v>
      </c>
      <c r="G11" s="18">
        <v>1.1230899304201359E-2</v>
      </c>
      <c r="H11" s="18">
        <v>1.9957770983568431E-2</v>
      </c>
      <c r="I11" s="18">
        <v>3.6223416476394051E-2</v>
      </c>
      <c r="J11" s="18">
        <v>2.2120577346010299E-2</v>
      </c>
      <c r="K11" s="18">
        <v>2.0611421934030299E-2</v>
      </c>
      <c r="L11" s="18">
        <v>2.246728738638977E-2</v>
      </c>
      <c r="M11" s="18">
        <v>1.4291436091725E-2</v>
      </c>
      <c r="N11" s="18">
        <v>3.3710054618160262E-2</v>
      </c>
      <c r="O11" s="18">
        <v>2.273604347438463E-2</v>
      </c>
      <c r="Q11" s="18">
        <v>1.22135442975963E-2</v>
      </c>
      <c r="R11" s="18">
        <v>2.4068146509162992E-2</v>
      </c>
      <c r="S11" s="18">
        <v>2.5805190310787849E-2</v>
      </c>
      <c r="T11" s="18">
        <v>3.5848182588576957E-2</v>
      </c>
      <c r="V11" s="18">
        <v>2.195803292146141E-2</v>
      </c>
      <c r="W11" s="18">
        <v>1.484839473679841E-2</v>
      </c>
      <c r="X11" s="18">
        <v>2.444784253946938E-2</v>
      </c>
      <c r="Y11" s="18">
        <v>2.062055522729667E-2</v>
      </c>
      <c r="Z11" s="18">
        <v>2.3273174638983089E-2</v>
      </c>
      <c r="AA11" s="18">
        <v>3.8552799330966253E-2</v>
      </c>
      <c r="AB11" s="18">
        <v>1.9285127970069552E-2</v>
      </c>
      <c r="AD11" s="18">
        <v>2.1292970114603089E-2</v>
      </c>
      <c r="AE11" s="18">
        <v>1.9097507915924929E-2</v>
      </c>
      <c r="AF11" s="18">
        <v>2.013928226014414E-2</v>
      </c>
      <c r="AG11" s="18">
        <v>2.345455462982286E-2</v>
      </c>
      <c r="AH11" s="18">
        <v>3.4135067213479732E-2</v>
      </c>
      <c r="AI11" s="18">
        <v>2.8186524599618901E-2</v>
      </c>
      <c r="AJ11" s="18">
        <v>0</v>
      </c>
      <c r="AL11" s="18">
        <v>1.29E-2</v>
      </c>
      <c r="AM11" s="18">
        <v>1.736E-2</v>
      </c>
      <c r="AN11" s="18">
        <v>2.2950000000000002E-2</v>
      </c>
      <c r="AP11" s="18">
        <v>2.2815575592353511E-2</v>
      </c>
      <c r="AQ11" s="18">
        <v>3.0541125787289469E-2</v>
      </c>
      <c r="AR11" s="18">
        <v>9.147859592623965E-3</v>
      </c>
      <c r="AS11" s="18">
        <v>2.842254436266111E-2</v>
      </c>
      <c r="AT11" s="18">
        <v>4.2048798524245833E-2</v>
      </c>
      <c r="AU11" s="18">
        <v>0</v>
      </c>
      <c r="AW11" s="18">
        <v>2.189046742525971E-2</v>
      </c>
      <c r="AX11" s="18">
        <v>1.7607074751451322E-2</v>
      </c>
      <c r="AZ11" s="18">
        <v>1.7563007486607558E-2</v>
      </c>
      <c r="BA11" s="18">
        <v>2.3277388729208461E-2</v>
      </c>
      <c r="BB11" s="18">
        <v>1.7988795725757189E-2</v>
      </c>
      <c r="BC11" s="18">
        <v>3.065525095953579E-2</v>
      </c>
      <c r="BD11" s="18">
        <v>3.3957214023653919E-2</v>
      </c>
      <c r="BE11" s="18">
        <v>4.2432169085369113E-2</v>
      </c>
      <c r="BF11" s="18">
        <v>4.5165230154021532E-2</v>
      </c>
      <c r="BG11" s="18">
        <v>0</v>
      </c>
    </row>
    <row r="13" spans="2:61">
      <c r="B13" t="s">
        <v>483</v>
      </c>
    </row>
    <row r="14" spans="2:61">
      <c r="B14"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I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234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224</v>
      </c>
      <c r="C9" s="18">
        <v>0.75534601450127281</v>
      </c>
      <c r="D9" s="18">
        <v>0.76635178798569081</v>
      </c>
      <c r="E9" s="18">
        <v>0.74724691094298556</v>
      </c>
      <c r="G9" s="18">
        <v>0.70579899803896029</v>
      </c>
      <c r="H9" s="18">
        <v>0.78376665919483579</v>
      </c>
      <c r="I9" s="18">
        <v>0.70200898421117286</v>
      </c>
      <c r="J9" s="18">
        <v>0.7403616735479519</v>
      </c>
      <c r="K9" s="18">
        <v>0.75574423510315458</v>
      </c>
      <c r="L9" s="18">
        <v>0.71580473130875955</v>
      </c>
      <c r="M9" s="18">
        <v>0.81417986118048458</v>
      </c>
      <c r="N9" s="18">
        <v>0.73648626798264338</v>
      </c>
      <c r="O9" s="18">
        <v>0.7825468973373475</v>
      </c>
      <c r="Q9" s="18">
        <v>0.83852452184274417</v>
      </c>
      <c r="R9" s="18">
        <v>0.72656110532433782</v>
      </c>
      <c r="S9" s="18">
        <v>0.74065572386742407</v>
      </c>
      <c r="T9" s="18">
        <v>0.68054545629020713</v>
      </c>
      <c r="V9" s="18">
        <v>0.70428865185410006</v>
      </c>
      <c r="W9" s="18">
        <v>0.80540813635514019</v>
      </c>
      <c r="X9" s="18">
        <v>0.80909013050195289</v>
      </c>
      <c r="Y9" s="18">
        <v>0.76479863673118043</v>
      </c>
      <c r="Z9" s="18">
        <v>0.73715307697678301</v>
      </c>
      <c r="AA9" s="18">
        <v>0.720527955975371</v>
      </c>
      <c r="AB9" s="18">
        <v>0.74451164006500126</v>
      </c>
      <c r="AD9" s="18">
        <v>0.80771598167789926</v>
      </c>
      <c r="AE9" s="18">
        <v>0.72922203347965164</v>
      </c>
      <c r="AF9" s="18">
        <v>0.73115405415082568</v>
      </c>
      <c r="AG9" s="18">
        <v>0.75939153609555787</v>
      </c>
      <c r="AH9" s="18">
        <v>0.7453224219452016</v>
      </c>
      <c r="AI9" s="18">
        <v>0.68789983253677867</v>
      </c>
      <c r="AJ9" s="18">
        <v>0.23780733087109049</v>
      </c>
      <c r="AL9" s="18">
        <v>0.84577000000000002</v>
      </c>
      <c r="AM9" s="18">
        <v>0.76036999999999999</v>
      </c>
      <c r="AN9" s="18">
        <v>0.74863999999999997</v>
      </c>
      <c r="AP9" s="18">
        <v>0.79057477299227052</v>
      </c>
      <c r="AQ9" s="18">
        <v>0.69545164794868153</v>
      </c>
      <c r="AR9" s="18">
        <v>0.79212726572012693</v>
      </c>
      <c r="AS9" s="18">
        <v>0.72838674413229521</v>
      </c>
      <c r="AT9" s="18">
        <v>0.72155760442915673</v>
      </c>
      <c r="AU9" s="18">
        <v>0.85343470388319032</v>
      </c>
      <c r="AW9" s="18">
        <v>0.83452462275656969</v>
      </c>
      <c r="AX9" s="18">
        <v>0.22438811795487421</v>
      </c>
      <c r="AZ9" s="18">
        <v>0.76648166188826472</v>
      </c>
      <c r="BA9" s="18">
        <v>0.76381126660516452</v>
      </c>
      <c r="BB9" s="18">
        <v>0.77120306319271836</v>
      </c>
      <c r="BC9" s="18">
        <v>0.76596000118972019</v>
      </c>
      <c r="BD9" s="18">
        <v>0.74903693714803532</v>
      </c>
      <c r="BE9" s="18">
        <v>0.73151566234447973</v>
      </c>
      <c r="BF9" s="18">
        <v>0.6538623087876595</v>
      </c>
      <c r="BG9" s="18">
        <v>0.65276077485215633</v>
      </c>
    </row>
    <row r="10" spans="2:61" ht="32.1" customHeight="1">
      <c r="B10" s="20" t="s">
        <v>225</v>
      </c>
      <c r="C10" s="18">
        <v>0.23157173937463171</v>
      </c>
      <c r="D10" s="18">
        <v>0.2183400000305904</v>
      </c>
      <c r="E10" s="18">
        <v>0.24135084692172279</v>
      </c>
      <c r="G10" s="18">
        <v>0.28539666742720882</v>
      </c>
      <c r="H10" s="18">
        <v>0.2103851190903776</v>
      </c>
      <c r="I10" s="18">
        <v>0.28151771270186943</v>
      </c>
      <c r="J10" s="18">
        <v>0.2426706192504382</v>
      </c>
      <c r="K10" s="18">
        <v>0.2284859526057024</v>
      </c>
      <c r="L10" s="18">
        <v>0.25422027462197799</v>
      </c>
      <c r="M10" s="18">
        <v>0.17501768026739489</v>
      </c>
      <c r="N10" s="18">
        <v>0.25295714867302732</v>
      </c>
      <c r="O10" s="18">
        <v>0.2125209209087201</v>
      </c>
      <c r="Q10" s="18">
        <v>0.1567485210718117</v>
      </c>
      <c r="R10" s="18">
        <v>0.26154178261871802</v>
      </c>
      <c r="S10" s="18">
        <v>0.24125513285204861</v>
      </c>
      <c r="T10" s="18">
        <v>0.29855929084752247</v>
      </c>
      <c r="V10" s="18">
        <v>0.27956169455132812</v>
      </c>
      <c r="W10" s="18">
        <v>0.18491107116641359</v>
      </c>
      <c r="X10" s="18">
        <v>0.18158178905464209</v>
      </c>
      <c r="Y10" s="18">
        <v>0.2235049625293021</v>
      </c>
      <c r="Z10" s="18">
        <v>0.24847206396090299</v>
      </c>
      <c r="AA10" s="18">
        <v>0.25988228119910872</v>
      </c>
      <c r="AB10" s="18">
        <v>0.24450848498141031</v>
      </c>
      <c r="AD10" s="18">
        <v>0.1787110234713353</v>
      </c>
      <c r="AE10" s="18">
        <v>0.26084753075656458</v>
      </c>
      <c r="AF10" s="18">
        <v>0.25935491863200438</v>
      </c>
      <c r="AG10" s="18">
        <v>0.2293621831919013</v>
      </c>
      <c r="AH10" s="18">
        <v>0.2353297630629953</v>
      </c>
      <c r="AI10" s="18">
        <v>0.29558429262092067</v>
      </c>
      <c r="AJ10" s="18">
        <v>0.76219266912890937</v>
      </c>
      <c r="AL10" s="18">
        <v>0.14455999999999999</v>
      </c>
      <c r="AM10" s="18">
        <v>0.23030999999999999</v>
      </c>
      <c r="AN10" s="18">
        <v>0.23899999999999999</v>
      </c>
      <c r="AP10" s="18">
        <v>0.20513612080912921</v>
      </c>
      <c r="AQ10" s="18">
        <v>0.27726025765701312</v>
      </c>
      <c r="AR10" s="18">
        <v>0.1751453556728646</v>
      </c>
      <c r="AS10" s="18">
        <v>0.26204036967207311</v>
      </c>
      <c r="AT10" s="18">
        <v>0.263510919702582</v>
      </c>
      <c r="AU10" s="18">
        <v>0.14656529611680941</v>
      </c>
      <c r="AW10" s="18">
        <v>0.1542247629962685</v>
      </c>
      <c r="AX10" s="18">
        <v>0.75946985900609854</v>
      </c>
      <c r="AZ10" s="18">
        <v>0.22252635852394009</v>
      </c>
      <c r="BA10" s="18">
        <v>0.22207255982333199</v>
      </c>
      <c r="BB10" s="18">
        <v>0.21387858678656871</v>
      </c>
      <c r="BC10" s="18">
        <v>0.22638296892407811</v>
      </c>
      <c r="BD10" s="18">
        <v>0.2444444746626647</v>
      </c>
      <c r="BE10" s="18">
        <v>0.23531583682897719</v>
      </c>
      <c r="BF10" s="18">
        <v>0.33092480376124539</v>
      </c>
      <c r="BG10" s="18">
        <v>0.33546549289980981</v>
      </c>
    </row>
    <row r="11" spans="2:61" ht="18.95" customHeight="1">
      <c r="B11" s="20" t="s">
        <v>119</v>
      </c>
      <c r="C11" s="18">
        <v>1.308224612409542E-2</v>
      </c>
      <c r="D11" s="18">
        <v>1.5308211983718879E-2</v>
      </c>
      <c r="E11" s="18">
        <v>1.140224213529175E-2</v>
      </c>
      <c r="G11" s="18">
        <v>8.8043345338307266E-3</v>
      </c>
      <c r="H11" s="18">
        <v>5.8482217147867348E-3</v>
      </c>
      <c r="I11" s="18">
        <v>1.6473303086957661E-2</v>
      </c>
      <c r="J11" s="18">
        <v>1.696770720160971E-2</v>
      </c>
      <c r="K11" s="18">
        <v>1.5769812291143059E-2</v>
      </c>
      <c r="L11" s="18">
        <v>2.9974994069262361E-2</v>
      </c>
      <c r="M11" s="18">
        <v>1.0802458552120449E-2</v>
      </c>
      <c r="N11" s="18">
        <v>1.0556583344329211E-2</v>
      </c>
      <c r="O11" s="18">
        <v>4.9321817539324398E-3</v>
      </c>
      <c r="Q11" s="18">
        <v>4.7269570854440463E-3</v>
      </c>
      <c r="R11" s="18">
        <v>1.1897112056944249E-2</v>
      </c>
      <c r="S11" s="18">
        <v>1.8089143280527329E-2</v>
      </c>
      <c r="T11" s="18">
        <v>2.0895252862270411E-2</v>
      </c>
      <c r="V11" s="18">
        <v>1.6149653594571881E-2</v>
      </c>
      <c r="W11" s="18">
        <v>9.6807924784462103E-3</v>
      </c>
      <c r="X11" s="18">
        <v>9.3280804434049524E-3</v>
      </c>
      <c r="Y11" s="18">
        <v>1.1696400739517309E-2</v>
      </c>
      <c r="Z11" s="18">
        <v>1.437485906231404E-2</v>
      </c>
      <c r="AA11" s="18">
        <v>1.9589762825520132E-2</v>
      </c>
      <c r="AB11" s="18">
        <v>1.0979874953588461E-2</v>
      </c>
      <c r="AD11" s="18">
        <v>1.357299485076534E-2</v>
      </c>
      <c r="AE11" s="18">
        <v>9.93043576378368E-3</v>
      </c>
      <c r="AF11" s="18">
        <v>9.4910272171699998E-3</v>
      </c>
      <c r="AG11" s="18">
        <v>1.1246280712540789E-2</v>
      </c>
      <c r="AH11" s="18">
        <v>1.934781499180311E-2</v>
      </c>
      <c r="AI11" s="18">
        <v>1.6515874842300639E-2</v>
      </c>
      <c r="AJ11" s="18">
        <v>0</v>
      </c>
      <c r="AL11" s="18">
        <v>9.6699999999999998E-3</v>
      </c>
      <c r="AM11" s="18">
        <v>9.3200000000000002E-3</v>
      </c>
      <c r="AN11" s="18">
        <v>1.2370000000000001E-2</v>
      </c>
      <c r="AP11" s="18">
        <v>4.2891061986003141E-3</v>
      </c>
      <c r="AQ11" s="18">
        <v>2.7288094394305521E-2</v>
      </c>
      <c r="AR11" s="18">
        <v>3.2727378607008632E-2</v>
      </c>
      <c r="AS11" s="18">
        <v>9.5728861956316039E-3</v>
      </c>
      <c r="AT11" s="18">
        <v>1.4931475868261299E-2</v>
      </c>
      <c r="AU11" s="18">
        <v>0</v>
      </c>
      <c r="AW11" s="18">
        <v>1.125061424716201E-2</v>
      </c>
      <c r="AX11" s="18">
        <v>1.6142023039027242E-2</v>
      </c>
      <c r="AZ11" s="18">
        <v>1.0991979587795259E-2</v>
      </c>
      <c r="BA11" s="18">
        <v>1.411617357150337E-2</v>
      </c>
      <c r="BB11" s="18">
        <v>1.491835002071297E-2</v>
      </c>
      <c r="BC11" s="18">
        <v>7.6570298862018542E-3</v>
      </c>
      <c r="BD11" s="18">
        <v>6.5185881892999113E-3</v>
      </c>
      <c r="BE11" s="18">
        <v>3.3168500826543032E-2</v>
      </c>
      <c r="BF11" s="18">
        <v>1.521288745109505E-2</v>
      </c>
      <c r="BG11" s="18">
        <v>1.1773732248033729E-2</v>
      </c>
    </row>
    <row r="13" spans="2:61">
      <c r="B13" t="s">
        <v>483</v>
      </c>
    </row>
    <row r="14" spans="2:61">
      <c r="B14"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I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235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224</v>
      </c>
      <c r="C9" s="18">
        <v>0.43523028077978182</v>
      </c>
      <c r="D9" s="18">
        <v>0.51367523193206577</v>
      </c>
      <c r="E9" s="18">
        <v>0.37531729573351907</v>
      </c>
      <c r="G9" s="18">
        <v>0.42377607965798753</v>
      </c>
      <c r="H9" s="18">
        <v>0.46268853221323331</v>
      </c>
      <c r="I9" s="18">
        <v>0.38860854676505419</v>
      </c>
      <c r="J9" s="18">
        <v>0.35054669208014588</v>
      </c>
      <c r="K9" s="18">
        <v>0.44470664469885929</v>
      </c>
      <c r="L9" s="18">
        <v>0.39686464371824531</v>
      </c>
      <c r="M9" s="18">
        <v>0.61695648026839367</v>
      </c>
      <c r="N9" s="18">
        <v>0.40857411428679702</v>
      </c>
      <c r="O9" s="18">
        <v>0.29686407419579192</v>
      </c>
      <c r="Q9" s="18">
        <v>0.52167901610205025</v>
      </c>
      <c r="R9" s="18">
        <v>0.42033706204166538</v>
      </c>
      <c r="S9" s="18">
        <v>0.42915562992753542</v>
      </c>
      <c r="T9" s="18">
        <v>0.33648889700197682</v>
      </c>
      <c r="V9" s="18">
        <v>0.23486444778128221</v>
      </c>
      <c r="W9" s="18">
        <v>0.40105560207120527</v>
      </c>
      <c r="X9" s="18">
        <v>0.39244520378537701</v>
      </c>
      <c r="Y9" s="18">
        <v>0.46465631886654962</v>
      </c>
      <c r="Z9" s="18">
        <v>0.53342793929817112</v>
      </c>
      <c r="AA9" s="18">
        <v>0.53008521581416801</v>
      </c>
      <c r="AB9" s="18">
        <v>0.49844419320597838</v>
      </c>
      <c r="AD9" s="18">
        <v>0.55763639101228957</v>
      </c>
      <c r="AE9" s="18">
        <v>0.40209753478116361</v>
      </c>
      <c r="AF9" s="18">
        <v>0.34276518229849529</v>
      </c>
      <c r="AG9" s="18">
        <v>0.40779358289478113</v>
      </c>
      <c r="AH9" s="18">
        <v>0.41695718245219571</v>
      </c>
      <c r="AI9" s="18">
        <v>0.28885280183462719</v>
      </c>
      <c r="AJ9" s="18">
        <v>0</v>
      </c>
      <c r="AL9" s="18">
        <v>0.46450999999999998</v>
      </c>
      <c r="AM9" s="18">
        <v>0.32423000000000002</v>
      </c>
      <c r="AN9" s="18">
        <v>0.26751000000000003</v>
      </c>
      <c r="AP9" s="18">
        <v>0.62720448864850797</v>
      </c>
      <c r="AQ9" s="18">
        <v>0.36996312850847018</v>
      </c>
      <c r="AR9" s="18">
        <v>0.61680932247532494</v>
      </c>
      <c r="AS9" s="18">
        <v>0.52879265993285796</v>
      </c>
      <c r="AT9" s="18">
        <v>0.53372427353616614</v>
      </c>
      <c r="AU9" s="18">
        <v>0.72329408471742718</v>
      </c>
      <c r="AW9" s="18">
        <v>0.4849034451351022</v>
      </c>
      <c r="AX9" s="18">
        <v>0.10760840686020989</v>
      </c>
      <c r="AZ9" s="18">
        <v>0.30076140010363278</v>
      </c>
      <c r="BA9" s="18">
        <v>0.49189979386222638</v>
      </c>
      <c r="BB9" s="18">
        <v>0.5278524305959571</v>
      </c>
      <c r="BC9" s="18">
        <v>0.62226722794443812</v>
      </c>
      <c r="BD9" s="18">
        <v>0.55652746625877136</v>
      </c>
      <c r="BE9" s="18">
        <v>0.48713788332512509</v>
      </c>
      <c r="BF9" s="18">
        <v>0.31157399169179378</v>
      </c>
      <c r="BG9" s="18">
        <v>0.30850083117871901</v>
      </c>
    </row>
    <row r="10" spans="2:61" ht="32.1" customHeight="1">
      <c r="B10" s="20" t="s">
        <v>225</v>
      </c>
      <c r="C10" s="18">
        <v>0.54552527635986792</v>
      </c>
      <c r="D10" s="18">
        <v>0.46663625626895772</v>
      </c>
      <c r="E10" s="18">
        <v>0.60573610992915183</v>
      </c>
      <c r="G10" s="18">
        <v>0.56039367650963223</v>
      </c>
      <c r="H10" s="18">
        <v>0.52609845303095004</v>
      </c>
      <c r="I10" s="18">
        <v>0.57876663820650387</v>
      </c>
      <c r="J10" s="18">
        <v>0.62865203121221613</v>
      </c>
      <c r="K10" s="18">
        <v>0.53328974602189427</v>
      </c>
      <c r="L10" s="18">
        <v>0.58261080305242374</v>
      </c>
      <c r="M10" s="18">
        <v>0.36983650205556567</v>
      </c>
      <c r="N10" s="18">
        <v>0.57010052939772748</v>
      </c>
      <c r="O10" s="18">
        <v>0.68390675175730475</v>
      </c>
      <c r="Q10" s="18">
        <v>0.46645717751904592</v>
      </c>
      <c r="R10" s="18">
        <v>0.56151683649330975</v>
      </c>
      <c r="S10" s="18">
        <v>0.54724311100707068</v>
      </c>
      <c r="T10" s="18">
        <v>0.637301701837371</v>
      </c>
      <c r="V10" s="18">
        <v>0.74069331686684869</v>
      </c>
      <c r="W10" s="18">
        <v>0.57138450828345955</v>
      </c>
      <c r="X10" s="18">
        <v>0.59284542982725119</v>
      </c>
      <c r="Y10" s="18">
        <v>0.52843553349533978</v>
      </c>
      <c r="Z10" s="18">
        <v>0.4548059108298384</v>
      </c>
      <c r="AA10" s="18">
        <v>0.44776776895739667</v>
      </c>
      <c r="AB10" s="18">
        <v>0.47513221910743342</v>
      </c>
      <c r="AD10" s="18">
        <v>0.42059399269630171</v>
      </c>
      <c r="AE10" s="18">
        <v>0.57843859208686055</v>
      </c>
      <c r="AF10" s="18">
        <v>0.64246227112049969</v>
      </c>
      <c r="AG10" s="18">
        <v>0.58007583854281908</v>
      </c>
      <c r="AH10" s="18">
        <v>0.56881874170609692</v>
      </c>
      <c r="AI10" s="18">
        <v>0.68234183493569878</v>
      </c>
      <c r="AJ10" s="18">
        <v>0.82138294251367561</v>
      </c>
      <c r="AL10" s="18">
        <v>0.52029999999999998</v>
      </c>
      <c r="AM10" s="18">
        <v>0.65271999999999997</v>
      </c>
      <c r="AN10" s="18">
        <v>0.71991000000000005</v>
      </c>
      <c r="AP10" s="18">
        <v>0.35665065440485549</v>
      </c>
      <c r="AQ10" s="18">
        <v>0.61079323934419272</v>
      </c>
      <c r="AR10" s="18">
        <v>0.35919446930313398</v>
      </c>
      <c r="AS10" s="18">
        <v>0.45576863559014491</v>
      </c>
      <c r="AT10" s="18">
        <v>0.45051222019698078</v>
      </c>
      <c r="AU10" s="18">
        <v>0.27670591528257238</v>
      </c>
      <c r="AW10" s="18">
        <v>0.49682893176403359</v>
      </c>
      <c r="AX10" s="18">
        <v>0.88191975158966684</v>
      </c>
      <c r="AZ10" s="18">
        <v>0.67637161483683161</v>
      </c>
      <c r="BA10" s="18">
        <v>0.49466042134550692</v>
      </c>
      <c r="BB10" s="18">
        <v>0.45559452710129489</v>
      </c>
      <c r="BC10" s="18">
        <v>0.36423562686452687</v>
      </c>
      <c r="BD10" s="18">
        <v>0.41405893223945678</v>
      </c>
      <c r="BE10" s="18">
        <v>0.45657594667404861</v>
      </c>
      <c r="BF10" s="18">
        <v>0.67827877695387995</v>
      </c>
      <c r="BG10" s="18">
        <v>0.68082831004922439</v>
      </c>
    </row>
    <row r="11" spans="2:61" ht="18.95" customHeight="1">
      <c r="B11" s="20" t="s">
        <v>119</v>
      </c>
      <c r="C11" s="18">
        <v>1.9244442860350292E-2</v>
      </c>
      <c r="D11" s="18">
        <v>1.968851179897653E-2</v>
      </c>
      <c r="E11" s="18">
        <v>1.89465943373292E-2</v>
      </c>
      <c r="G11" s="18">
        <v>1.5830243832380232E-2</v>
      </c>
      <c r="H11" s="18">
        <v>1.121301475581675E-2</v>
      </c>
      <c r="I11" s="18">
        <v>3.2624815028441903E-2</v>
      </c>
      <c r="J11" s="18">
        <v>2.080127670763789E-2</v>
      </c>
      <c r="K11" s="18">
        <v>2.2003609279246331E-2</v>
      </c>
      <c r="L11" s="18">
        <v>2.052455322933092E-2</v>
      </c>
      <c r="M11" s="18">
        <v>1.3207017676040491E-2</v>
      </c>
      <c r="N11" s="18">
        <v>2.1325356315475441E-2</v>
      </c>
      <c r="O11" s="18">
        <v>1.9229174046903309E-2</v>
      </c>
      <c r="Q11" s="18">
        <v>1.1863806378903861E-2</v>
      </c>
      <c r="R11" s="18">
        <v>1.8146101465024801E-2</v>
      </c>
      <c r="S11" s="18">
        <v>2.3601259065394051E-2</v>
      </c>
      <c r="T11" s="18">
        <v>2.6209401160652238E-2</v>
      </c>
      <c r="V11" s="18">
        <v>2.4442235351869249E-2</v>
      </c>
      <c r="W11" s="18">
        <v>2.7559889645335178E-2</v>
      </c>
      <c r="X11" s="18">
        <v>1.470936638737168E-2</v>
      </c>
      <c r="Y11" s="18">
        <v>6.9081476381106857E-3</v>
      </c>
      <c r="Z11" s="18">
        <v>1.1766149871990589E-2</v>
      </c>
      <c r="AA11" s="18">
        <v>2.2147015228435121E-2</v>
      </c>
      <c r="AB11" s="18">
        <v>2.6423587686588219E-2</v>
      </c>
      <c r="AD11" s="18">
        <v>2.1769616291408691E-2</v>
      </c>
      <c r="AE11" s="18">
        <v>1.946387313197584E-2</v>
      </c>
      <c r="AF11" s="18">
        <v>1.477254658100495E-2</v>
      </c>
      <c r="AG11" s="18">
        <v>1.2130578562399829E-2</v>
      </c>
      <c r="AH11" s="18">
        <v>1.4224075841707399E-2</v>
      </c>
      <c r="AI11" s="18">
        <v>2.8805363229674041E-2</v>
      </c>
      <c r="AJ11" s="18">
        <v>0.17861705748632431</v>
      </c>
      <c r="AL11" s="18">
        <v>1.519E-2</v>
      </c>
      <c r="AM11" s="18">
        <v>2.3050000000000001E-2</v>
      </c>
      <c r="AN11" s="18">
        <v>1.2579999999999999E-2</v>
      </c>
      <c r="AP11" s="18">
        <v>1.6144856946636591E-2</v>
      </c>
      <c r="AQ11" s="18">
        <v>1.924363214733707E-2</v>
      </c>
      <c r="AR11" s="18">
        <v>2.399620822154145E-2</v>
      </c>
      <c r="AS11" s="18">
        <v>1.5438704476997101E-2</v>
      </c>
      <c r="AT11" s="18">
        <v>1.5763506266853199E-2</v>
      </c>
      <c r="AU11" s="18">
        <v>0</v>
      </c>
      <c r="AW11" s="18">
        <v>1.82676231008643E-2</v>
      </c>
      <c r="AX11" s="18">
        <v>1.0471841550123231E-2</v>
      </c>
      <c r="AZ11" s="18">
        <v>2.2866985059535449E-2</v>
      </c>
      <c r="BA11" s="18">
        <v>1.3439784792266681E-2</v>
      </c>
      <c r="BB11" s="18">
        <v>1.655304230274789E-2</v>
      </c>
      <c r="BC11" s="18">
        <v>1.3497145191035049E-2</v>
      </c>
      <c r="BD11" s="18">
        <v>2.941360150177183E-2</v>
      </c>
      <c r="BE11" s="18">
        <v>5.6286170000826342E-2</v>
      </c>
      <c r="BF11" s="18">
        <v>1.0147231354326309E-2</v>
      </c>
      <c r="BG11" s="18">
        <v>1.0670858772056461E-2</v>
      </c>
    </row>
    <row r="13" spans="2:61">
      <c r="B13" t="s">
        <v>483</v>
      </c>
    </row>
    <row r="14" spans="2:61">
      <c r="B14"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I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236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224</v>
      </c>
      <c r="C9" s="18">
        <v>0.42849577838073372</v>
      </c>
      <c r="D9" s="18">
        <v>0.44548184226434601</v>
      </c>
      <c r="E9" s="18">
        <v>0.41576258573429492</v>
      </c>
      <c r="G9" s="18">
        <v>0.40641462002761403</v>
      </c>
      <c r="H9" s="18">
        <v>0.41644440404259547</v>
      </c>
      <c r="I9" s="18">
        <v>0.3554186072747938</v>
      </c>
      <c r="J9" s="18">
        <v>0.39930784257675977</v>
      </c>
      <c r="K9" s="18">
        <v>0.42937275022273169</v>
      </c>
      <c r="L9" s="18">
        <v>0.41889654935653642</v>
      </c>
      <c r="M9" s="18">
        <v>0.56312301118461217</v>
      </c>
      <c r="N9" s="18">
        <v>0.40802273682921558</v>
      </c>
      <c r="O9" s="18">
        <v>0.3746234849720434</v>
      </c>
      <c r="Q9" s="18">
        <v>0.50815514360224334</v>
      </c>
      <c r="R9" s="18">
        <v>0.40321292604700681</v>
      </c>
      <c r="S9" s="18">
        <v>0.4101159105169897</v>
      </c>
      <c r="T9" s="18">
        <v>0.36041545518740109</v>
      </c>
      <c r="V9" s="18">
        <v>0.26654993285726902</v>
      </c>
      <c r="W9" s="18">
        <v>0.41377039539811822</v>
      </c>
      <c r="X9" s="18">
        <v>0.42340372391640813</v>
      </c>
      <c r="Y9" s="18">
        <v>0.44676830757277342</v>
      </c>
      <c r="Z9" s="18">
        <v>0.45838646942542771</v>
      </c>
      <c r="AA9" s="18">
        <v>0.47779363449107443</v>
      </c>
      <c r="AB9" s="18">
        <v>0.51660315738639528</v>
      </c>
      <c r="AD9" s="18">
        <v>0.51529587693741852</v>
      </c>
      <c r="AE9" s="18">
        <v>0.42034197675070978</v>
      </c>
      <c r="AF9" s="18">
        <v>0.34401200218612399</v>
      </c>
      <c r="AG9" s="18">
        <v>0.37472176862034012</v>
      </c>
      <c r="AH9" s="18">
        <v>0.42051308868414933</v>
      </c>
      <c r="AI9" s="18">
        <v>0.33977620766710082</v>
      </c>
      <c r="AJ9" s="18">
        <v>0</v>
      </c>
      <c r="AL9" s="18">
        <v>0.43414000000000003</v>
      </c>
      <c r="AM9" s="18">
        <v>0.34344000000000002</v>
      </c>
      <c r="AN9" s="18">
        <v>0.33722000000000002</v>
      </c>
      <c r="AP9" s="18">
        <v>0.56902515328942382</v>
      </c>
      <c r="AQ9" s="18">
        <v>0.39519722812158059</v>
      </c>
      <c r="AR9" s="18">
        <v>0.49699180227678269</v>
      </c>
      <c r="AS9" s="18">
        <v>0.47079683180136522</v>
      </c>
      <c r="AT9" s="18">
        <v>0.50875672243062775</v>
      </c>
      <c r="AU9" s="18">
        <v>0.53202825670696818</v>
      </c>
      <c r="AW9" s="18">
        <v>0.47606182238349593</v>
      </c>
      <c r="AX9" s="18">
        <v>0.1209015321288899</v>
      </c>
      <c r="AZ9" s="18">
        <v>0.32737091255641521</v>
      </c>
      <c r="BA9" s="18">
        <v>0.48563117784047077</v>
      </c>
      <c r="BB9" s="18">
        <v>0.53137562728805976</v>
      </c>
      <c r="BC9" s="18">
        <v>0.49217132274458142</v>
      </c>
      <c r="BD9" s="18">
        <v>0.50226640860860605</v>
      </c>
      <c r="BE9" s="18">
        <v>0.51750018677349086</v>
      </c>
      <c r="BF9" s="18">
        <v>0.34509154062003128</v>
      </c>
      <c r="BG9" s="18">
        <v>0.30163951970956548</v>
      </c>
    </row>
    <row r="10" spans="2:61" ht="32.1" customHeight="1">
      <c r="B10" s="20" t="s">
        <v>225</v>
      </c>
      <c r="C10" s="18">
        <v>0.55284406409318032</v>
      </c>
      <c r="D10" s="18">
        <v>0.53029862900921754</v>
      </c>
      <c r="E10" s="18">
        <v>0.56980450736294641</v>
      </c>
      <c r="G10" s="18">
        <v>0.57847166378614701</v>
      </c>
      <c r="H10" s="18">
        <v>0.56739664313250959</v>
      </c>
      <c r="I10" s="18">
        <v>0.62051483433405685</v>
      </c>
      <c r="J10" s="18">
        <v>0.5891143402015091</v>
      </c>
      <c r="K10" s="18">
        <v>0.55763028535354142</v>
      </c>
      <c r="L10" s="18">
        <v>0.54984073657188703</v>
      </c>
      <c r="M10" s="18">
        <v>0.41530266699447582</v>
      </c>
      <c r="N10" s="18">
        <v>0.57064873018664419</v>
      </c>
      <c r="O10" s="18">
        <v>0.61719693235592143</v>
      </c>
      <c r="Q10" s="18">
        <v>0.48008639250854163</v>
      </c>
      <c r="R10" s="18">
        <v>0.58222767769556516</v>
      </c>
      <c r="S10" s="18">
        <v>0.56984099407350952</v>
      </c>
      <c r="T10" s="18">
        <v>0.60901364256971446</v>
      </c>
      <c r="V10" s="18">
        <v>0.71300194663370053</v>
      </c>
      <c r="W10" s="18">
        <v>0.56644123983235206</v>
      </c>
      <c r="X10" s="18">
        <v>0.56748483208981315</v>
      </c>
      <c r="Y10" s="18">
        <v>0.54011550411496956</v>
      </c>
      <c r="Z10" s="18">
        <v>0.53012255315624146</v>
      </c>
      <c r="AA10" s="18">
        <v>0.49099914796432442</v>
      </c>
      <c r="AB10" s="18">
        <v>0.45801084317200369</v>
      </c>
      <c r="AD10" s="18">
        <v>0.46554316735954188</v>
      </c>
      <c r="AE10" s="18">
        <v>0.56914203668025443</v>
      </c>
      <c r="AF10" s="18">
        <v>0.63590373981651882</v>
      </c>
      <c r="AG10" s="18">
        <v>0.60128335159533441</v>
      </c>
      <c r="AH10" s="18">
        <v>0.5602015638621598</v>
      </c>
      <c r="AI10" s="18">
        <v>0.63072832022856806</v>
      </c>
      <c r="AJ10" s="18">
        <v>1</v>
      </c>
      <c r="AL10" s="18">
        <v>0.55691000000000002</v>
      </c>
      <c r="AM10" s="18">
        <v>0.63141000000000003</v>
      </c>
      <c r="AN10" s="18">
        <v>0.65649000000000002</v>
      </c>
      <c r="AP10" s="18">
        <v>0.41158252016541153</v>
      </c>
      <c r="AQ10" s="18">
        <v>0.56727616075672804</v>
      </c>
      <c r="AR10" s="18">
        <v>0.47144219831419221</v>
      </c>
      <c r="AS10" s="18">
        <v>0.51698679287660465</v>
      </c>
      <c r="AT10" s="18">
        <v>0.46894426570421471</v>
      </c>
      <c r="AU10" s="18">
        <v>0.46797174329303159</v>
      </c>
      <c r="AW10" s="18">
        <v>0.50753429858194676</v>
      </c>
      <c r="AX10" s="18">
        <v>0.85970144884363286</v>
      </c>
      <c r="AZ10" s="18">
        <v>0.65667096488117127</v>
      </c>
      <c r="BA10" s="18">
        <v>0.49636720261411521</v>
      </c>
      <c r="BB10" s="18">
        <v>0.44702808824716012</v>
      </c>
      <c r="BC10" s="18">
        <v>0.49562060242018791</v>
      </c>
      <c r="BD10" s="18">
        <v>0.47314490115445351</v>
      </c>
      <c r="BE10" s="18">
        <v>0.44058123593449072</v>
      </c>
      <c r="BF10" s="18">
        <v>0.63553268266562812</v>
      </c>
      <c r="BG10" s="18">
        <v>0.68768962151837776</v>
      </c>
    </row>
    <row r="11" spans="2:61" ht="18.95" customHeight="1">
      <c r="B11" s="20" t="s">
        <v>119</v>
      </c>
      <c r="C11" s="18">
        <v>1.866015752608606E-2</v>
      </c>
      <c r="D11" s="18">
        <v>2.4219528726436509E-2</v>
      </c>
      <c r="E11" s="18">
        <v>1.4432906902758721E-2</v>
      </c>
      <c r="G11" s="18">
        <v>1.5113716186238919E-2</v>
      </c>
      <c r="H11" s="18">
        <v>1.6158952824895049E-2</v>
      </c>
      <c r="I11" s="18">
        <v>2.4066558391149361E-2</v>
      </c>
      <c r="J11" s="18">
        <v>1.157781722173107E-2</v>
      </c>
      <c r="K11" s="18">
        <v>1.299696442372685E-2</v>
      </c>
      <c r="L11" s="18">
        <v>3.126271407157654E-2</v>
      </c>
      <c r="M11" s="18">
        <v>2.1574321820912019E-2</v>
      </c>
      <c r="N11" s="18">
        <v>2.132853298414002E-2</v>
      </c>
      <c r="O11" s="18">
        <v>8.179582672035347E-3</v>
      </c>
      <c r="Q11" s="18">
        <v>1.175846388921498E-2</v>
      </c>
      <c r="R11" s="18">
        <v>1.4559396257428031E-2</v>
      </c>
      <c r="S11" s="18">
        <v>2.0043095409500829E-2</v>
      </c>
      <c r="T11" s="18">
        <v>3.0570902242884421E-2</v>
      </c>
      <c r="V11" s="18">
        <v>2.0448120509030519E-2</v>
      </c>
      <c r="W11" s="18">
        <v>1.9788364769529752E-2</v>
      </c>
      <c r="X11" s="18">
        <v>9.1114439937786534E-3</v>
      </c>
      <c r="Y11" s="18">
        <v>1.311618831225702E-2</v>
      </c>
      <c r="Z11" s="18">
        <v>1.149097741833097E-2</v>
      </c>
      <c r="AA11" s="18">
        <v>3.120721754460111E-2</v>
      </c>
      <c r="AB11" s="18">
        <v>2.5385999441601099E-2</v>
      </c>
      <c r="AD11" s="18">
        <v>1.9160955703039498E-2</v>
      </c>
      <c r="AE11" s="18">
        <v>1.0515986569035881E-2</v>
      </c>
      <c r="AF11" s="18">
        <v>2.008425799735717E-2</v>
      </c>
      <c r="AG11" s="18">
        <v>2.3994879784325379E-2</v>
      </c>
      <c r="AH11" s="18">
        <v>1.9285347453690899E-2</v>
      </c>
      <c r="AI11" s="18">
        <v>2.9495472104331011E-2</v>
      </c>
      <c r="AJ11" s="18">
        <v>0</v>
      </c>
      <c r="AL11" s="18">
        <v>8.9499999999999996E-3</v>
      </c>
      <c r="AM11" s="18">
        <v>2.5149999999999999E-2</v>
      </c>
      <c r="AN11" s="18">
        <v>6.2899999999999996E-3</v>
      </c>
      <c r="AP11" s="18">
        <v>1.939232654516471E-2</v>
      </c>
      <c r="AQ11" s="18">
        <v>3.7526611121691297E-2</v>
      </c>
      <c r="AR11" s="18">
        <v>3.1565999409025283E-2</v>
      </c>
      <c r="AS11" s="18">
        <v>1.221637532203013E-2</v>
      </c>
      <c r="AT11" s="18">
        <v>2.2299011865157679E-2</v>
      </c>
      <c r="AU11" s="18">
        <v>0</v>
      </c>
      <c r="AW11" s="18">
        <v>1.6403879034557419E-2</v>
      </c>
      <c r="AX11" s="18">
        <v>1.9397019027477289E-2</v>
      </c>
      <c r="AZ11" s="18">
        <v>1.595812256241342E-2</v>
      </c>
      <c r="BA11" s="18">
        <v>1.8001619545413901E-2</v>
      </c>
      <c r="BB11" s="18">
        <v>2.159628446478019E-2</v>
      </c>
      <c r="BC11" s="18">
        <v>1.2208074835230761E-2</v>
      </c>
      <c r="BD11" s="18">
        <v>2.458869023694036E-2</v>
      </c>
      <c r="BE11" s="18">
        <v>4.1918577292018533E-2</v>
      </c>
      <c r="BF11" s="18">
        <v>1.937577671434065E-2</v>
      </c>
      <c r="BG11" s="18">
        <v>1.0670858772056461E-2</v>
      </c>
    </row>
    <row r="13" spans="2:61">
      <c r="B13" t="s">
        <v>483</v>
      </c>
    </row>
    <row r="14" spans="2:61">
      <c r="B14"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I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237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224</v>
      </c>
      <c r="C9" s="18">
        <v>0.35030771890731688</v>
      </c>
      <c r="D9" s="18">
        <v>0.46409038370080519</v>
      </c>
      <c r="E9" s="18">
        <v>0.26334022167908527</v>
      </c>
      <c r="G9" s="18">
        <v>0.32548126191942789</v>
      </c>
      <c r="H9" s="18">
        <v>0.34415507573305482</v>
      </c>
      <c r="I9" s="18">
        <v>0.25410588923421118</v>
      </c>
      <c r="J9" s="18">
        <v>0.29203102989463181</v>
      </c>
      <c r="K9" s="18">
        <v>0.35181279345166733</v>
      </c>
      <c r="L9" s="18">
        <v>0.35875546878803699</v>
      </c>
      <c r="M9" s="18">
        <v>0.51221581849719189</v>
      </c>
      <c r="N9" s="18">
        <v>0.35066996962113578</v>
      </c>
      <c r="O9" s="18">
        <v>0.23927829003514589</v>
      </c>
      <c r="Q9" s="18">
        <v>0.4485202970190576</v>
      </c>
      <c r="R9" s="18">
        <v>0.32267101520674019</v>
      </c>
      <c r="S9" s="18">
        <v>0.33458394816408121</v>
      </c>
      <c r="T9" s="18">
        <v>0.25436835712121958</v>
      </c>
      <c r="V9" s="18">
        <v>0.18181355602996391</v>
      </c>
      <c r="W9" s="18">
        <v>0.32702513739024952</v>
      </c>
      <c r="X9" s="18">
        <v>0.33358454442284657</v>
      </c>
      <c r="Y9" s="18">
        <v>0.35991234709447922</v>
      </c>
      <c r="Z9" s="18">
        <v>0.40362584554733549</v>
      </c>
      <c r="AA9" s="18">
        <v>0.39074410552825922</v>
      </c>
      <c r="AB9" s="18">
        <v>0.45944506969107402</v>
      </c>
      <c r="AD9" s="18">
        <v>0.45995054534641883</v>
      </c>
      <c r="AE9" s="18">
        <v>0.33838776346063548</v>
      </c>
      <c r="AF9" s="18">
        <v>0.265394519818615</v>
      </c>
      <c r="AG9" s="18">
        <v>0.28420207353832311</v>
      </c>
      <c r="AH9" s="18">
        <v>0.30989087379808078</v>
      </c>
      <c r="AI9" s="18">
        <v>0.2437347274911727</v>
      </c>
      <c r="AJ9" s="18">
        <v>0</v>
      </c>
      <c r="AL9" s="18">
        <v>0.39768999999999999</v>
      </c>
      <c r="AM9" s="18">
        <v>0.23391999999999999</v>
      </c>
      <c r="AN9" s="18">
        <v>0.23008000000000001</v>
      </c>
      <c r="AP9" s="18">
        <v>0.51441517689208371</v>
      </c>
      <c r="AQ9" s="18">
        <v>0.299580863618431</v>
      </c>
      <c r="AR9" s="18">
        <v>0.63278774307741026</v>
      </c>
      <c r="AS9" s="18">
        <v>0.36793102117907528</v>
      </c>
      <c r="AT9" s="18">
        <v>0.43843135078185258</v>
      </c>
      <c r="AU9" s="18">
        <v>0.58184485434869238</v>
      </c>
      <c r="AW9" s="18">
        <v>0.39004710062939407</v>
      </c>
      <c r="AX9" s="18">
        <v>8.7212005210043853E-2</v>
      </c>
      <c r="AZ9" s="18">
        <v>0.23475881080611161</v>
      </c>
      <c r="BA9" s="18">
        <v>0.40915199400716279</v>
      </c>
      <c r="BB9" s="18">
        <v>0.45204022211741929</v>
      </c>
      <c r="BC9" s="18">
        <v>0.43882469060931412</v>
      </c>
      <c r="BD9" s="18">
        <v>0.51909273380269816</v>
      </c>
      <c r="BE9" s="18">
        <v>0.41795115058347287</v>
      </c>
      <c r="BF9" s="18">
        <v>0.2484901244894672</v>
      </c>
      <c r="BG9" s="18">
        <v>0.23238737854264269</v>
      </c>
    </row>
    <row r="10" spans="2:61" ht="32.1" customHeight="1">
      <c r="B10" s="20" t="s">
        <v>225</v>
      </c>
      <c r="C10" s="18">
        <v>0.6156479298970694</v>
      </c>
      <c r="D10" s="18">
        <v>0.50803456340609998</v>
      </c>
      <c r="E10" s="18">
        <v>0.69792554645410732</v>
      </c>
      <c r="G10" s="18">
        <v>0.65022914121366315</v>
      </c>
      <c r="H10" s="18">
        <v>0.61841043230049064</v>
      </c>
      <c r="I10" s="18">
        <v>0.69515976202834939</v>
      </c>
      <c r="J10" s="18">
        <v>0.66599250718860348</v>
      </c>
      <c r="K10" s="18">
        <v>0.6280830001404728</v>
      </c>
      <c r="L10" s="18">
        <v>0.60144246356022835</v>
      </c>
      <c r="M10" s="18">
        <v>0.46056213893104803</v>
      </c>
      <c r="N10" s="18">
        <v>0.61501508049578246</v>
      </c>
      <c r="O10" s="18">
        <v>0.73043324661661901</v>
      </c>
      <c r="Q10" s="18">
        <v>0.52771133247524749</v>
      </c>
      <c r="R10" s="18">
        <v>0.64925419800132778</v>
      </c>
      <c r="S10" s="18">
        <v>0.62078736457113171</v>
      </c>
      <c r="T10" s="18">
        <v>0.70348935880791175</v>
      </c>
      <c r="V10" s="18">
        <v>0.76802955781858728</v>
      </c>
      <c r="W10" s="18">
        <v>0.63469758891300165</v>
      </c>
      <c r="X10" s="18">
        <v>0.63974128289363075</v>
      </c>
      <c r="Y10" s="18">
        <v>0.60849117321772306</v>
      </c>
      <c r="Z10" s="18">
        <v>0.56243749160683953</v>
      </c>
      <c r="AA10" s="18">
        <v>0.57529689814619245</v>
      </c>
      <c r="AB10" s="18">
        <v>0.51700807032330187</v>
      </c>
      <c r="AD10" s="18">
        <v>0.51708048262229866</v>
      </c>
      <c r="AE10" s="18">
        <v>0.61887494331328308</v>
      </c>
      <c r="AF10" s="18">
        <v>0.7053256487160301</v>
      </c>
      <c r="AG10" s="18">
        <v>0.69603994725975615</v>
      </c>
      <c r="AH10" s="18">
        <v>0.641237374300754</v>
      </c>
      <c r="AI10" s="18">
        <v>0.71030737283874656</v>
      </c>
      <c r="AJ10" s="18">
        <v>0.82138294251367561</v>
      </c>
      <c r="AL10" s="18">
        <v>0.57645999999999997</v>
      </c>
      <c r="AM10" s="18">
        <v>0.73207999999999995</v>
      </c>
      <c r="AN10" s="18">
        <v>0.72350999999999999</v>
      </c>
      <c r="AP10" s="18">
        <v>0.46523102391014709</v>
      </c>
      <c r="AQ10" s="18">
        <v>0.66380494512110333</v>
      </c>
      <c r="AR10" s="18">
        <v>0.33491501716202221</v>
      </c>
      <c r="AS10" s="18">
        <v>0.60009286324144051</v>
      </c>
      <c r="AT10" s="18">
        <v>0.52642048220223148</v>
      </c>
      <c r="AU10" s="18">
        <v>0.41815514565130729</v>
      </c>
      <c r="AW10" s="18">
        <v>0.57746104670704368</v>
      </c>
      <c r="AX10" s="18">
        <v>0.89045109198645933</v>
      </c>
      <c r="AZ10" s="18">
        <v>0.72391242155190549</v>
      </c>
      <c r="BA10" s="18">
        <v>0.56614231987463204</v>
      </c>
      <c r="BB10" s="18">
        <v>0.52546711594236861</v>
      </c>
      <c r="BC10" s="18">
        <v>0.52443347546666952</v>
      </c>
      <c r="BD10" s="18">
        <v>0.45534472989376212</v>
      </c>
      <c r="BE10" s="18">
        <v>0.4979431388780029</v>
      </c>
      <c r="BF10" s="18">
        <v>0.73132472246546132</v>
      </c>
      <c r="BG10" s="18">
        <v>0.73441931559105789</v>
      </c>
    </row>
    <row r="11" spans="2:61" ht="18.95" customHeight="1">
      <c r="B11" s="20" t="s">
        <v>119</v>
      </c>
      <c r="C11" s="18">
        <v>3.4044351195613609E-2</v>
      </c>
      <c r="D11" s="18">
        <v>2.7875052893094859E-2</v>
      </c>
      <c r="E11" s="18">
        <v>3.8734231866807349E-2</v>
      </c>
      <c r="G11" s="18">
        <v>2.4289596866908871E-2</v>
      </c>
      <c r="H11" s="18">
        <v>3.743449196645475E-2</v>
      </c>
      <c r="I11" s="18">
        <v>5.0734348737439358E-2</v>
      </c>
      <c r="J11" s="18">
        <v>4.1976462916764767E-2</v>
      </c>
      <c r="K11" s="18">
        <v>2.0104206407859818E-2</v>
      </c>
      <c r="L11" s="18">
        <v>3.9802067651734517E-2</v>
      </c>
      <c r="M11" s="18">
        <v>2.7222042571759971E-2</v>
      </c>
      <c r="N11" s="18">
        <v>3.4314949883081737E-2</v>
      </c>
      <c r="O11" s="18">
        <v>3.0288463348235321E-2</v>
      </c>
      <c r="Q11" s="18">
        <v>2.376837050569491E-2</v>
      </c>
      <c r="R11" s="18">
        <v>2.807478679193192E-2</v>
      </c>
      <c r="S11" s="18">
        <v>4.4628687264787123E-2</v>
      </c>
      <c r="T11" s="18">
        <v>4.2142284070868591E-2</v>
      </c>
      <c r="V11" s="18">
        <v>5.0156886151448983E-2</v>
      </c>
      <c r="W11" s="18">
        <v>3.8277273696748861E-2</v>
      </c>
      <c r="X11" s="18">
        <v>2.6674172683522561E-2</v>
      </c>
      <c r="Y11" s="18">
        <v>3.1596479687797718E-2</v>
      </c>
      <c r="Z11" s="18">
        <v>3.3936662845825069E-2</v>
      </c>
      <c r="AA11" s="18">
        <v>3.3958996325548121E-2</v>
      </c>
      <c r="AB11" s="18">
        <v>2.354685998562428E-2</v>
      </c>
      <c r="AD11" s="18">
        <v>2.2968972031282481E-2</v>
      </c>
      <c r="AE11" s="18">
        <v>4.2737293226081413E-2</v>
      </c>
      <c r="AF11" s="18">
        <v>2.9279831465354879E-2</v>
      </c>
      <c r="AG11" s="18">
        <v>1.9757979201920649E-2</v>
      </c>
      <c r="AH11" s="18">
        <v>4.8871751901165217E-2</v>
      </c>
      <c r="AI11" s="18">
        <v>4.5957899670080772E-2</v>
      </c>
      <c r="AJ11" s="18">
        <v>0.17861705748632431</v>
      </c>
      <c r="AL11" s="18">
        <v>2.5850000000000001E-2</v>
      </c>
      <c r="AM11" s="18">
        <v>3.4000000000000002E-2</v>
      </c>
      <c r="AN11" s="18">
        <v>4.641E-2</v>
      </c>
      <c r="AP11" s="18">
        <v>2.035379919776914E-2</v>
      </c>
      <c r="AQ11" s="18">
        <v>3.6614191260465598E-2</v>
      </c>
      <c r="AR11" s="18">
        <v>3.2297239760567691E-2</v>
      </c>
      <c r="AS11" s="18">
        <v>3.1976115579484293E-2</v>
      </c>
      <c r="AT11" s="18">
        <v>3.5148167015916061E-2</v>
      </c>
      <c r="AU11" s="18">
        <v>0</v>
      </c>
      <c r="AW11" s="18">
        <v>3.2491852663562332E-2</v>
      </c>
      <c r="AX11" s="18">
        <v>2.233690280349673E-2</v>
      </c>
      <c r="AZ11" s="18">
        <v>4.1328767641982837E-2</v>
      </c>
      <c r="BA11" s="18">
        <v>2.4705686118205089E-2</v>
      </c>
      <c r="BB11" s="18">
        <v>2.2492661940211961E-2</v>
      </c>
      <c r="BC11" s="18">
        <v>3.6741833924016552E-2</v>
      </c>
      <c r="BD11" s="18">
        <v>2.5562536303539649E-2</v>
      </c>
      <c r="BE11" s="18">
        <v>8.4105710538524198E-2</v>
      </c>
      <c r="BF11" s="18">
        <v>2.0185153045071531E-2</v>
      </c>
      <c r="BG11" s="18">
        <v>3.3193305866299427E-2</v>
      </c>
    </row>
    <row r="13" spans="2:61">
      <c r="B13" t="s">
        <v>483</v>
      </c>
    </row>
    <row r="14" spans="2:61">
      <c r="B14"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I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238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224</v>
      </c>
      <c r="C9" s="18">
        <v>0.26450730134233719</v>
      </c>
      <c r="D9" s="18">
        <v>0.30723753509960222</v>
      </c>
      <c r="E9" s="18">
        <v>0.23190007944202451</v>
      </c>
      <c r="G9" s="18">
        <v>0.210918486189413</v>
      </c>
      <c r="H9" s="18">
        <v>0.28187379035526638</v>
      </c>
      <c r="I9" s="18">
        <v>0.22125517962311189</v>
      </c>
      <c r="J9" s="18">
        <v>0.19557068037359451</v>
      </c>
      <c r="K9" s="18">
        <v>0.28096659191824352</v>
      </c>
      <c r="L9" s="18">
        <v>0.214889423319573</v>
      </c>
      <c r="M9" s="18">
        <v>0.40562324189064503</v>
      </c>
      <c r="N9" s="18">
        <v>0.25756609688255078</v>
      </c>
      <c r="O9" s="18">
        <v>0.18296334231377401</v>
      </c>
      <c r="Q9" s="18">
        <v>0.3338374824828409</v>
      </c>
      <c r="R9" s="18">
        <v>0.24436741025777381</v>
      </c>
      <c r="S9" s="18">
        <v>0.25096759107665467</v>
      </c>
      <c r="T9" s="18">
        <v>0.2006835984578868</v>
      </c>
      <c r="V9" s="18">
        <v>0.14638956037788339</v>
      </c>
      <c r="W9" s="18">
        <v>0.26312920741238321</v>
      </c>
      <c r="X9" s="18">
        <v>0.27335515556277529</v>
      </c>
      <c r="Y9" s="18">
        <v>0.30397616446198172</v>
      </c>
      <c r="Z9" s="18">
        <v>0.35206308799064229</v>
      </c>
      <c r="AA9" s="18">
        <v>0.25078975789006408</v>
      </c>
      <c r="AB9" s="18">
        <v>0.26627847306303237</v>
      </c>
      <c r="AD9" s="18">
        <v>0.34180698798175663</v>
      </c>
      <c r="AE9" s="18">
        <v>0.26011823988352523</v>
      </c>
      <c r="AF9" s="18">
        <v>0.21622789373292511</v>
      </c>
      <c r="AG9" s="18">
        <v>0.23533223429247699</v>
      </c>
      <c r="AH9" s="18">
        <v>0.23111722526416331</v>
      </c>
      <c r="AI9" s="18">
        <v>0.15456615485310099</v>
      </c>
      <c r="AJ9" s="18">
        <v>0</v>
      </c>
      <c r="AL9" s="18">
        <v>0.31589</v>
      </c>
      <c r="AM9" s="18">
        <v>0.20705999999999999</v>
      </c>
      <c r="AN9" s="18">
        <v>0.23921999999999999</v>
      </c>
      <c r="AP9" s="18">
        <v>0.35791415646161501</v>
      </c>
      <c r="AQ9" s="18">
        <v>0.20972902830973059</v>
      </c>
      <c r="AR9" s="18">
        <v>0.40269360850945929</v>
      </c>
      <c r="AS9" s="18">
        <v>0.30150207500479148</v>
      </c>
      <c r="AT9" s="18">
        <v>0.3025012984276953</v>
      </c>
      <c r="AU9" s="18">
        <v>0.61779468111233649</v>
      </c>
      <c r="AW9" s="18">
        <v>0.29381397265312392</v>
      </c>
      <c r="AX9" s="18">
        <v>6.7668686450653576E-2</v>
      </c>
      <c r="AZ9" s="18">
        <v>0.19659157100728311</v>
      </c>
      <c r="BA9" s="18">
        <v>0.33715137806512019</v>
      </c>
      <c r="BB9" s="18">
        <v>0.2463812719886595</v>
      </c>
      <c r="BC9" s="18">
        <v>0.3933692203468519</v>
      </c>
      <c r="BD9" s="18">
        <v>0.35455523247619242</v>
      </c>
      <c r="BE9" s="18">
        <v>0.28369360611512973</v>
      </c>
      <c r="BF9" s="18">
        <v>0.14250380021940631</v>
      </c>
      <c r="BG9" s="18">
        <v>0.1210039459388124</v>
      </c>
    </row>
    <row r="10" spans="2:61" ht="32.1" customHeight="1">
      <c r="B10" s="20" t="s">
        <v>225</v>
      </c>
      <c r="C10" s="18">
        <v>0.71476444017108631</v>
      </c>
      <c r="D10" s="18">
        <v>0.6745191244331431</v>
      </c>
      <c r="E10" s="18">
        <v>0.74541698466920336</v>
      </c>
      <c r="G10" s="18">
        <v>0.76982795700310325</v>
      </c>
      <c r="H10" s="18">
        <v>0.69848629829659814</v>
      </c>
      <c r="I10" s="18">
        <v>0.73482291512952957</v>
      </c>
      <c r="J10" s="18">
        <v>0.78139183587861227</v>
      </c>
      <c r="K10" s="18">
        <v>0.70148263417098933</v>
      </c>
      <c r="L10" s="18">
        <v>0.76915613923997761</v>
      </c>
      <c r="M10" s="18">
        <v>0.57403999346944701</v>
      </c>
      <c r="N10" s="18">
        <v>0.72656070783272697</v>
      </c>
      <c r="O10" s="18">
        <v>0.8024768069919892</v>
      </c>
      <c r="Q10" s="18">
        <v>0.65313274601324056</v>
      </c>
      <c r="R10" s="18">
        <v>0.73682679395367257</v>
      </c>
      <c r="S10" s="18">
        <v>0.73245461255604893</v>
      </c>
      <c r="T10" s="18">
        <v>0.76318767071643623</v>
      </c>
      <c r="V10" s="18">
        <v>0.8294301412395475</v>
      </c>
      <c r="W10" s="18">
        <v>0.70903799850185578</v>
      </c>
      <c r="X10" s="18">
        <v>0.70633639569886397</v>
      </c>
      <c r="Y10" s="18">
        <v>0.68168569499313858</v>
      </c>
      <c r="Z10" s="18">
        <v>0.63110046951181775</v>
      </c>
      <c r="AA10" s="18">
        <v>0.72223029742628198</v>
      </c>
      <c r="AB10" s="18">
        <v>0.7193467544920833</v>
      </c>
      <c r="AD10" s="18">
        <v>0.63870147893977125</v>
      </c>
      <c r="AE10" s="18">
        <v>0.72815284410702785</v>
      </c>
      <c r="AF10" s="18">
        <v>0.7629335528155643</v>
      </c>
      <c r="AG10" s="18">
        <v>0.7529042143782172</v>
      </c>
      <c r="AH10" s="18">
        <v>0.73818883750252795</v>
      </c>
      <c r="AI10" s="18">
        <v>0.81475389087440797</v>
      </c>
      <c r="AJ10" s="18">
        <v>0.82138294251367561</v>
      </c>
      <c r="AL10" s="18">
        <v>0.66588000000000003</v>
      </c>
      <c r="AM10" s="18">
        <v>0.76936000000000004</v>
      </c>
      <c r="AN10" s="18">
        <v>0.73751999999999995</v>
      </c>
      <c r="AP10" s="18">
        <v>0.62342016344957285</v>
      </c>
      <c r="AQ10" s="18">
        <v>0.76258044504456568</v>
      </c>
      <c r="AR10" s="18">
        <v>0.58117160538344514</v>
      </c>
      <c r="AS10" s="18">
        <v>0.68335582190542954</v>
      </c>
      <c r="AT10" s="18">
        <v>0.68930280604863403</v>
      </c>
      <c r="AU10" s="18">
        <v>0.38220531888766318</v>
      </c>
      <c r="AW10" s="18">
        <v>0.68872078143576143</v>
      </c>
      <c r="AX10" s="18">
        <v>0.90625170851737946</v>
      </c>
      <c r="AZ10" s="18">
        <v>0.77958443346583628</v>
      </c>
      <c r="BA10" s="18">
        <v>0.64388248207102139</v>
      </c>
      <c r="BB10" s="18">
        <v>0.73548132599299909</v>
      </c>
      <c r="BC10" s="18">
        <v>0.58918134951246903</v>
      </c>
      <c r="BD10" s="18">
        <v>0.63713173868724859</v>
      </c>
      <c r="BE10" s="18">
        <v>0.69181924943403417</v>
      </c>
      <c r="BF10" s="18">
        <v>0.82933896335114243</v>
      </c>
      <c r="BG10" s="18">
        <v>0.86856058765781619</v>
      </c>
    </row>
    <row r="11" spans="2:61" ht="18.95" customHeight="1">
      <c r="B11" s="20" t="s">
        <v>119</v>
      </c>
      <c r="C11" s="18">
        <v>2.0728258486576449E-2</v>
      </c>
      <c r="D11" s="18">
        <v>1.8243340467254839E-2</v>
      </c>
      <c r="E11" s="18">
        <v>2.268293588877213E-2</v>
      </c>
      <c r="G11" s="18">
        <v>1.9253556807483849E-2</v>
      </c>
      <c r="H11" s="18">
        <v>1.9639911348135541E-2</v>
      </c>
      <c r="I11" s="18">
        <v>4.3921905247358693E-2</v>
      </c>
      <c r="J11" s="18">
        <v>2.3037483747793332E-2</v>
      </c>
      <c r="K11" s="18">
        <v>1.75507739107672E-2</v>
      </c>
      <c r="L11" s="18">
        <v>1.59544374404493E-2</v>
      </c>
      <c r="M11" s="18">
        <v>2.0336764639907939E-2</v>
      </c>
      <c r="N11" s="18">
        <v>1.5873195284722069E-2</v>
      </c>
      <c r="O11" s="18">
        <v>1.4559850694236889E-2</v>
      </c>
      <c r="Q11" s="18">
        <v>1.3029771503918521E-2</v>
      </c>
      <c r="R11" s="18">
        <v>1.8805795788553559E-2</v>
      </c>
      <c r="S11" s="18">
        <v>1.657779636729647E-2</v>
      </c>
      <c r="T11" s="18">
        <v>3.6128730825677073E-2</v>
      </c>
      <c r="V11" s="18">
        <v>2.4180298382569208E-2</v>
      </c>
      <c r="W11" s="18">
        <v>2.783279408576099E-2</v>
      </c>
      <c r="X11" s="18">
        <v>2.0308448738360699E-2</v>
      </c>
      <c r="Y11" s="18">
        <v>1.433814054487976E-2</v>
      </c>
      <c r="Z11" s="18">
        <v>1.683644249754004E-2</v>
      </c>
      <c r="AA11" s="18">
        <v>2.697994468365382E-2</v>
      </c>
      <c r="AB11" s="18">
        <v>1.437477244488433E-2</v>
      </c>
      <c r="AD11" s="18">
        <v>1.9491533078472241E-2</v>
      </c>
      <c r="AE11" s="18">
        <v>1.172891600944696E-2</v>
      </c>
      <c r="AF11" s="18">
        <v>2.0838553451510651E-2</v>
      </c>
      <c r="AG11" s="18">
        <v>1.1763551329305681E-2</v>
      </c>
      <c r="AH11" s="18">
        <v>3.0693937233308748E-2</v>
      </c>
      <c r="AI11" s="18">
        <v>3.0679954272491049E-2</v>
      </c>
      <c r="AJ11" s="18">
        <v>0.17861705748632431</v>
      </c>
      <c r="AL11" s="18">
        <v>1.823E-2</v>
      </c>
      <c r="AM11" s="18">
        <v>2.358E-2</v>
      </c>
      <c r="AN11" s="18">
        <v>2.3259999999999999E-2</v>
      </c>
      <c r="AP11" s="18">
        <v>1.8665680088812201E-2</v>
      </c>
      <c r="AQ11" s="18">
        <v>2.7690526645703709E-2</v>
      </c>
      <c r="AR11" s="18">
        <v>1.613478610709574E-2</v>
      </c>
      <c r="AS11" s="18">
        <v>1.514210308977902E-2</v>
      </c>
      <c r="AT11" s="18">
        <v>8.195895523670671E-3</v>
      </c>
      <c r="AU11" s="18">
        <v>0</v>
      </c>
      <c r="AW11" s="18">
        <v>1.7465245911114861E-2</v>
      </c>
      <c r="AX11" s="18">
        <v>2.6079605031967028E-2</v>
      </c>
      <c r="AZ11" s="18">
        <v>2.382399552688064E-2</v>
      </c>
      <c r="BA11" s="18">
        <v>1.8966139863858419E-2</v>
      </c>
      <c r="BB11" s="18">
        <v>1.813740201834128E-2</v>
      </c>
      <c r="BC11" s="18">
        <v>1.7449430140679061E-2</v>
      </c>
      <c r="BD11" s="18">
        <v>8.3130288365590704E-3</v>
      </c>
      <c r="BE11" s="18">
        <v>2.448714445083618E-2</v>
      </c>
      <c r="BF11" s="18">
        <v>2.815723642945131E-2</v>
      </c>
      <c r="BG11" s="18">
        <v>1.0435466403371349E-2</v>
      </c>
    </row>
    <row r="13" spans="2:61">
      <c r="B13" t="s">
        <v>483</v>
      </c>
    </row>
    <row r="14" spans="2:61">
      <c r="B14"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I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239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224</v>
      </c>
      <c r="C9" s="18">
        <v>0.40158828427132842</v>
      </c>
      <c r="D9" s="18">
        <v>0.42904435402402907</v>
      </c>
      <c r="E9" s="18">
        <v>0.38055770410181328</v>
      </c>
      <c r="G9" s="18">
        <v>0.37366180701578028</v>
      </c>
      <c r="H9" s="18">
        <v>0.41964866850617072</v>
      </c>
      <c r="I9" s="18">
        <v>0.35511017270731948</v>
      </c>
      <c r="J9" s="18">
        <v>0.34223679777504967</v>
      </c>
      <c r="K9" s="18">
        <v>0.41155435039800192</v>
      </c>
      <c r="L9" s="18">
        <v>0.36828019950098068</v>
      </c>
      <c r="M9" s="18">
        <v>0.5262612079030341</v>
      </c>
      <c r="N9" s="18">
        <v>0.38715821105787379</v>
      </c>
      <c r="O9" s="18">
        <v>0.33073589868948527</v>
      </c>
      <c r="Q9" s="18">
        <v>0.43651407219396549</v>
      </c>
      <c r="R9" s="18">
        <v>0.37843873762044811</v>
      </c>
      <c r="S9" s="18">
        <v>0.40906226725268802</v>
      </c>
      <c r="T9" s="18">
        <v>0.36129491945404002</v>
      </c>
      <c r="V9" s="18">
        <v>0.24440118410782069</v>
      </c>
      <c r="W9" s="18">
        <v>0.35778974311522482</v>
      </c>
      <c r="X9" s="18">
        <v>0.33576361293899648</v>
      </c>
      <c r="Y9" s="18">
        <v>0.42800852276023671</v>
      </c>
      <c r="Z9" s="18">
        <v>0.47212831491188922</v>
      </c>
      <c r="AA9" s="18">
        <v>0.45714403657157499</v>
      </c>
      <c r="AB9" s="18">
        <v>0.52181287528537312</v>
      </c>
      <c r="AD9" s="18">
        <v>0.49647459118849402</v>
      </c>
      <c r="AE9" s="18">
        <v>0.34027201625939041</v>
      </c>
      <c r="AF9" s="18">
        <v>0.36076605606198803</v>
      </c>
      <c r="AG9" s="18">
        <v>0.39873600715079011</v>
      </c>
      <c r="AH9" s="18">
        <v>0.38183907898137021</v>
      </c>
      <c r="AI9" s="18">
        <v>0.30551268472016402</v>
      </c>
      <c r="AJ9" s="18">
        <v>0</v>
      </c>
      <c r="AL9" s="18">
        <v>0.38138</v>
      </c>
      <c r="AM9" s="18">
        <v>0.28754000000000002</v>
      </c>
      <c r="AN9" s="18">
        <v>0.34039999999999998</v>
      </c>
      <c r="AP9" s="18">
        <v>0.50332741397210834</v>
      </c>
      <c r="AQ9" s="18">
        <v>0.44384422548421859</v>
      </c>
      <c r="AR9" s="18">
        <v>0.55496978792293417</v>
      </c>
      <c r="AS9" s="18">
        <v>0.46471622049483707</v>
      </c>
      <c r="AT9" s="18">
        <v>0.54663219291687559</v>
      </c>
      <c r="AU9" s="18">
        <v>0.53376627597727899</v>
      </c>
      <c r="AW9" s="18">
        <v>0.44307064677999641</v>
      </c>
      <c r="AX9" s="18">
        <v>0.13706681850035829</v>
      </c>
      <c r="AZ9" s="18">
        <v>0.27106289500575143</v>
      </c>
      <c r="BA9" s="18">
        <v>0.46354619781009482</v>
      </c>
      <c r="BB9" s="18">
        <v>0.52280280809374458</v>
      </c>
      <c r="BC9" s="18">
        <v>0.45449020319353223</v>
      </c>
      <c r="BD9" s="18">
        <v>0.44576601193794058</v>
      </c>
      <c r="BE9" s="18">
        <v>0.49498022213219078</v>
      </c>
      <c r="BF9" s="18">
        <v>0.40995055355549731</v>
      </c>
      <c r="BG9" s="18">
        <v>0.42245370358863138</v>
      </c>
    </row>
    <row r="10" spans="2:61" ht="32.1" customHeight="1">
      <c r="B10" s="20" t="s">
        <v>225</v>
      </c>
      <c r="C10" s="18">
        <v>0.57723184551452011</v>
      </c>
      <c r="D10" s="18">
        <v>0.54889536859484622</v>
      </c>
      <c r="E10" s="18">
        <v>0.59889100242476145</v>
      </c>
      <c r="G10" s="18">
        <v>0.61108705222289661</v>
      </c>
      <c r="H10" s="18">
        <v>0.56100673218184749</v>
      </c>
      <c r="I10" s="18">
        <v>0.60787096546542763</v>
      </c>
      <c r="J10" s="18">
        <v>0.63200093463283469</v>
      </c>
      <c r="K10" s="18">
        <v>0.57477413450792025</v>
      </c>
      <c r="L10" s="18">
        <v>0.6087182868276485</v>
      </c>
      <c r="M10" s="18">
        <v>0.45983502125320519</v>
      </c>
      <c r="N10" s="18">
        <v>0.58245970686469195</v>
      </c>
      <c r="O10" s="18">
        <v>0.65938409357158345</v>
      </c>
      <c r="Q10" s="18">
        <v>0.54971280752757767</v>
      </c>
      <c r="R10" s="18">
        <v>0.60236675672865869</v>
      </c>
      <c r="S10" s="18">
        <v>0.56775464439868528</v>
      </c>
      <c r="T10" s="18">
        <v>0.6071517639865216</v>
      </c>
      <c r="V10" s="18">
        <v>0.73737354230943142</v>
      </c>
      <c r="W10" s="18">
        <v>0.6150758094896428</v>
      </c>
      <c r="X10" s="18">
        <v>0.65155802625210391</v>
      </c>
      <c r="Y10" s="18">
        <v>0.54513889993631603</v>
      </c>
      <c r="Z10" s="18">
        <v>0.5067021567376977</v>
      </c>
      <c r="AA10" s="18">
        <v>0.52319919675197868</v>
      </c>
      <c r="AB10" s="18">
        <v>0.45549098598308541</v>
      </c>
      <c r="AD10" s="18">
        <v>0.48270953401365613</v>
      </c>
      <c r="AE10" s="18">
        <v>0.63735659814113099</v>
      </c>
      <c r="AF10" s="18">
        <v>0.62001768166470694</v>
      </c>
      <c r="AG10" s="18">
        <v>0.55597133417077438</v>
      </c>
      <c r="AH10" s="18">
        <v>0.60089436923516892</v>
      </c>
      <c r="AI10" s="18">
        <v>0.67409112782946923</v>
      </c>
      <c r="AJ10" s="18">
        <v>1</v>
      </c>
      <c r="AL10" s="18">
        <v>0.59860999999999998</v>
      </c>
      <c r="AM10" s="18">
        <v>0.70038</v>
      </c>
      <c r="AN10" s="18">
        <v>0.61975000000000002</v>
      </c>
      <c r="AP10" s="18">
        <v>0.4759068233794076</v>
      </c>
      <c r="AQ10" s="18">
        <v>0.53156240196695481</v>
      </c>
      <c r="AR10" s="18">
        <v>0.4135515840928593</v>
      </c>
      <c r="AS10" s="18">
        <v>0.51559823461828747</v>
      </c>
      <c r="AT10" s="18">
        <v>0.43906461599535129</v>
      </c>
      <c r="AU10" s="18">
        <v>0.41997066160291358</v>
      </c>
      <c r="AW10" s="18">
        <v>0.53757848029934818</v>
      </c>
      <c r="AX10" s="18">
        <v>0.84987297022603059</v>
      </c>
      <c r="AZ10" s="18">
        <v>0.7094471259861973</v>
      </c>
      <c r="BA10" s="18">
        <v>0.51266724684773923</v>
      </c>
      <c r="BB10" s="18">
        <v>0.455882115083171</v>
      </c>
      <c r="BC10" s="18">
        <v>0.5291318331142697</v>
      </c>
      <c r="BD10" s="18">
        <v>0.51041887692186982</v>
      </c>
      <c r="BE10" s="18">
        <v>0.49003034247686661</v>
      </c>
      <c r="BF10" s="18">
        <v>0.56493372677645748</v>
      </c>
      <c r="BG10" s="18">
        <v>0.57458074011340643</v>
      </c>
    </row>
    <row r="11" spans="2:61" ht="18.95" customHeight="1">
      <c r="B11" s="20" t="s">
        <v>119</v>
      </c>
      <c r="C11" s="18">
        <v>2.1179870214151571E-2</v>
      </c>
      <c r="D11" s="18">
        <v>2.2060277381124711E-2</v>
      </c>
      <c r="E11" s="18">
        <v>2.055129347342528E-2</v>
      </c>
      <c r="G11" s="18">
        <v>1.5251140761323081E-2</v>
      </c>
      <c r="H11" s="18">
        <v>1.9344599311982021E-2</v>
      </c>
      <c r="I11" s="18">
        <v>3.7018861827252912E-2</v>
      </c>
      <c r="J11" s="18">
        <v>2.576226759211573E-2</v>
      </c>
      <c r="K11" s="18">
        <v>1.3671515094077911E-2</v>
      </c>
      <c r="L11" s="18">
        <v>2.3001513671370721E-2</v>
      </c>
      <c r="M11" s="18">
        <v>1.390377084376059E-2</v>
      </c>
      <c r="N11" s="18">
        <v>3.0382082077434081E-2</v>
      </c>
      <c r="O11" s="18">
        <v>9.8800077389312353E-3</v>
      </c>
      <c r="Q11" s="18">
        <v>1.377312027845687E-2</v>
      </c>
      <c r="R11" s="18">
        <v>1.9194505650893201E-2</v>
      </c>
      <c r="S11" s="18">
        <v>2.3183088348626819E-2</v>
      </c>
      <c r="T11" s="18">
        <v>3.1553316559438438E-2</v>
      </c>
      <c r="V11" s="18">
        <v>1.8225273582747829E-2</v>
      </c>
      <c r="W11" s="18">
        <v>2.7134447395132509E-2</v>
      </c>
      <c r="X11" s="18">
        <v>1.2678360808899549E-2</v>
      </c>
      <c r="Y11" s="18">
        <v>2.68525773034472E-2</v>
      </c>
      <c r="Z11" s="18">
        <v>2.1169528350413261E-2</v>
      </c>
      <c r="AA11" s="18">
        <v>1.9656766676446169E-2</v>
      </c>
      <c r="AB11" s="18">
        <v>2.2696138731541561E-2</v>
      </c>
      <c r="AD11" s="18">
        <v>2.081587479784993E-2</v>
      </c>
      <c r="AE11" s="18">
        <v>2.237138559947871E-2</v>
      </c>
      <c r="AF11" s="18">
        <v>1.9216262273304981E-2</v>
      </c>
      <c r="AG11" s="18">
        <v>4.5292658678435412E-2</v>
      </c>
      <c r="AH11" s="18">
        <v>1.7266551783460881E-2</v>
      </c>
      <c r="AI11" s="18">
        <v>2.0396187450366771E-2</v>
      </c>
      <c r="AJ11" s="18">
        <v>0</v>
      </c>
      <c r="AL11" s="18">
        <v>0.02</v>
      </c>
      <c r="AM11" s="18">
        <v>1.209E-2</v>
      </c>
      <c r="AN11" s="18">
        <v>3.9849999999999997E-2</v>
      </c>
      <c r="AP11" s="18">
        <v>2.0765762648484121E-2</v>
      </c>
      <c r="AQ11" s="18">
        <v>2.4593372548826549E-2</v>
      </c>
      <c r="AR11" s="18">
        <v>3.1478627984206788E-2</v>
      </c>
      <c r="AS11" s="18">
        <v>1.968554488687544E-2</v>
      </c>
      <c r="AT11" s="18">
        <v>1.430319108777316E-2</v>
      </c>
      <c r="AU11" s="18">
        <v>4.6263062419807148E-2</v>
      </c>
      <c r="AW11" s="18">
        <v>1.9350872920655619E-2</v>
      </c>
      <c r="AX11" s="18">
        <v>1.306021127361104E-2</v>
      </c>
      <c r="AZ11" s="18">
        <v>1.948997900805129E-2</v>
      </c>
      <c r="BA11" s="18">
        <v>2.3786555342165869E-2</v>
      </c>
      <c r="BB11" s="18">
        <v>2.1315076823084231E-2</v>
      </c>
      <c r="BC11" s="18">
        <v>1.637796369219818E-2</v>
      </c>
      <c r="BD11" s="18">
        <v>4.381511114018944E-2</v>
      </c>
      <c r="BE11" s="18">
        <v>1.498943539094272E-2</v>
      </c>
      <c r="BF11" s="18">
        <v>2.5115719668045239E-2</v>
      </c>
      <c r="BG11" s="18">
        <v>2.965556297961977E-3</v>
      </c>
    </row>
    <row r="13" spans="2:61">
      <c r="B13" t="s">
        <v>483</v>
      </c>
    </row>
    <row r="14" spans="2:61">
      <c r="B14"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I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240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224</v>
      </c>
      <c r="C9" s="18">
        <v>0.50546064188891315</v>
      </c>
      <c r="D9" s="18">
        <v>0.55070799373567059</v>
      </c>
      <c r="E9" s="18">
        <v>0.4712013540439568</v>
      </c>
      <c r="G9" s="18">
        <v>0.46572834501001947</v>
      </c>
      <c r="H9" s="18">
        <v>0.50058984094319314</v>
      </c>
      <c r="I9" s="18">
        <v>0.44746029825116501</v>
      </c>
      <c r="J9" s="18">
        <v>0.38886452412798478</v>
      </c>
      <c r="K9" s="18">
        <v>0.50716001526962395</v>
      </c>
      <c r="L9" s="18">
        <v>0.48349650041064363</v>
      </c>
      <c r="M9" s="18">
        <v>0.65823246261317325</v>
      </c>
      <c r="N9" s="18">
        <v>0.52326472698697601</v>
      </c>
      <c r="O9" s="18">
        <v>0.43260815901964228</v>
      </c>
      <c r="Q9" s="18">
        <v>0.5980015080307497</v>
      </c>
      <c r="R9" s="18">
        <v>0.4798381782065318</v>
      </c>
      <c r="S9" s="18">
        <v>0.47798814354254149</v>
      </c>
      <c r="T9" s="18">
        <v>0.42864648173253811</v>
      </c>
      <c r="V9" s="18">
        <v>0.42771050199819571</v>
      </c>
      <c r="W9" s="18">
        <v>0.56075522289488389</v>
      </c>
      <c r="X9" s="18">
        <v>0.53036210148453011</v>
      </c>
      <c r="Y9" s="18">
        <v>0.50859614259979447</v>
      </c>
      <c r="Z9" s="18">
        <v>0.54188582761403292</v>
      </c>
      <c r="AA9" s="18">
        <v>0.47902774878596022</v>
      </c>
      <c r="AB9" s="18">
        <v>0.4901355918228098</v>
      </c>
      <c r="AD9" s="18">
        <v>0.60705104300365764</v>
      </c>
      <c r="AE9" s="18">
        <v>0.47437519494092439</v>
      </c>
      <c r="AF9" s="18">
        <v>0.443450262327931</v>
      </c>
      <c r="AG9" s="18">
        <v>0.42293310386528599</v>
      </c>
      <c r="AH9" s="18">
        <v>0.49874641394768621</v>
      </c>
      <c r="AI9" s="18">
        <v>0.3711931231002305</v>
      </c>
      <c r="AJ9" s="18">
        <v>0.17861705748632431</v>
      </c>
      <c r="AL9" s="18">
        <v>0.64561999999999997</v>
      </c>
      <c r="AM9" s="18">
        <v>0.4541</v>
      </c>
      <c r="AN9" s="18">
        <v>0.41661999999999999</v>
      </c>
      <c r="AP9" s="18">
        <v>0.56683619687854792</v>
      </c>
      <c r="AQ9" s="18">
        <v>0.40293763574329361</v>
      </c>
      <c r="AR9" s="18">
        <v>0.61830823734988649</v>
      </c>
      <c r="AS9" s="18">
        <v>0.50766261325669837</v>
      </c>
      <c r="AT9" s="18">
        <v>0.52318623509485018</v>
      </c>
      <c r="AU9" s="18">
        <v>0.77293699735435739</v>
      </c>
      <c r="AW9" s="18">
        <v>0.56223615619694867</v>
      </c>
      <c r="AX9" s="18">
        <v>0.12484464433310451</v>
      </c>
      <c r="AZ9" s="18">
        <v>0.46008984564955679</v>
      </c>
      <c r="BA9" s="18">
        <v>0.57265341877722109</v>
      </c>
      <c r="BB9" s="18">
        <v>0.50471576545858876</v>
      </c>
      <c r="BC9" s="18">
        <v>0.57801359896461624</v>
      </c>
      <c r="BD9" s="18">
        <v>0.59916807422263885</v>
      </c>
      <c r="BE9" s="18">
        <v>0.5212237400320936</v>
      </c>
      <c r="BF9" s="18">
        <v>0.33490787567108049</v>
      </c>
      <c r="BG9" s="18">
        <v>0.41734984506417933</v>
      </c>
    </row>
    <row r="10" spans="2:61" ht="32.1" customHeight="1">
      <c r="B10" s="20" t="s">
        <v>225</v>
      </c>
      <c r="C10" s="18">
        <v>0.47719107960542662</v>
      </c>
      <c r="D10" s="18">
        <v>0.43018443359896602</v>
      </c>
      <c r="E10" s="18">
        <v>0.51276244281456707</v>
      </c>
      <c r="G10" s="18">
        <v>0.50548868181105489</v>
      </c>
      <c r="H10" s="18">
        <v>0.48276458869159222</v>
      </c>
      <c r="I10" s="18">
        <v>0.52560146747775005</v>
      </c>
      <c r="J10" s="18">
        <v>0.58387048448761636</v>
      </c>
      <c r="K10" s="18">
        <v>0.47761364037701021</v>
      </c>
      <c r="L10" s="18">
        <v>0.49833549513205883</v>
      </c>
      <c r="M10" s="18">
        <v>0.33421291685544008</v>
      </c>
      <c r="N10" s="18">
        <v>0.46238333160402628</v>
      </c>
      <c r="O10" s="18">
        <v>0.55051441238258281</v>
      </c>
      <c r="Q10" s="18">
        <v>0.39220192588333869</v>
      </c>
      <c r="R10" s="18">
        <v>0.497470888813561</v>
      </c>
      <c r="S10" s="18">
        <v>0.50456665134192014</v>
      </c>
      <c r="T10" s="18">
        <v>0.54798069561120855</v>
      </c>
      <c r="V10" s="18">
        <v>0.54807889456463355</v>
      </c>
      <c r="W10" s="18">
        <v>0.42160870010430829</v>
      </c>
      <c r="X10" s="18">
        <v>0.44912199432947392</v>
      </c>
      <c r="Y10" s="18">
        <v>0.48010954440543901</v>
      </c>
      <c r="Z10" s="18">
        <v>0.43875032902265543</v>
      </c>
      <c r="AA10" s="18">
        <v>0.50549144179982908</v>
      </c>
      <c r="AB10" s="18">
        <v>0.49719240873133952</v>
      </c>
      <c r="AD10" s="18">
        <v>0.3768728909891631</v>
      </c>
      <c r="AE10" s="18">
        <v>0.51401717292795568</v>
      </c>
      <c r="AF10" s="18">
        <v>0.5397837097135878</v>
      </c>
      <c r="AG10" s="18">
        <v>0.54177014366849463</v>
      </c>
      <c r="AH10" s="18">
        <v>0.48324571147740891</v>
      </c>
      <c r="AI10" s="18">
        <v>0.60069542376691687</v>
      </c>
      <c r="AJ10" s="18">
        <v>0.82138294251367561</v>
      </c>
      <c r="AL10" s="18">
        <v>0.33933000000000002</v>
      </c>
      <c r="AM10" s="18">
        <v>0.52634000000000003</v>
      </c>
      <c r="AN10" s="18">
        <v>0.56045</v>
      </c>
      <c r="AP10" s="18">
        <v>0.42633411262265669</v>
      </c>
      <c r="AQ10" s="18">
        <v>0.57541497689142274</v>
      </c>
      <c r="AR10" s="18">
        <v>0.35885127474435941</v>
      </c>
      <c r="AS10" s="18">
        <v>0.47818023848145957</v>
      </c>
      <c r="AT10" s="18">
        <v>0.45537845591683163</v>
      </c>
      <c r="AU10" s="18">
        <v>0.2270630026456423</v>
      </c>
      <c r="AW10" s="18">
        <v>0.42258348961448627</v>
      </c>
      <c r="AX10" s="18">
        <v>0.85566858882860874</v>
      </c>
      <c r="AZ10" s="18">
        <v>0.51732346545600438</v>
      </c>
      <c r="BA10" s="18">
        <v>0.41578480467574302</v>
      </c>
      <c r="BB10" s="18">
        <v>0.48043668370301451</v>
      </c>
      <c r="BC10" s="18">
        <v>0.41267366604273059</v>
      </c>
      <c r="BD10" s="18">
        <v>0.39182872540912361</v>
      </c>
      <c r="BE10" s="18">
        <v>0.44838831182094818</v>
      </c>
      <c r="BF10" s="18">
        <v>0.65038015509983493</v>
      </c>
      <c r="BG10" s="18">
        <v>0.56309326413953942</v>
      </c>
    </row>
    <row r="11" spans="2:61" ht="18.95" customHeight="1">
      <c r="B11" s="20" t="s">
        <v>119</v>
      </c>
      <c r="C11" s="18">
        <v>1.734827850566022E-2</v>
      </c>
      <c r="D11" s="18">
        <v>1.9107572665363431E-2</v>
      </c>
      <c r="E11" s="18">
        <v>1.6036203141476201E-2</v>
      </c>
      <c r="G11" s="18">
        <v>2.8782973178925818E-2</v>
      </c>
      <c r="H11" s="18">
        <v>1.6645570365214839E-2</v>
      </c>
      <c r="I11" s="18">
        <v>2.6938234271085122E-2</v>
      </c>
      <c r="J11" s="18">
        <v>2.7264991384398859E-2</v>
      </c>
      <c r="K11" s="18">
        <v>1.522634435336594E-2</v>
      </c>
      <c r="L11" s="18">
        <v>1.816800445729758E-2</v>
      </c>
      <c r="M11" s="18">
        <v>7.5546205313866913E-3</v>
      </c>
      <c r="N11" s="18">
        <v>1.4351941408997549E-2</v>
      </c>
      <c r="O11" s="18">
        <v>1.6877428597774989E-2</v>
      </c>
      <c r="Q11" s="18">
        <v>9.7965660859115952E-3</v>
      </c>
      <c r="R11" s="18">
        <v>2.2690932979907132E-2</v>
      </c>
      <c r="S11" s="18">
        <v>1.744520511553856E-2</v>
      </c>
      <c r="T11" s="18">
        <v>2.337282265625348E-2</v>
      </c>
      <c r="V11" s="18">
        <v>2.4210603437170769E-2</v>
      </c>
      <c r="W11" s="18">
        <v>1.7636077000807798E-2</v>
      </c>
      <c r="X11" s="18">
        <v>2.0515904185995991E-2</v>
      </c>
      <c r="Y11" s="18">
        <v>1.129431299476643E-2</v>
      </c>
      <c r="Z11" s="18">
        <v>1.936384336331173E-2</v>
      </c>
      <c r="AA11" s="18">
        <v>1.548080941421049E-2</v>
      </c>
      <c r="AB11" s="18">
        <v>1.2671999445850729E-2</v>
      </c>
      <c r="AD11" s="18">
        <v>1.6076066007179309E-2</v>
      </c>
      <c r="AE11" s="18">
        <v>1.1607632131119859E-2</v>
      </c>
      <c r="AF11" s="18">
        <v>1.6766027958481051E-2</v>
      </c>
      <c r="AG11" s="18">
        <v>3.5296752466219501E-2</v>
      </c>
      <c r="AH11" s="18">
        <v>1.800787457490494E-2</v>
      </c>
      <c r="AI11" s="18">
        <v>2.8111453132852581E-2</v>
      </c>
      <c r="AJ11" s="18">
        <v>0</v>
      </c>
      <c r="AL11" s="18">
        <v>1.5049999999999999E-2</v>
      </c>
      <c r="AM11" s="18">
        <v>1.9560000000000001E-2</v>
      </c>
      <c r="AN11" s="18">
        <v>2.2929999999999999E-2</v>
      </c>
      <c r="AP11" s="18">
        <v>6.8296904987953221E-3</v>
      </c>
      <c r="AQ11" s="18">
        <v>2.1647387365283741E-2</v>
      </c>
      <c r="AR11" s="18">
        <v>2.2840487905754249E-2</v>
      </c>
      <c r="AS11" s="18">
        <v>1.415714826184189E-2</v>
      </c>
      <c r="AT11" s="18">
        <v>2.1435308988318261E-2</v>
      </c>
      <c r="AU11" s="18">
        <v>0</v>
      </c>
      <c r="AW11" s="18">
        <v>1.518035418856519E-2</v>
      </c>
      <c r="AX11" s="18">
        <v>1.948676683828672E-2</v>
      </c>
      <c r="AZ11" s="18">
        <v>2.2586688894438749E-2</v>
      </c>
      <c r="BA11" s="18">
        <v>1.156177654703593E-2</v>
      </c>
      <c r="BB11" s="18">
        <v>1.484755083839669E-2</v>
      </c>
      <c r="BC11" s="18">
        <v>9.3127349926531919E-3</v>
      </c>
      <c r="BD11" s="18">
        <v>9.0032003682375926E-3</v>
      </c>
      <c r="BE11" s="18">
        <v>3.0387948146958301E-2</v>
      </c>
      <c r="BF11" s="18">
        <v>1.471196922908451E-2</v>
      </c>
      <c r="BG11" s="18">
        <v>1.9556890796280989E-2</v>
      </c>
    </row>
    <row r="13" spans="2:61">
      <c r="B13" t="s">
        <v>483</v>
      </c>
    </row>
    <row r="14" spans="2:61">
      <c r="B14"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I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241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224</v>
      </c>
      <c r="C9" s="18">
        <v>0.51082794967511636</v>
      </c>
      <c r="D9" s="18">
        <v>0.58091878421998056</v>
      </c>
      <c r="E9" s="18">
        <v>0.45763526780066899</v>
      </c>
      <c r="G9" s="18">
        <v>0.41364978879897107</v>
      </c>
      <c r="H9" s="18">
        <v>0.52429727856148922</v>
      </c>
      <c r="I9" s="18">
        <v>0.46284019852999869</v>
      </c>
      <c r="J9" s="18">
        <v>0.43443705364414259</v>
      </c>
      <c r="K9" s="18">
        <v>0.51451938061982672</v>
      </c>
      <c r="L9" s="18">
        <v>0.50782866489019995</v>
      </c>
      <c r="M9" s="18">
        <v>0.64567291517412717</v>
      </c>
      <c r="N9" s="18">
        <v>0.50599144978553434</v>
      </c>
      <c r="O9" s="18">
        <v>0.43828749515313781</v>
      </c>
      <c r="Q9" s="18">
        <v>0.59327927355229126</v>
      </c>
      <c r="R9" s="18">
        <v>0.47013505192851368</v>
      </c>
      <c r="S9" s="18">
        <v>0.50106650080001336</v>
      </c>
      <c r="T9" s="18">
        <v>0.43642473857710601</v>
      </c>
      <c r="V9" s="18">
        <v>0.43636910231053999</v>
      </c>
      <c r="W9" s="18">
        <v>0.56348417842930976</v>
      </c>
      <c r="X9" s="18">
        <v>0.51979786731089661</v>
      </c>
      <c r="Y9" s="18">
        <v>0.51752614793524432</v>
      </c>
      <c r="Z9" s="18">
        <v>0.51489832568420091</v>
      </c>
      <c r="AA9" s="18">
        <v>0.47050377300171631</v>
      </c>
      <c r="AB9" s="18">
        <v>0.5520270212655376</v>
      </c>
      <c r="AD9" s="18">
        <v>0.57919157413242084</v>
      </c>
      <c r="AE9" s="18">
        <v>0.51626560220000539</v>
      </c>
      <c r="AF9" s="18">
        <v>0.45356503041132362</v>
      </c>
      <c r="AG9" s="18">
        <v>0.49536605523324417</v>
      </c>
      <c r="AH9" s="18">
        <v>0.49775409404473592</v>
      </c>
      <c r="AI9" s="18">
        <v>0.39402248362205461</v>
      </c>
      <c r="AJ9" s="18">
        <v>0</v>
      </c>
      <c r="AL9" s="18">
        <v>0.60975000000000001</v>
      </c>
      <c r="AM9" s="18">
        <v>0.45976</v>
      </c>
      <c r="AN9" s="18">
        <v>0.48365000000000002</v>
      </c>
      <c r="AP9" s="18">
        <v>0.54758372495062091</v>
      </c>
      <c r="AQ9" s="18">
        <v>0.462726406455853</v>
      </c>
      <c r="AR9" s="18">
        <v>0.65562313425665153</v>
      </c>
      <c r="AS9" s="18">
        <v>0.48445290745994068</v>
      </c>
      <c r="AT9" s="18">
        <v>0.54533728497007206</v>
      </c>
      <c r="AU9" s="18">
        <v>0.7100143790436878</v>
      </c>
      <c r="AW9" s="18">
        <v>0.56166973805214293</v>
      </c>
      <c r="AX9" s="18">
        <v>0.1652471015827307</v>
      </c>
      <c r="AZ9" s="18">
        <v>0.47432589418564108</v>
      </c>
      <c r="BA9" s="18">
        <v>0.57463719212042452</v>
      </c>
      <c r="BB9" s="18">
        <v>0.5481683762854348</v>
      </c>
      <c r="BC9" s="18">
        <v>0.50236022845334671</v>
      </c>
      <c r="BD9" s="18">
        <v>0.57869777520301746</v>
      </c>
      <c r="BE9" s="18">
        <v>0.55484674129851774</v>
      </c>
      <c r="BF9" s="18">
        <v>0.36750963947753901</v>
      </c>
      <c r="BG9" s="18">
        <v>0.38057390739117619</v>
      </c>
    </row>
    <row r="10" spans="2:61" ht="32.1" customHeight="1">
      <c r="B10" s="20" t="s">
        <v>225</v>
      </c>
      <c r="C10" s="18">
        <v>0.47013572005124948</v>
      </c>
      <c r="D10" s="18">
        <v>0.39840938499300332</v>
      </c>
      <c r="E10" s="18">
        <v>0.52465815024327533</v>
      </c>
      <c r="G10" s="18">
        <v>0.55705425401214581</v>
      </c>
      <c r="H10" s="18">
        <v>0.46869519565127188</v>
      </c>
      <c r="I10" s="18">
        <v>0.50488321502072842</v>
      </c>
      <c r="J10" s="18">
        <v>0.53704409028656119</v>
      </c>
      <c r="K10" s="18">
        <v>0.46220221572649872</v>
      </c>
      <c r="L10" s="18">
        <v>0.46825760068984468</v>
      </c>
      <c r="M10" s="18">
        <v>0.3407939685805178</v>
      </c>
      <c r="N10" s="18">
        <v>0.47488868642318571</v>
      </c>
      <c r="O10" s="18">
        <v>0.55390055841630204</v>
      </c>
      <c r="Q10" s="18">
        <v>0.39817050411649879</v>
      </c>
      <c r="R10" s="18">
        <v>0.51985616141818125</v>
      </c>
      <c r="S10" s="18">
        <v>0.47408151503302459</v>
      </c>
      <c r="T10" s="18">
        <v>0.52756577290580475</v>
      </c>
      <c r="V10" s="18">
        <v>0.54122288115057859</v>
      </c>
      <c r="W10" s="18">
        <v>0.42178806940822738</v>
      </c>
      <c r="X10" s="18">
        <v>0.46401313622428619</v>
      </c>
      <c r="Y10" s="18">
        <v>0.46912681528416211</v>
      </c>
      <c r="Z10" s="18">
        <v>0.46507425118344131</v>
      </c>
      <c r="AA10" s="18">
        <v>0.50061340414231215</v>
      </c>
      <c r="AB10" s="18">
        <v>0.43015326060559372</v>
      </c>
      <c r="AD10" s="18">
        <v>0.4047293466838266</v>
      </c>
      <c r="AE10" s="18">
        <v>0.46254353397239051</v>
      </c>
      <c r="AF10" s="18">
        <v>0.52959422828795599</v>
      </c>
      <c r="AG10" s="18">
        <v>0.47824329527148868</v>
      </c>
      <c r="AH10" s="18">
        <v>0.48151734724974171</v>
      </c>
      <c r="AI10" s="18">
        <v>0.58416886876998575</v>
      </c>
      <c r="AJ10" s="18">
        <v>0.82138294251367561</v>
      </c>
      <c r="AL10" s="18">
        <v>0.36956</v>
      </c>
      <c r="AM10" s="18">
        <v>0.52798</v>
      </c>
      <c r="AN10" s="18">
        <v>0.49948999999999999</v>
      </c>
      <c r="AP10" s="18">
        <v>0.44010020224275148</v>
      </c>
      <c r="AQ10" s="18">
        <v>0.49808708318176648</v>
      </c>
      <c r="AR10" s="18">
        <v>0.32081790532179411</v>
      </c>
      <c r="AS10" s="18">
        <v>0.50266364579997225</v>
      </c>
      <c r="AT10" s="18">
        <v>0.43211102568378901</v>
      </c>
      <c r="AU10" s="18">
        <v>0.24372255853650471</v>
      </c>
      <c r="AW10" s="18">
        <v>0.42144743584837691</v>
      </c>
      <c r="AX10" s="18">
        <v>0.81402752907852727</v>
      </c>
      <c r="AZ10" s="18">
        <v>0.50591448654551552</v>
      </c>
      <c r="BA10" s="18">
        <v>0.40771663660381091</v>
      </c>
      <c r="BB10" s="18">
        <v>0.43195498828937551</v>
      </c>
      <c r="BC10" s="18">
        <v>0.48919154613682497</v>
      </c>
      <c r="BD10" s="18">
        <v>0.38930122386180438</v>
      </c>
      <c r="BE10" s="18">
        <v>0.4127758431985441</v>
      </c>
      <c r="BF10" s="18">
        <v>0.61174403966412783</v>
      </c>
      <c r="BG10" s="18">
        <v>0.60861325005159894</v>
      </c>
    </row>
    <row r="11" spans="2:61" ht="18.95" customHeight="1">
      <c r="B11" s="20" t="s">
        <v>119</v>
      </c>
      <c r="C11" s="18">
        <v>1.903633027363404E-2</v>
      </c>
      <c r="D11" s="18">
        <v>2.0671830787016138E-2</v>
      </c>
      <c r="E11" s="18">
        <v>1.7706581956055529E-2</v>
      </c>
      <c r="G11" s="18">
        <v>2.9295957188883E-2</v>
      </c>
      <c r="H11" s="18">
        <v>7.0075257872391277E-3</v>
      </c>
      <c r="I11" s="18">
        <v>3.2276586449272851E-2</v>
      </c>
      <c r="J11" s="18">
        <v>2.8518856069296172E-2</v>
      </c>
      <c r="K11" s="18">
        <v>2.327840365367459E-2</v>
      </c>
      <c r="L11" s="18">
        <v>2.3913734419955431E-2</v>
      </c>
      <c r="M11" s="18">
        <v>1.353311624535505E-2</v>
      </c>
      <c r="N11" s="18">
        <v>1.9119863791279879E-2</v>
      </c>
      <c r="O11" s="18">
        <v>7.8119464305602109E-3</v>
      </c>
      <c r="Q11" s="18">
        <v>8.5502223312098214E-3</v>
      </c>
      <c r="R11" s="18">
        <v>1.0008786653305049E-2</v>
      </c>
      <c r="S11" s="18">
        <v>2.4851984166962118E-2</v>
      </c>
      <c r="T11" s="18">
        <v>3.6009488517089253E-2</v>
      </c>
      <c r="V11" s="18">
        <v>2.2408016538881421E-2</v>
      </c>
      <c r="W11" s="18">
        <v>1.4727752162462859E-2</v>
      </c>
      <c r="X11" s="18">
        <v>1.618899646481706E-2</v>
      </c>
      <c r="Y11" s="18">
        <v>1.334703678059368E-2</v>
      </c>
      <c r="Z11" s="18">
        <v>2.002742313235777E-2</v>
      </c>
      <c r="AA11" s="18">
        <v>2.8882822855971348E-2</v>
      </c>
      <c r="AB11" s="18">
        <v>1.7819718128868772E-2</v>
      </c>
      <c r="AD11" s="18">
        <v>1.60790791837526E-2</v>
      </c>
      <c r="AE11" s="18">
        <v>2.119086382760416E-2</v>
      </c>
      <c r="AF11" s="18">
        <v>1.6840741300720389E-2</v>
      </c>
      <c r="AG11" s="18">
        <v>2.6390649495267222E-2</v>
      </c>
      <c r="AH11" s="18">
        <v>2.072855870552243E-2</v>
      </c>
      <c r="AI11" s="18">
        <v>2.180864760795968E-2</v>
      </c>
      <c r="AJ11" s="18">
        <v>0.17861705748632431</v>
      </c>
      <c r="AL11" s="18">
        <v>2.069E-2</v>
      </c>
      <c r="AM11" s="18">
        <v>1.226E-2</v>
      </c>
      <c r="AN11" s="18">
        <v>1.686E-2</v>
      </c>
      <c r="AP11" s="18">
        <v>1.2316072806627641E-2</v>
      </c>
      <c r="AQ11" s="18">
        <v>3.9186510362380522E-2</v>
      </c>
      <c r="AR11" s="18">
        <v>2.355896042155449E-2</v>
      </c>
      <c r="AS11" s="18">
        <v>1.2883446740087019E-2</v>
      </c>
      <c r="AT11" s="18">
        <v>2.255168934613903E-2</v>
      </c>
      <c r="AU11" s="18">
        <v>4.6263062419807148E-2</v>
      </c>
      <c r="AW11" s="18">
        <v>1.688282609948033E-2</v>
      </c>
      <c r="AX11" s="18">
        <v>2.0725369338742E-2</v>
      </c>
      <c r="AZ11" s="18">
        <v>1.9759619268843349E-2</v>
      </c>
      <c r="BA11" s="18">
        <v>1.7646171275764452E-2</v>
      </c>
      <c r="BB11" s="18">
        <v>1.987663542518963E-2</v>
      </c>
      <c r="BC11" s="18">
        <v>8.4482254098283971E-3</v>
      </c>
      <c r="BD11" s="18">
        <v>3.2001000935178062E-2</v>
      </c>
      <c r="BE11" s="18">
        <v>3.2377415502938191E-2</v>
      </c>
      <c r="BF11" s="18">
        <v>2.0746320858333171E-2</v>
      </c>
      <c r="BG11" s="18">
        <v>1.0812842557224599E-2</v>
      </c>
    </row>
    <row r="13" spans="2:61">
      <c r="B13" t="s">
        <v>483</v>
      </c>
    </row>
    <row r="14" spans="2:61">
      <c r="B14"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H16"/>
  <sheetViews>
    <sheetView showGridLines="0" workbookViewId="0"/>
  </sheetViews>
  <sheetFormatPr defaultRowHeight="14.45"/>
  <cols>
    <col min="1" max="1" width="5" customWidth="1"/>
    <col min="2" max="2" width="25" customWidth="1"/>
    <col min="3" max="8" width="20" customWidth="1"/>
  </cols>
  <sheetData>
    <row r="2" spans="2:8" ht="39.950000000000003" customHeight="1">
      <c r="D2" s="19" t="s">
        <v>492</v>
      </c>
    </row>
    <row r="6" spans="2:8" ht="74.099999999999994" customHeight="1">
      <c r="C6" s="22" t="s">
        <v>510</v>
      </c>
      <c r="D6" s="22" t="s">
        <v>511</v>
      </c>
      <c r="E6" s="22" t="s">
        <v>512</v>
      </c>
      <c r="F6" s="22" t="s">
        <v>513</v>
      </c>
      <c r="G6" s="22" t="s">
        <v>514</v>
      </c>
      <c r="H6" s="22" t="s">
        <v>515</v>
      </c>
    </row>
    <row r="7" spans="2:8">
      <c r="B7" s="20" t="s">
        <v>224</v>
      </c>
      <c r="C7" s="18">
        <v>0.39530962014262822</v>
      </c>
      <c r="D7" s="18">
        <v>0.2731832192224431</v>
      </c>
      <c r="E7" s="18">
        <v>0.28133400703527223</v>
      </c>
      <c r="F7" s="18">
        <v>0.30051929330990013</v>
      </c>
      <c r="G7" s="18">
        <v>0.32496417207898481</v>
      </c>
      <c r="H7" s="18">
        <v>0.30072057469707553</v>
      </c>
    </row>
    <row r="8" spans="2:8">
      <c r="B8" s="20" t="s">
        <v>225</v>
      </c>
      <c r="C8" s="18">
        <v>0.58644549991149963</v>
      </c>
      <c r="D8" s="18">
        <v>0.70311145387662377</v>
      </c>
      <c r="E8" s="18">
        <v>0.69873161161903352</v>
      </c>
      <c r="F8" s="18">
        <v>0.68225539903949572</v>
      </c>
      <c r="G8" s="18">
        <v>0.65795748654123931</v>
      </c>
      <c r="H8" s="18">
        <v>0.68043703560114277</v>
      </c>
    </row>
    <row r="9" spans="2:8">
      <c r="B9" s="20" t="s">
        <v>119</v>
      </c>
      <c r="C9" s="18">
        <v>1.8244879945872171E-2</v>
      </c>
      <c r="D9" s="18">
        <v>2.370532690093308E-2</v>
      </c>
      <c r="E9" s="18">
        <v>1.9934381345694269E-2</v>
      </c>
      <c r="F9" s="18">
        <v>1.7225307650604128E-2</v>
      </c>
      <c r="G9" s="18">
        <v>1.7078341379775829E-2</v>
      </c>
      <c r="H9" s="18">
        <v>1.884238970178162E-2</v>
      </c>
    </row>
    <row r="12" spans="2:8">
      <c r="B12" t="s">
        <v>483</v>
      </c>
    </row>
    <row r="13" spans="2:8">
      <c r="B13" t="s">
        <v>11</v>
      </c>
    </row>
    <row r="16" spans="2:8">
      <c r="B16" t="str">
        <f>HYPERLINK("#Contents!A1", "Return to Contents")</f>
        <v>Return to Contents</v>
      </c>
    </row>
  </sheetData>
  <pageMargins left="0.75" right="0.75" top="1" bottom="1" header="0.5" footer="0.5"/>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I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242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224</v>
      </c>
      <c r="C9" s="18">
        <v>0.39530962014262822</v>
      </c>
      <c r="D9" s="18">
        <v>0.41673034560215227</v>
      </c>
      <c r="E9" s="18">
        <v>0.37909204539399138</v>
      </c>
      <c r="G9" s="18">
        <v>0.37938173492862293</v>
      </c>
      <c r="H9" s="18">
        <v>0.41999286433324567</v>
      </c>
      <c r="I9" s="18">
        <v>0.37510366184590738</v>
      </c>
      <c r="J9" s="18">
        <v>0.37698634091429739</v>
      </c>
      <c r="K9" s="18">
        <v>0.41637378896765459</v>
      </c>
      <c r="L9" s="18">
        <v>0.3783998833767051</v>
      </c>
      <c r="M9" s="18">
        <v>0.42001767639015941</v>
      </c>
      <c r="N9" s="18">
        <v>0.38735379111862078</v>
      </c>
      <c r="O9" s="18">
        <v>0.37209529420611681</v>
      </c>
      <c r="Q9" s="18">
        <v>0.39663436669405983</v>
      </c>
      <c r="R9" s="18">
        <v>0.40663682813911278</v>
      </c>
      <c r="S9" s="18">
        <v>0.41378639420112889</v>
      </c>
      <c r="T9" s="18">
        <v>0.36702303517804902</v>
      </c>
      <c r="V9" s="18">
        <v>0.254061050756206</v>
      </c>
      <c r="W9" s="18">
        <v>0.26680518785340662</v>
      </c>
      <c r="X9" s="18">
        <v>0.35365690854969761</v>
      </c>
      <c r="Y9" s="18">
        <v>0.44762070132374371</v>
      </c>
      <c r="Z9" s="18">
        <v>0.47701462080797552</v>
      </c>
      <c r="AA9" s="18">
        <v>0.47924074504842329</v>
      </c>
      <c r="AB9" s="18">
        <v>0.4977087756591147</v>
      </c>
      <c r="AD9" s="18">
        <v>0.41656001555903682</v>
      </c>
      <c r="AE9" s="18">
        <v>0.40320969155145242</v>
      </c>
      <c r="AF9" s="18">
        <v>0.38309229943392731</v>
      </c>
      <c r="AG9" s="18">
        <v>0.37176293938026589</v>
      </c>
      <c r="AH9" s="18">
        <v>0.39286557408845202</v>
      </c>
      <c r="AI9" s="18">
        <v>0.34087435155896628</v>
      </c>
      <c r="AJ9" s="18">
        <v>0</v>
      </c>
      <c r="AL9" s="18">
        <v>0.30253999999999998</v>
      </c>
      <c r="AM9" s="18">
        <v>0.2954</v>
      </c>
      <c r="AN9" s="18">
        <v>0.26005</v>
      </c>
      <c r="AP9" s="18">
        <v>0.54604978891390576</v>
      </c>
      <c r="AQ9" s="18">
        <v>0.45357736652007669</v>
      </c>
      <c r="AR9" s="18">
        <v>0.53453716090187353</v>
      </c>
      <c r="AS9" s="18">
        <v>0.46884926028369373</v>
      </c>
      <c r="AT9" s="18">
        <v>0.42730375083203259</v>
      </c>
      <c r="AU9" s="18">
        <v>0.4866453705729763</v>
      </c>
      <c r="AW9" s="18">
        <v>0.40848466067982842</v>
      </c>
      <c r="AX9" s="18">
        <v>0.31352937797279851</v>
      </c>
      <c r="AZ9" s="18">
        <v>0.26798404704085399</v>
      </c>
      <c r="BA9" s="18">
        <v>0.41799591488127219</v>
      </c>
      <c r="BB9" s="18">
        <v>0.51299102212815373</v>
      </c>
      <c r="BC9" s="18">
        <v>0.52081258405305708</v>
      </c>
      <c r="BD9" s="18">
        <v>0.47381745925927998</v>
      </c>
      <c r="BE9" s="18">
        <v>0.47629844621297029</v>
      </c>
      <c r="BF9" s="18">
        <v>0.42039139196357161</v>
      </c>
      <c r="BG9" s="18">
        <v>0.3213079849529249</v>
      </c>
    </row>
    <row r="10" spans="2:61" ht="32.1" customHeight="1">
      <c r="B10" s="20" t="s">
        <v>225</v>
      </c>
      <c r="C10" s="18">
        <v>0.58644549991149963</v>
      </c>
      <c r="D10" s="18">
        <v>0.56609344023701968</v>
      </c>
      <c r="E10" s="18">
        <v>0.6018015206060694</v>
      </c>
      <c r="G10" s="18">
        <v>0.61121246797170337</v>
      </c>
      <c r="H10" s="18">
        <v>0.56769215266058382</v>
      </c>
      <c r="I10" s="18">
        <v>0.57573898833398973</v>
      </c>
      <c r="J10" s="18">
        <v>0.59718950562308037</v>
      </c>
      <c r="K10" s="18">
        <v>0.56826550773253826</v>
      </c>
      <c r="L10" s="18">
        <v>0.61608523829280426</v>
      </c>
      <c r="M10" s="18">
        <v>0.56207052016906911</v>
      </c>
      <c r="N10" s="18">
        <v>0.59824941794987663</v>
      </c>
      <c r="O10" s="18">
        <v>0.61159306490042531</v>
      </c>
      <c r="Q10" s="18">
        <v>0.59235115227435575</v>
      </c>
      <c r="R10" s="18">
        <v>0.57163932551013585</v>
      </c>
      <c r="S10" s="18">
        <v>0.56655628057814389</v>
      </c>
      <c r="T10" s="18">
        <v>0.60879819192007245</v>
      </c>
      <c r="V10" s="18">
        <v>0.71569991589871584</v>
      </c>
      <c r="W10" s="18">
        <v>0.71545353455024319</v>
      </c>
      <c r="X10" s="18">
        <v>0.62427832166224206</v>
      </c>
      <c r="Y10" s="18">
        <v>0.53933130485048397</v>
      </c>
      <c r="Z10" s="18">
        <v>0.50700336564754012</v>
      </c>
      <c r="AA10" s="18">
        <v>0.50058337251566909</v>
      </c>
      <c r="AB10" s="18">
        <v>0.49407470696448041</v>
      </c>
      <c r="AD10" s="18">
        <v>0.56270974601592516</v>
      </c>
      <c r="AE10" s="18">
        <v>0.58282906329919693</v>
      </c>
      <c r="AF10" s="18">
        <v>0.59995672174372416</v>
      </c>
      <c r="AG10" s="18">
        <v>0.604283168381893</v>
      </c>
      <c r="AH10" s="18">
        <v>0.58546334071315753</v>
      </c>
      <c r="AI10" s="18">
        <v>0.64619935244632587</v>
      </c>
      <c r="AJ10" s="18">
        <v>1</v>
      </c>
      <c r="AL10" s="18">
        <v>0.68237000000000003</v>
      </c>
      <c r="AM10" s="18">
        <v>0.67776999999999998</v>
      </c>
      <c r="AN10" s="18">
        <v>0.70152000000000003</v>
      </c>
      <c r="AP10" s="18">
        <v>0.43615562135097852</v>
      </c>
      <c r="AQ10" s="18">
        <v>0.52719628260614804</v>
      </c>
      <c r="AR10" s="18">
        <v>0.44901215619479451</v>
      </c>
      <c r="AS10" s="18">
        <v>0.51914793440774554</v>
      </c>
      <c r="AT10" s="18">
        <v>0.55934232239550319</v>
      </c>
      <c r="AU10" s="18">
        <v>0.51335462942702348</v>
      </c>
      <c r="AW10" s="18">
        <v>0.57588809458330747</v>
      </c>
      <c r="AX10" s="18">
        <v>0.66441324837919014</v>
      </c>
      <c r="AZ10" s="18">
        <v>0.70939605995225952</v>
      </c>
      <c r="BA10" s="18">
        <v>0.56226313803787176</v>
      </c>
      <c r="BB10" s="18">
        <v>0.47884291578287519</v>
      </c>
      <c r="BC10" s="18">
        <v>0.46617484706470991</v>
      </c>
      <c r="BD10" s="18">
        <v>0.49984780922683247</v>
      </c>
      <c r="BE10" s="18">
        <v>0.52370155378702976</v>
      </c>
      <c r="BF10" s="18">
        <v>0.56503085367058781</v>
      </c>
      <c r="BG10" s="18">
        <v>0.65562606435120419</v>
      </c>
    </row>
    <row r="11" spans="2:61" ht="18.95" customHeight="1">
      <c r="B11" s="20" t="s">
        <v>119</v>
      </c>
      <c r="C11" s="18">
        <v>1.8244879945872171E-2</v>
      </c>
      <c r="D11" s="18">
        <v>1.7176214160828051E-2</v>
      </c>
      <c r="E11" s="18">
        <v>1.910643399993928E-2</v>
      </c>
      <c r="G11" s="18">
        <v>9.4057970996736916E-3</v>
      </c>
      <c r="H11" s="18">
        <v>1.23149830061706E-2</v>
      </c>
      <c r="I11" s="18">
        <v>4.9157349820102877E-2</v>
      </c>
      <c r="J11" s="18">
        <v>2.5824153462622231E-2</v>
      </c>
      <c r="K11" s="18">
        <v>1.5360703299807019E-2</v>
      </c>
      <c r="L11" s="18">
        <v>5.5148783304905984E-3</v>
      </c>
      <c r="M11" s="18">
        <v>1.791180344077152E-2</v>
      </c>
      <c r="N11" s="18">
        <v>1.439679093150259E-2</v>
      </c>
      <c r="O11" s="18">
        <v>1.631164089345798E-2</v>
      </c>
      <c r="Q11" s="18">
        <v>1.1014481031584471E-2</v>
      </c>
      <c r="R11" s="18">
        <v>2.172384635075136E-2</v>
      </c>
      <c r="S11" s="18">
        <v>1.9657325220727339E-2</v>
      </c>
      <c r="T11" s="18">
        <v>2.4178772901878819E-2</v>
      </c>
      <c r="V11" s="18">
        <v>3.0239033345078228E-2</v>
      </c>
      <c r="W11" s="18">
        <v>1.774127759635015E-2</v>
      </c>
      <c r="X11" s="18">
        <v>2.2064769788060289E-2</v>
      </c>
      <c r="Y11" s="18">
        <v>1.3047993825772149E-2</v>
      </c>
      <c r="Z11" s="18">
        <v>1.5982013544484381E-2</v>
      </c>
      <c r="AA11" s="18">
        <v>2.0175882435907389E-2</v>
      </c>
      <c r="AB11" s="18">
        <v>8.2165173764048426E-3</v>
      </c>
      <c r="AD11" s="18">
        <v>2.073023842503802E-2</v>
      </c>
      <c r="AE11" s="18">
        <v>1.3961245149350741E-2</v>
      </c>
      <c r="AF11" s="18">
        <v>1.6950978822348511E-2</v>
      </c>
      <c r="AG11" s="18">
        <v>2.395389223784096E-2</v>
      </c>
      <c r="AH11" s="18">
        <v>2.1671085198390332E-2</v>
      </c>
      <c r="AI11" s="18">
        <v>1.292629599470782E-2</v>
      </c>
      <c r="AJ11" s="18">
        <v>0</v>
      </c>
      <c r="AL11" s="18">
        <v>1.5089999999999999E-2</v>
      </c>
      <c r="AM11" s="18">
        <v>2.683E-2</v>
      </c>
      <c r="AN11" s="18">
        <v>3.8429999999999999E-2</v>
      </c>
      <c r="AP11" s="18">
        <v>1.7794589735115711E-2</v>
      </c>
      <c r="AQ11" s="18">
        <v>1.9226350873775201E-2</v>
      </c>
      <c r="AR11" s="18">
        <v>1.6450682903332181E-2</v>
      </c>
      <c r="AS11" s="18">
        <v>1.2002805308560731E-2</v>
      </c>
      <c r="AT11" s="18">
        <v>1.3353926772464339E-2</v>
      </c>
      <c r="AU11" s="18">
        <v>0</v>
      </c>
      <c r="AW11" s="18">
        <v>1.562724473686429E-2</v>
      </c>
      <c r="AX11" s="18">
        <v>2.205737364801123E-2</v>
      </c>
      <c r="AZ11" s="18">
        <v>2.2619893006886389E-2</v>
      </c>
      <c r="BA11" s="18">
        <v>1.9740947080856039E-2</v>
      </c>
      <c r="BB11" s="18">
        <v>8.1660620889710163E-3</v>
      </c>
      <c r="BC11" s="18">
        <v>1.301256888223306E-2</v>
      </c>
      <c r="BD11" s="18">
        <v>2.6334731513887349E-2</v>
      </c>
      <c r="BE11" s="18">
        <v>0</v>
      </c>
      <c r="BF11" s="18">
        <v>1.457775436584065E-2</v>
      </c>
      <c r="BG11" s="18">
        <v>2.306595069587072E-2</v>
      </c>
    </row>
    <row r="13" spans="2:61">
      <c r="B13" t="s">
        <v>483</v>
      </c>
    </row>
    <row r="14" spans="2:61">
      <c r="B14"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I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243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224</v>
      </c>
      <c r="C9" s="18">
        <v>0.2731832192224431</v>
      </c>
      <c r="D9" s="18">
        <v>0.30061424468645298</v>
      </c>
      <c r="E9" s="18">
        <v>0.25233235388804742</v>
      </c>
      <c r="G9" s="18">
        <v>0.26357055374251981</v>
      </c>
      <c r="H9" s="18">
        <v>0.25403967632995239</v>
      </c>
      <c r="I9" s="18">
        <v>0.2873843055317632</v>
      </c>
      <c r="J9" s="18">
        <v>0.26487818133647262</v>
      </c>
      <c r="K9" s="18">
        <v>0.26647864639910818</v>
      </c>
      <c r="L9" s="18">
        <v>0.25757340600730649</v>
      </c>
      <c r="M9" s="18">
        <v>0.30470883256351777</v>
      </c>
      <c r="N9" s="18">
        <v>0.27247536371476572</v>
      </c>
      <c r="O9" s="18">
        <v>0.27033202004229412</v>
      </c>
      <c r="Q9" s="18">
        <v>0.28629244508372381</v>
      </c>
      <c r="R9" s="18">
        <v>0.25912568867087882</v>
      </c>
      <c r="S9" s="18">
        <v>0.28532970418948028</v>
      </c>
      <c r="T9" s="18">
        <v>0.25584259889457378</v>
      </c>
      <c r="V9" s="18">
        <v>0.2315489990308609</v>
      </c>
      <c r="W9" s="18">
        <v>0.28886422840266029</v>
      </c>
      <c r="X9" s="18">
        <v>0.25672813644009512</v>
      </c>
      <c r="Y9" s="18">
        <v>0.26686580692352407</v>
      </c>
      <c r="Z9" s="18">
        <v>0.26924607748047152</v>
      </c>
      <c r="AA9" s="18">
        <v>0.27996393673865838</v>
      </c>
      <c r="AB9" s="18">
        <v>0.31883131325575459</v>
      </c>
      <c r="AD9" s="18">
        <v>0.28273099445550098</v>
      </c>
      <c r="AE9" s="18">
        <v>0.27705043815048502</v>
      </c>
      <c r="AF9" s="18">
        <v>0.27021884759856529</v>
      </c>
      <c r="AG9" s="18">
        <v>0.2464573948976837</v>
      </c>
      <c r="AH9" s="18">
        <v>0.2698462150721373</v>
      </c>
      <c r="AI9" s="18">
        <v>0.25243977666301631</v>
      </c>
      <c r="AJ9" s="18">
        <v>0.18709804329547289</v>
      </c>
      <c r="AL9" s="18">
        <v>0.24356</v>
      </c>
      <c r="AM9" s="18">
        <v>0.28355999999999998</v>
      </c>
      <c r="AN9" s="18">
        <v>0.25244</v>
      </c>
      <c r="AP9" s="18">
        <v>0.31838174097636168</v>
      </c>
      <c r="AQ9" s="18">
        <v>0.2348191604356212</v>
      </c>
      <c r="AR9" s="18">
        <v>0.32650165881367832</v>
      </c>
      <c r="AS9" s="18">
        <v>0.28670008653785128</v>
      </c>
      <c r="AT9" s="18">
        <v>0.28595257584453149</v>
      </c>
      <c r="AU9" s="18">
        <v>0.42785094131363799</v>
      </c>
      <c r="AW9" s="18">
        <v>0.27290204609397561</v>
      </c>
      <c r="AX9" s="18">
        <v>0.28791578708128007</v>
      </c>
      <c r="AZ9" s="18">
        <v>0.25076414156990767</v>
      </c>
      <c r="BA9" s="18">
        <v>0.28808421846534532</v>
      </c>
      <c r="BB9" s="18">
        <v>0.29276689455021587</v>
      </c>
      <c r="BC9" s="18">
        <v>0.32175784211761133</v>
      </c>
      <c r="BD9" s="18">
        <v>0.22834898504857101</v>
      </c>
      <c r="BE9" s="18">
        <v>0.26343291733434698</v>
      </c>
      <c r="BF9" s="18">
        <v>0.26494758602248158</v>
      </c>
      <c r="BG9" s="18">
        <v>0.18704935645908949</v>
      </c>
    </row>
    <row r="10" spans="2:61" ht="32.1" customHeight="1">
      <c r="B10" s="20" t="s">
        <v>225</v>
      </c>
      <c r="C10" s="18">
        <v>0.70311145387662377</v>
      </c>
      <c r="D10" s="18">
        <v>0.67274409777050426</v>
      </c>
      <c r="E10" s="18">
        <v>0.72616399672895282</v>
      </c>
      <c r="G10" s="18">
        <v>0.71290651037152042</v>
      </c>
      <c r="H10" s="18">
        <v>0.72152111049939915</v>
      </c>
      <c r="I10" s="18">
        <v>0.68065903212470791</v>
      </c>
      <c r="J10" s="18">
        <v>0.71607620861318844</v>
      </c>
      <c r="K10" s="18">
        <v>0.70816948392072165</v>
      </c>
      <c r="L10" s="18">
        <v>0.71705153996406379</v>
      </c>
      <c r="M10" s="18">
        <v>0.67047054529662853</v>
      </c>
      <c r="N10" s="18">
        <v>0.70319271812592332</v>
      </c>
      <c r="O10" s="18">
        <v>0.71768197061098915</v>
      </c>
      <c r="Q10" s="18">
        <v>0.69837370809460941</v>
      </c>
      <c r="R10" s="18">
        <v>0.72069934797896706</v>
      </c>
      <c r="S10" s="18">
        <v>0.68715189841880664</v>
      </c>
      <c r="T10" s="18">
        <v>0.71013960912442264</v>
      </c>
      <c r="V10" s="18">
        <v>0.7420823679824663</v>
      </c>
      <c r="W10" s="18">
        <v>0.69800477212397505</v>
      </c>
      <c r="X10" s="18">
        <v>0.72317365485807561</v>
      </c>
      <c r="Y10" s="18">
        <v>0.702640735969704</v>
      </c>
      <c r="Z10" s="18">
        <v>0.71531015099472683</v>
      </c>
      <c r="AA10" s="18">
        <v>0.69848618464394241</v>
      </c>
      <c r="AB10" s="18">
        <v>0.64232063064771394</v>
      </c>
      <c r="AD10" s="18">
        <v>0.68998195341206048</v>
      </c>
      <c r="AE10" s="18">
        <v>0.70095601017232811</v>
      </c>
      <c r="AF10" s="18">
        <v>0.70544664829632453</v>
      </c>
      <c r="AG10" s="18">
        <v>0.72855275559237631</v>
      </c>
      <c r="AH10" s="18">
        <v>0.70777839640745766</v>
      </c>
      <c r="AI10" s="18">
        <v>0.73329694940522705</v>
      </c>
      <c r="AJ10" s="18">
        <v>0.81290195670452703</v>
      </c>
      <c r="AL10" s="18">
        <v>0.73777000000000004</v>
      </c>
      <c r="AM10" s="18">
        <v>0.69162000000000001</v>
      </c>
      <c r="AN10" s="18">
        <v>0.71948000000000001</v>
      </c>
      <c r="AP10" s="18">
        <v>0.66402131215109061</v>
      </c>
      <c r="AQ10" s="18">
        <v>0.72751124251112786</v>
      </c>
      <c r="AR10" s="18">
        <v>0.65908724035739141</v>
      </c>
      <c r="AS10" s="18">
        <v>0.68628384328016201</v>
      </c>
      <c r="AT10" s="18">
        <v>0.65746802854888131</v>
      </c>
      <c r="AU10" s="18">
        <v>0.57214905868636168</v>
      </c>
      <c r="AW10" s="18">
        <v>0.70633366062086544</v>
      </c>
      <c r="AX10" s="18">
        <v>0.68628368240014859</v>
      </c>
      <c r="AZ10" s="18">
        <v>0.7295636823024757</v>
      </c>
      <c r="BA10" s="18">
        <v>0.68692015305733589</v>
      </c>
      <c r="BB10" s="18">
        <v>0.67842920763573167</v>
      </c>
      <c r="BC10" s="18">
        <v>0.65591275269988414</v>
      </c>
      <c r="BD10" s="18">
        <v>0.74891084792903118</v>
      </c>
      <c r="BE10" s="18">
        <v>0.70845448780996312</v>
      </c>
      <c r="BF10" s="18">
        <v>0.71355446527600475</v>
      </c>
      <c r="BG10" s="18">
        <v>0.80213780098368592</v>
      </c>
    </row>
    <row r="11" spans="2:61" ht="18.95" customHeight="1">
      <c r="B11" s="20" t="s">
        <v>119</v>
      </c>
      <c r="C11" s="18">
        <v>2.370532690093308E-2</v>
      </c>
      <c r="D11" s="18">
        <v>2.6641657543042731E-2</v>
      </c>
      <c r="E11" s="18">
        <v>2.1503649382999888E-2</v>
      </c>
      <c r="G11" s="18">
        <v>2.3522935885959748E-2</v>
      </c>
      <c r="H11" s="18">
        <v>2.4439213170648649E-2</v>
      </c>
      <c r="I11" s="18">
        <v>3.1956662343528987E-2</v>
      </c>
      <c r="J11" s="18">
        <v>1.904561005033887E-2</v>
      </c>
      <c r="K11" s="18">
        <v>2.5351869680170221E-2</v>
      </c>
      <c r="L11" s="18">
        <v>2.5375054028629829E-2</v>
      </c>
      <c r="M11" s="18">
        <v>2.4820622139853692E-2</v>
      </c>
      <c r="N11" s="18">
        <v>2.4331918159310909E-2</v>
      </c>
      <c r="O11" s="18">
        <v>1.198600934671684E-2</v>
      </c>
      <c r="Q11" s="18">
        <v>1.5333846821666851E-2</v>
      </c>
      <c r="R11" s="18">
        <v>2.0174963350154191E-2</v>
      </c>
      <c r="S11" s="18">
        <v>2.751839739171329E-2</v>
      </c>
      <c r="T11" s="18">
        <v>3.4017791981003589E-2</v>
      </c>
      <c r="V11" s="18">
        <v>2.6368632986672792E-2</v>
      </c>
      <c r="W11" s="18">
        <v>1.313099947336473E-2</v>
      </c>
      <c r="X11" s="18">
        <v>2.009820870182925E-2</v>
      </c>
      <c r="Y11" s="18">
        <v>3.0493457106771801E-2</v>
      </c>
      <c r="Z11" s="18">
        <v>1.544377152480185E-2</v>
      </c>
      <c r="AA11" s="18">
        <v>2.154987861739906E-2</v>
      </c>
      <c r="AB11" s="18">
        <v>3.8848056096531421E-2</v>
      </c>
      <c r="AD11" s="18">
        <v>2.7287052132438601E-2</v>
      </c>
      <c r="AE11" s="18">
        <v>2.1993551677186848E-2</v>
      </c>
      <c r="AF11" s="18">
        <v>2.4334504105110049E-2</v>
      </c>
      <c r="AG11" s="18">
        <v>2.498984950994004E-2</v>
      </c>
      <c r="AH11" s="18">
        <v>2.2375388520405021E-2</v>
      </c>
      <c r="AI11" s="18">
        <v>1.4263273931756569E-2</v>
      </c>
      <c r="AJ11" s="18">
        <v>0</v>
      </c>
      <c r="AL11" s="18">
        <v>1.8669999999999999E-2</v>
      </c>
      <c r="AM11" s="18">
        <v>2.4819999999999998E-2</v>
      </c>
      <c r="AN11" s="18">
        <v>2.8080000000000001E-2</v>
      </c>
      <c r="AP11" s="18">
        <v>1.7596946872547769E-2</v>
      </c>
      <c r="AQ11" s="18">
        <v>3.7669597053250972E-2</v>
      </c>
      <c r="AR11" s="18">
        <v>1.4411100828930519E-2</v>
      </c>
      <c r="AS11" s="18">
        <v>2.7016070181986651E-2</v>
      </c>
      <c r="AT11" s="18">
        <v>5.6579395606587139E-2</v>
      </c>
      <c r="AU11" s="18">
        <v>0</v>
      </c>
      <c r="AW11" s="18">
        <v>2.076429328515909E-2</v>
      </c>
      <c r="AX11" s="18">
        <v>2.5800530518571251E-2</v>
      </c>
      <c r="AZ11" s="18">
        <v>1.9672176127616611E-2</v>
      </c>
      <c r="BA11" s="18">
        <v>2.499562847731877E-2</v>
      </c>
      <c r="BB11" s="18">
        <v>2.880389781405239E-2</v>
      </c>
      <c r="BC11" s="18">
        <v>2.2329405182504609E-2</v>
      </c>
      <c r="BD11" s="18">
        <v>2.2740167022397801E-2</v>
      </c>
      <c r="BE11" s="18">
        <v>2.8112594855689999E-2</v>
      </c>
      <c r="BF11" s="18">
        <v>2.1497948701513801E-2</v>
      </c>
      <c r="BG11" s="18">
        <v>1.0812842557224599E-2</v>
      </c>
    </row>
    <row r="13" spans="2:61">
      <c r="B13" t="s">
        <v>483</v>
      </c>
    </row>
    <row r="14" spans="2:61">
      <c r="B14"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I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244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224</v>
      </c>
      <c r="C9" s="18">
        <v>0.28133400703527223</v>
      </c>
      <c r="D9" s="18">
        <v>0.30143187608005029</v>
      </c>
      <c r="E9" s="18">
        <v>0.26601677417370923</v>
      </c>
      <c r="G9" s="18">
        <v>0.25810888116365949</v>
      </c>
      <c r="H9" s="18">
        <v>0.25754722063476782</v>
      </c>
      <c r="I9" s="18">
        <v>0.31097831144314592</v>
      </c>
      <c r="J9" s="18">
        <v>0.29725947472242459</v>
      </c>
      <c r="K9" s="18">
        <v>0.28135583382329898</v>
      </c>
      <c r="L9" s="18">
        <v>0.25650563416713101</v>
      </c>
      <c r="M9" s="18">
        <v>0.33223097883604008</v>
      </c>
      <c r="N9" s="18">
        <v>0.25566404010199711</v>
      </c>
      <c r="O9" s="18">
        <v>0.26497432353228112</v>
      </c>
      <c r="Q9" s="18">
        <v>0.28435022484251332</v>
      </c>
      <c r="R9" s="18">
        <v>0.26771549947230661</v>
      </c>
      <c r="S9" s="18">
        <v>0.30914020677076531</v>
      </c>
      <c r="T9" s="18">
        <v>0.2612209216064722</v>
      </c>
      <c r="V9" s="18">
        <v>0.22101125702060881</v>
      </c>
      <c r="W9" s="18">
        <v>0.2430660898945492</v>
      </c>
      <c r="X9" s="18">
        <v>0.26838391853606658</v>
      </c>
      <c r="Y9" s="18">
        <v>0.31100710548219312</v>
      </c>
      <c r="Z9" s="18">
        <v>0.30238134896996333</v>
      </c>
      <c r="AA9" s="18">
        <v>0.31436777786551101</v>
      </c>
      <c r="AB9" s="18">
        <v>0.3125756792695773</v>
      </c>
      <c r="AD9" s="18">
        <v>0.30404860098368769</v>
      </c>
      <c r="AE9" s="18">
        <v>0.26543545495433801</v>
      </c>
      <c r="AF9" s="18">
        <v>0.30525982028339621</v>
      </c>
      <c r="AG9" s="18">
        <v>0.25890334059486869</v>
      </c>
      <c r="AH9" s="18">
        <v>0.25004443214410899</v>
      </c>
      <c r="AI9" s="18">
        <v>0.2428992424530835</v>
      </c>
      <c r="AJ9" s="18">
        <v>0.18709804329547289</v>
      </c>
      <c r="AL9" s="18">
        <v>0.24518000000000001</v>
      </c>
      <c r="AM9" s="18">
        <v>0.25359999999999999</v>
      </c>
      <c r="AN9" s="18">
        <v>0.31141999999999997</v>
      </c>
      <c r="AP9" s="18">
        <v>0.32732016259988572</v>
      </c>
      <c r="AQ9" s="18">
        <v>0.28079181274117992</v>
      </c>
      <c r="AR9" s="18">
        <v>0.30726784883763048</v>
      </c>
      <c r="AS9" s="18">
        <v>0.31062385897927691</v>
      </c>
      <c r="AT9" s="18">
        <v>0.3461971968398494</v>
      </c>
      <c r="AU9" s="18">
        <v>0.55988042813881356</v>
      </c>
      <c r="AW9" s="18">
        <v>0.28127384780956077</v>
      </c>
      <c r="AX9" s="18">
        <v>0.29411268229331672</v>
      </c>
      <c r="AZ9" s="18">
        <v>0.23615617615517831</v>
      </c>
      <c r="BA9" s="18">
        <v>0.29399275528295099</v>
      </c>
      <c r="BB9" s="18">
        <v>0.29816268963516918</v>
      </c>
      <c r="BC9" s="18">
        <v>0.35641249450670159</v>
      </c>
      <c r="BD9" s="18">
        <v>0.24009403923893319</v>
      </c>
      <c r="BE9" s="18">
        <v>0.38247767104385771</v>
      </c>
      <c r="BF9" s="18">
        <v>0.30147340538658618</v>
      </c>
      <c r="BG9" s="18">
        <v>0.19912060658491981</v>
      </c>
    </row>
    <row r="10" spans="2:61" ht="32.1" customHeight="1">
      <c r="B10" s="20" t="s">
        <v>225</v>
      </c>
      <c r="C10" s="18">
        <v>0.69873161161903352</v>
      </c>
      <c r="D10" s="18">
        <v>0.67899034276942216</v>
      </c>
      <c r="E10" s="18">
        <v>0.71373030394461157</v>
      </c>
      <c r="G10" s="18">
        <v>0.71490727200189064</v>
      </c>
      <c r="H10" s="18">
        <v>0.72334371009331366</v>
      </c>
      <c r="I10" s="18">
        <v>0.6677207967678167</v>
      </c>
      <c r="J10" s="18">
        <v>0.6805986288607736</v>
      </c>
      <c r="K10" s="18">
        <v>0.69846279509284304</v>
      </c>
      <c r="L10" s="18">
        <v>0.72497980146883501</v>
      </c>
      <c r="M10" s="18">
        <v>0.64147067837113536</v>
      </c>
      <c r="N10" s="18">
        <v>0.72879804557226313</v>
      </c>
      <c r="O10" s="18">
        <v>0.72291100058224478</v>
      </c>
      <c r="Q10" s="18">
        <v>0.70257926013318628</v>
      </c>
      <c r="R10" s="18">
        <v>0.71028165354184825</v>
      </c>
      <c r="S10" s="18">
        <v>0.66976952244998167</v>
      </c>
      <c r="T10" s="18">
        <v>0.71191828142617819</v>
      </c>
      <c r="V10" s="18">
        <v>0.74875755159515356</v>
      </c>
      <c r="W10" s="18">
        <v>0.73774375191227459</v>
      </c>
      <c r="X10" s="18">
        <v>0.71792282268188112</v>
      </c>
      <c r="Y10" s="18">
        <v>0.67725638716189407</v>
      </c>
      <c r="Z10" s="18">
        <v>0.68224576844955576</v>
      </c>
      <c r="AA10" s="18">
        <v>0.66865173048258419</v>
      </c>
      <c r="AB10" s="18">
        <v>0.65571259675354909</v>
      </c>
      <c r="AD10" s="18">
        <v>0.6742013080402246</v>
      </c>
      <c r="AE10" s="18">
        <v>0.71200269415036899</v>
      </c>
      <c r="AF10" s="18">
        <v>0.6770244123518665</v>
      </c>
      <c r="AG10" s="18">
        <v>0.70362912717033077</v>
      </c>
      <c r="AH10" s="18">
        <v>0.7346895188009519</v>
      </c>
      <c r="AI10" s="18">
        <v>0.74505609148163865</v>
      </c>
      <c r="AJ10" s="18">
        <v>0.81290195670452703</v>
      </c>
      <c r="AL10" s="18">
        <v>0.73512999999999995</v>
      </c>
      <c r="AM10" s="18">
        <v>0.72694000000000003</v>
      </c>
      <c r="AN10" s="18">
        <v>0.65712999999999999</v>
      </c>
      <c r="AP10" s="18">
        <v>0.64513902190192884</v>
      </c>
      <c r="AQ10" s="18">
        <v>0.69219010115061086</v>
      </c>
      <c r="AR10" s="18">
        <v>0.66304999704990508</v>
      </c>
      <c r="AS10" s="18">
        <v>0.67445522942621505</v>
      </c>
      <c r="AT10" s="18">
        <v>0.64022232433428494</v>
      </c>
      <c r="AU10" s="18">
        <v>0.44011957186118622</v>
      </c>
      <c r="AW10" s="18">
        <v>0.70008248033992893</v>
      </c>
      <c r="AX10" s="18">
        <v>0.68842395175316562</v>
      </c>
      <c r="AZ10" s="18">
        <v>0.74234671281447107</v>
      </c>
      <c r="BA10" s="18">
        <v>0.69114185784995719</v>
      </c>
      <c r="BB10" s="18">
        <v>0.67806261871679374</v>
      </c>
      <c r="BC10" s="18">
        <v>0.63081095316508684</v>
      </c>
      <c r="BD10" s="18">
        <v>0.71211513259132564</v>
      </c>
      <c r="BE10" s="18">
        <v>0.6018165696749147</v>
      </c>
      <c r="BF10" s="18">
        <v>0.6881108575195134</v>
      </c>
      <c r="BG10" s="18">
        <v>0.77932647413822753</v>
      </c>
    </row>
    <row r="11" spans="2:61" ht="18.95" customHeight="1">
      <c r="B11" s="20" t="s">
        <v>119</v>
      </c>
      <c r="C11" s="18">
        <v>1.9934381345694269E-2</v>
      </c>
      <c r="D11" s="18">
        <v>1.9577781150527541E-2</v>
      </c>
      <c r="E11" s="18">
        <v>2.0252921881679289E-2</v>
      </c>
      <c r="G11" s="18">
        <v>2.6983846834449581E-2</v>
      </c>
      <c r="H11" s="18">
        <v>1.9109069271918869E-2</v>
      </c>
      <c r="I11" s="18">
        <v>2.1300891789037431E-2</v>
      </c>
      <c r="J11" s="18">
        <v>2.2141896416801709E-2</v>
      </c>
      <c r="K11" s="18">
        <v>2.0181371083857851E-2</v>
      </c>
      <c r="L11" s="18">
        <v>1.8514564364034029E-2</v>
      </c>
      <c r="M11" s="18">
        <v>2.629834279282443E-2</v>
      </c>
      <c r="N11" s="18">
        <v>1.553791432573963E-2</v>
      </c>
      <c r="O11" s="18">
        <v>1.211467588547427E-2</v>
      </c>
      <c r="Q11" s="18">
        <v>1.307051502430044E-2</v>
      </c>
      <c r="R11" s="18">
        <v>2.2002846985844982E-2</v>
      </c>
      <c r="S11" s="18">
        <v>2.109027077925307E-2</v>
      </c>
      <c r="T11" s="18">
        <v>2.686079696734963E-2</v>
      </c>
      <c r="V11" s="18">
        <v>3.0231191384237788E-2</v>
      </c>
      <c r="W11" s="18">
        <v>1.91901581931763E-2</v>
      </c>
      <c r="X11" s="18">
        <v>1.3693258782052129E-2</v>
      </c>
      <c r="Y11" s="18">
        <v>1.173650735591295E-2</v>
      </c>
      <c r="Z11" s="18">
        <v>1.537288258048094E-2</v>
      </c>
      <c r="AA11" s="18">
        <v>1.6980491651904669E-2</v>
      </c>
      <c r="AB11" s="18">
        <v>3.1711723976873669E-2</v>
      </c>
      <c r="AD11" s="18">
        <v>2.1750090976087721E-2</v>
      </c>
      <c r="AE11" s="18">
        <v>2.2561850895293029E-2</v>
      </c>
      <c r="AF11" s="18">
        <v>1.7715767364737178E-2</v>
      </c>
      <c r="AG11" s="18">
        <v>3.7467532234800212E-2</v>
      </c>
      <c r="AH11" s="18">
        <v>1.5266049054938981E-2</v>
      </c>
      <c r="AI11" s="18">
        <v>1.20446660652779E-2</v>
      </c>
      <c r="AJ11" s="18">
        <v>0</v>
      </c>
      <c r="AL11" s="18">
        <v>1.9689999999999999E-2</v>
      </c>
      <c r="AM11" s="18">
        <v>1.9460000000000002E-2</v>
      </c>
      <c r="AN11" s="18">
        <v>3.1460000000000002E-2</v>
      </c>
      <c r="AP11" s="18">
        <v>2.7540815498185631E-2</v>
      </c>
      <c r="AQ11" s="18">
        <v>2.7018086108209351E-2</v>
      </c>
      <c r="AR11" s="18">
        <v>2.968215411246445E-2</v>
      </c>
      <c r="AS11" s="18">
        <v>1.4920911594508091E-2</v>
      </c>
      <c r="AT11" s="18">
        <v>1.3580478825865759E-2</v>
      </c>
      <c r="AU11" s="18">
        <v>0</v>
      </c>
      <c r="AW11" s="18">
        <v>1.8643671850510461E-2</v>
      </c>
      <c r="AX11" s="18">
        <v>1.7463365953517732E-2</v>
      </c>
      <c r="AZ11" s="18">
        <v>2.1497111030350621E-2</v>
      </c>
      <c r="BA11" s="18">
        <v>1.4865386867091801E-2</v>
      </c>
      <c r="BB11" s="18">
        <v>2.3774691648036961E-2</v>
      </c>
      <c r="BC11" s="18">
        <v>1.2776552328211489E-2</v>
      </c>
      <c r="BD11" s="18">
        <v>4.7790828169741298E-2</v>
      </c>
      <c r="BE11" s="18">
        <v>1.570575928122743E-2</v>
      </c>
      <c r="BF11" s="18">
        <v>1.0415737093900481E-2</v>
      </c>
      <c r="BG11" s="18">
        <v>2.1552919276852468E-2</v>
      </c>
    </row>
    <row r="13" spans="2:61">
      <c r="B13" t="s">
        <v>483</v>
      </c>
    </row>
    <row r="14" spans="2:61">
      <c r="B14"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I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245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224</v>
      </c>
      <c r="C9" s="18">
        <v>0.30051929330990013</v>
      </c>
      <c r="D9" s="18">
        <v>0.33984218588487081</v>
      </c>
      <c r="E9" s="18">
        <v>0.27034134569896728</v>
      </c>
      <c r="G9" s="18">
        <v>0.26753942580813311</v>
      </c>
      <c r="H9" s="18">
        <v>0.28500407496522873</v>
      </c>
      <c r="I9" s="18">
        <v>0.31391888541577539</v>
      </c>
      <c r="J9" s="18">
        <v>0.29636992239399612</v>
      </c>
      <c r="K9" s="18">
        <v>0.29720426216109491</v>
      </c>
      <c r="L9" s="18">
        <v>0.27645093343973898</v>
      </c>
      <c r="M9" s="18">
        <v>0.37002318155767971</v>
      </c>
      <c r="N9" s="18">
        <v>0.29059367240843847</v>
      </c>
      <c r="O9" s="18">
        <v>0.2579858799978102</v>
      </c>
      <c r="Q9" s="18">
        <v>0.31791302484335199</v>
      </c>
      <c r="R9" s="18">
        <v>0.27442507107518782</v>
      </c>
      <c r="S9" s="18">
        <v>0.32654797826980481</v>
      </c>
      <c r="T9" s="18">
        <v>0.27247482673990259</v>
      </c>
      <c r="V9" s="18">
        <v>0.2530751865095624</v>
      </c>
      <c r="W9" s="18">
        <v>0.27093210881950819</v>
      </c>
      <c r="X9" s="18">
        <v>0.30859181329391128</v>
      </c>
      <c r="Y9" s="18">
        <v>0.3083546727573267</v>
      </c>
      <c r="Z9" s="18">
        <v>0.31918584865521371</v>
      </c>
      <c r="AA9" s="18">
        <v>0.30933911068176001</v>
      </c>
      <c r="AB9" s="18">
        <v>0.33569573581945938</v>
      </c>
      <c r="AD9" s="18">
        <v>0.33714369365212787</v>
      </c>
      <c r="AE9" s="18">
        <v>0.26568722223801772</v>
      </c>
      <c r="AF9" s="18">
        <v>0.28895909458625452</v>
      </c>
      <c r="AG9" s="18">
        <v>0.21225626990957691</v>
      </c>
      <c r="AH9" s="18">
        <v>0.32011393923405518</v>
      </c>
      <c r="AI9" s="18">
        <v>0.27411452655118462</v>
      </c>
      <c r="AJ9" s="18">
        <v>0</v>
      </c>
      <c r="AL9" s="18">
        <v>0.28134999999999999</v>
      </c>
      <c r="AM9" s="18">
        <v>0.29077999999999998</v>
      </c>
      <c r="AN9" s="18">
        <v>0.27766000000000002</v>
      </c>
      <c r="AP9" s="18">
        <v>0.32827163554357541</v>
      </c>
      <c r="AQ9" s="18">
        <v>0.2912589384168342</v>
      </c>
      <c r="AR9" s="18">
        <v>0.33730734483653407</v>
      </c>
      <c r="AS9" s="18">
        <v>0.31147453149687049</v>
      </c>
      <c r="AT9" s="18">
        <v>0.35408848127488751</v>
      </c>
      <c r="AU9" s="18">
        <v>0.53277758461094749</v>
      </c>
      <c r="AW9" s="18">
        <v>0.30911563249510682</v>
      </c>
      <c r="AX9" s="18">
        <v>0.25303035598971818</v>
      </c>
      <c r="AZ9" s="18">
        <v>0.26239706434988169</v>
      </c>
      <c r="BA9" s="18">
        <v>0.33344274349158542</v>
      </c>
      <c r="BB9" s="18">
        <v>0.34301837859842249</v>
      </c>
      <c r="BC9" s="18">
        <v>0.33398070760697118</v>
      </c>
      <c r="BD9" s="18">
        <v>0.25372783453369108</v>
      </c>
      <c r="BE9" s="18">
        <v>0.32222095842609122</v>
      </c>
      <c r="BF9" s="18">
        <v>0.2560981649889072</v>
      </c>
      <c r="BG9" s="18">
        <v>0.19629649631608359</v>
      </c>
    </row>
    <row r="10" spans="2:61" ht="32.1" customHeight="1">
      <c r="B10" s="20" t="s">
        <v>225</v>
      </c>
      <c r="C10" s="18">
        <v>0.68225539903949572</v>
      </c>
      <c r="D10" s="18">
        <v>0.63920916980440723</v>
      </c>
      <c r="E10" s="18">
        <v>0.71525390568001157</v>
      </c>
      <c r="G10" s="18">
        <v>0.70739579768856076</v>
      </c>
      <c r="H10" s="18">
        <v>0.69846689543317986</v>
      </c>
      <c r="I10" s="18">
        <v>0.66323415537149943</v>
      </c>
      <c r="J10" s="18">
        <v>0.67808033933684853</v>
      </c>
      <c r="K10" s="18">
        <v>0.67784109916096524</v>
      </c>
      <c r="L10" s="18">
        <v>0.71568303485238149</v>
      </c>
      <c r="M10" s="18">
        <v>0.61070168019282345</v>
      </c>
      <c r="N10" s="18">
        <v>0.69853588279222378</v>
      </c>
      <c r="O10" s="18">
        <v>0.73239423132960113</v>
      </c>
      <c r="Q10" s="18">
        <v>0.6697717687469239</v>
      </c>
      <c r="R10" s="18">
        <v>0.71120728588199056</v>
      </c>
      <c r="S10" s="18">
        <v>0.6578109552319642</v>
      </c>
      <c r="T10" s="18">
        <v>0.69981699210218429</v>
      </c>
      <c r="V10" s="18">
        <v>0.72838132377796472</v>
      </c>
      <c r="W10" s="18">
        <v>0.71440851769053659</v>
      </c>
      <c r="X10" s="18">
        <v>0.6752774591592835</v>
      </c>
      <c r="Y10" s="18">
        <v>0.67845401695907548</v>
      </c>
      <c r="Z10" s="18">
        <v>0.66878612132690818</v>
      </c>
      <c r="AA10" s="18">
        <v>0.66891835704775937</v>
      </c>
      <c r="AB10" s="18">
        <v>0.64020818112502687</v>
      </c>
      <c r="AD10" s="18">
        <v>0.64086678820833265</v>
      </c>
      <c r="AE10" s="18">
        <v>0.71934591358196465</v>
      </c>
      <c r="AF10" s="18">
        <v>0.69414854971044748</v>
      </c>
      <c r="AG10" s="18">
        <v>0.77571915675658609</v>
      </c>
      <c r="AH10" s="18">
        <v>0.66505148313814622</v>
      </c>
      <c r="AI10" s="18">
        <v>0.71449355602328735</v>
      </c>
      <c r="AJ10" s="18">
        <v>1</v>
      </c>
      <c r="AL10" s="18">
        <v>0.70909</v>
      </c>
      <c r="AM10" s="18">
        <v>0.68805000000000005</v>
      </c>
      <c r="AN10" s="18">
        <v>0.69511999999999996</v>
      </c>
      <c r="AP10" s="18">
        <v>0.65112682142367329</v>
      </c>
      <c r="AQ10" s="18">
        <v>0.67891266190125998</v>
      </c>
      <c r="AR10" s="18">
        <v>0.65570572864899435</v>
      </c>
      <c r="AS10" s="18">
        <v>0.6738140603465409</v>
      </c>
      <c r="AT10" s="18">
        <v>0.63077436325844805</v>
      </c>
      <c r="AU10" s="18">
        <v>0.46722241538905218</v>
      </c>
      <c r="AW10" s="18">
        <v>0.67524239189470214</v>
      </c>
      <c r="AX10" s="18">
        <v>0.72992985558372148</v>
      </c>
      <c r="AZ10" s="18">
        <v>0.71913215447469547</v>
      </c>
      <c r="BA10" s="18">
        <v>0.65222531012491858</v>
      </c>
      <c r="BB10" s="18">
        <v>0.6394361404740716</v>
      </c>
      <c r="BC10" s="18">
        <v>0.65458449403641605</v>
      </c>
      <c r="BD10" s="18">
        <v>0.72392164637424794</v>
      </c>
      <c r="BE10" s="18">
        <v>0.64738882130574049</v>
      </c>
      <c r="BF10" s="18">
        <v>0.7286683691900222</v>
      </c>
      <c r="BG10" s="18">
        <v>0.8037035036839163</v>
      </c>
    </row>
    <row r="11" spans="2:61" ht="18.95" customHeight="1">
      <c r="B11" s="20" t="s">
        <v>119</v>
      </c>
      <c r="C11" s="18">
        <v>1.7225307650604128E-2</v>
      </c>
      <c r="D11" s="18">
        <v>2.0948644310721919E-2</v>
      </c>
      <c r="E11" s="18">
        <v>1.440474862102119E-2</v>
      </c>
      <c r="G11" s="18">
        <v>2.506477650330614E-2</v>
      </c>
      <c r="H11" s="18">
        <v>1.6529029601591739E-2</v>
      </c>
      <c r="I11" s="18">
        <v>2.284695921272514E-2</v>
      </c>
      <c r="J11" s="18">
        <v>2.554973826915543E-2</v>
      </c>
      <c r="K11" s="18">
        <v>2.495463867793981E-2</v>
      </c>
      <c r="L11" s="18">
        <v>7.8660317078795023E-3</v>
      </c>
      <c r="M11" s="18">
        <v>1.9275138249496841E-2</v>
      </c>
      <c r="N11" s="18">
        <v>1.087044479933758E-2</v>
      </c>
      <c r="O11" s="18">
        <v>9.6198886725887452E-3</v>
      </c>
      <c r="Q11" s="18">
        <v>1.2315206409724029E-2</v>
      </c>
      <c r="R11" s="18">
        <v>1.436764304282169E-2</v>
      </c>
      <c r="S11" s="18">
        <v>1.564106649823108E-2</v>
      </c>
      <c r="T11" s="18">
        <v>2.7708181157913191E-2</v>
      </c>
      <c r="V11" s="18">
        <v>1.854348971247306E-2</v>
      </c>
      <c r="W11" s="18">
        <v>1.4659373489955191E-2</v>
      </c>
      <c r="X11" s="18">
        <v>1.6130727546805151E-2</v>
      </c>
      <c r="Y11" s="18">
        <v>1.319131028359783E-2</v>
      </c>
      <c r="Z11" s="18">
        <v>1.2028030017878191E-2</v>
      </c>
      <c r="AA11" s="18">
        <v>2.1742532270480459E-2</v>
      </c>
      <c r="AB11" s="18">
        <v>2.4096083055513591E-2</v>
      </c>
      <c r="AD11" s="18">
        <v>2.1989518139539421E-2</v>
      </c>
      <c r="AE11" s="18">
        <v>1.496686418001766E-2</v>
      </c>
      <c r="AF11" s="18">
        <v>1.6892355703297959E-2</v>
      </c>
      <c r="AG11" s="18">
        <v>1.2024573333837021E-2</v>
      </c>
      <c r="AH11" s="18">
        <v>1.483457762779852E-2</v>
      </c>
      <c r="AI11" s="18">
        <v>1.13919174255281E-2</v>
      </c>
      <c r="AJ11" s="18">
        <v>0</v>
      </c>
      <c r="AL11" s="18">
        <v>9.5600000000000008E-3</v>
      </c>
      <c r="AM11" s="18">
        <v>2.1170000000000001E-2</v>
      </c>
      <c r="AN11" s="18">
        <v>2.7220000000000001E-2</v>
      </c>
      <c r="AP11" s="18">
        <v>2.0601543032751399E-2</v>
      </c>
      <c r="AQ11" s="18">
        <v>2.9828399681905919E-2</v>
      </c>
      <c r="AR11" s="18">
        <v>6.9869265144717786E-3</v>
      </c>
      <c r="AS11" s="18">
        <v>1.4711408156588539E-2</v>
      </c>
      <c r="AT11" s="18">
        <v>1.513715546666451E-2</v>
      </c>
      <c r="AU11" s="18">
        <v>0</v>
      </c>
      <c r="AW11" s="18">
        <v>1.5641975610191369E-2</v>
      </c>
      <c r="AX11" s="18">
        <v>1.703978842656035E-2</v>
      </c>
      <c r="AZ11" s="18">
        <v>1.8470781175422869E-2</v>
      </c>
      <c r="BA11" s="18">
        <v>1.4331946383496009E-2</v>
      </c>
      <c r="BB11" s="18">
        <v>1.754548092750571E-2</v>
      </c>
      <c r="BC11" s="18">
        <v>1.14347983566128E-2</v>
      </c>
      <c r="BD11" s="18">
        <v>2.2350519092061011E-2</v>
      </c>
      <c r="BE11" s="18">
        <v>3.0390220268168379E-2</v>
      </c>
      <c r="BF11" s="18">
        <v>1.5233465821070701E-2</v>
      </c>
      <c r="BG11" s="18">
        <v>0</v>
      </c>
    </row>
    <row r="13" spans="2:61">
      <c r="B13" t="s">
        <v>483</v>
      </c>
    </row>
    <row r="14" spans="2:61">
      <c r="B14"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I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246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224</v>
      </c>
      <c r="C9" s="18">
        <v>0.32496417207898481</v>
      </c>
      <c r="D9" s="18">
        <v>0.35304151828248048</v>
      </c>
      <c r="E9" s="18">
        <v>0.30347715903924999</v>
      </c>
      <c r="G9" s="18">
        <v>0.29471852115254132</v>
      </c>
      <c r="H9" s="18">
        <v>0.3152839080788718</v>
      </c>
      <c r="I9" s="18">
        <v>0.33801599585307462</v>
      </c>
      <c r="J9" s="18">
        <v>0.27019022186900421</v>
      </c>
      <c r="K9" s="18">
        <v>0.3437887192776653</v>
      </c>
      <c r="L9" s="18">
        <v>0.31364640132104521</v>
      </c>
      <c r="M9" s="18">
        <v>0.37138485228041962</v>
      </c>
      <c r="N9" s="18">
        <v>0.33298559253923909</v>
      </c>
      <c r="O9" s="18">
        <v>0.28929249133528079</v>
      </c>
      <c r="Q9" s="18">
        <v>0.34634853538211741</v>
      </c>
      <c r="R9" s="18">
        <v>0.29608207038968531</v>
      </c>
      <c r="S9" s="18">
        <v>0.35647480117078001</v>
      </c>
      <c r="T9" s="18">
        <v>0.29313688218082079</v>
      </c>
      <c r="V9" s="18">
        <v>0.26213569813387438</v>
      </c>
      <c r="W9" s="18">
        <v>0.31806616387312192</v>
      </c>
      <c r="X9" s="18">
        <v>0.30518340299401819</v>
      </c>
      <c r="Y9" s="18">
        <v>0.29421491152583518</v>
      </c>
      <c r="Z9" s="18">
        <v>0.34751518509012319</v>
      </c>
      <c r="AA9" s="18">
        <v>0.35937136056116631</v>
      </c>
      <c r="AB9" s="18">
        <v>0.38900540982052911</v>
      </c>
      <c r="AD9" s="18">
        <v>0.37169426094506641</v>
      </c>
      <c r="AE9" s="18">
        <v>0.29064343645192547</v>
      </c>
      <c r="AF9" s="18">
        <v>0.33427521384897962</v>
      </c>
      <c r="AG9" s="18">
        <v>0.26787480421461518</v>
      </c>
      <c r="AH9" s="18">
        <v>0.30636184050438697</v>
      </c>
      <c r="AI9" s="18">
        <v>0.26462510859824878</v>
      </c>
      <c r="AJ9" s="18">
        <v>0</v>
      </c>
      <c r="AL9" s="18">
        <v>0.29093999999999998</v>
      </c>
      <c r="AM9" s="18">
        <v>0.29559999999999997</v>
      </c>
      <c r="AN9" s="18">
        <v>0.3569</v>
      </c>
      <c r="AP9" s="18">
        <v>0.40862983586794521</v>
      </c>
      <c r="AQ9" s="18">
        <v>0.3192367941070553</v>
      </c>
      <c r="AR9" s="18">
        <v>0.37358925121605918</v>
      </c>
      <c r="AS9" s="18">
        <v>0.34403044080886791</v>
      </c>
      <c r="AT9" s="18">
        <v>0.34171886396126278</v>
      </c>
      <c r="AU9" s="18">
        <v>0.43981712819596602</v>
      </c>
      <c r="AW9" s="18">
        <v>0.33366891253911862</v>
      </c>
      <c r="AX9" s="18">
        <v>0.27929165866776579</v>
      </c>
      <c r="AZ9" s="18">
        <v>0.27635118982320378</v>
      </c>
      <c r="BA9" s="18">
        <v>0.33813522528422157</v>
      </c>
      <c r="BB9" s="18">
        <v>0.39839929941743879</v>
      </c>
      <c r="BC9" s="18">
        <v>0.37626103075106782</v>
      </c>
      <c r="BD9" s="18">
        <v>0.3407001062467665</v>
      </c>
      <c r="BE9" s="18">
        <v>0.29489874378503772</v>
      </c>
      <c r="BF9" s="18">
        <v>0.29430014244478842</v>
      </c>
      <c r="BG9" s="18">
        <v>0.23932267621018999</v>
      </c>
    </row>
    <row r="10" spans="2:61" ht="32.1" customHeight="1">
      <c r="B10" s="20" t="s">
        <v>225</v>
      </c>
      <c r="C10" s="18">
        <v>0.65795748654123931</v>
      </c>
      <c r="D10" s="18">
        <v>0.62702919433230986</v>
      </c>
      <c r="E10" s="18">
        <v>0.68159547067124648</v>
      </c>
      <c r="G10" s="18">
        <v>0.69503962198356251</v>
      </c>
      <c r="H10" s="18">
        <v>0.67198572746322827</v>
      </c>
      <c r="I10" s="18">
        <v>0.63661028008770781</v>
      </c>
      <c r="J10" s="18">
        <v>0.69675672395167854</v>
      </c>
      <c r="K10" s="18">
        <v>0.63805541629256968</v>
      </c>
      <c r="L10" s="18">
        <v>0.68083872034846415</v>
      </c>
      <c r="M10" s="18">
        <v>0.61263891273192228</v>
      </c>
      <c r="N10" s="18">
        <v>0.64697015245048162</v>
      </c>
      <c r="O10" s="18">
        <v>0.69877912594008529</v>
      </c>
      <c r="Q10" s="18">
        <v>0.64692363546586829</v>
      </c>
      <c r="R10" s="18">
        <v>0.68505289964062288</v>
      </c>
      <c r="S10" s="18">
        <v>0.62206310434765111</v>
      </c>
      <c r="T10" s="18">
        <v>0.68116044857684843</v>
      </c>
      <c r="V10" s="18">
        <v>0.7174016939925264</v>
      </c>
      <c r="W10" s="18">
        <v>0.67188668066333035</v>
      </c>
      <c r="X10" s="18">
        <v>0.67889382294390399</v>
      </c>
      <c r="Y10" s="18">
        <v>0.68609318313784429</v>
      </c>
      <c r="Z10" s="18">
        <v>0.63623801596380902</v>
      </c>
      <c r="AA10" s="18">
        <v>0.62284816686835431</v>
      </c>
      <c r="AB10" s="18">
        <v>0.59144960033156557</v>
      </c>
      <c r="AD10" s="18">
        <v>0.61531086506050114</v>
      </c>
      <c r="AE10" s="18">
        <v>0.68501912066751625</v>
      </c>
      <c r="AF10" s="18">
        <v>0.64448653871612438</v>
      </c>
      <c r="AG10" s="18">
        <v>0.71978134494582613</v>
      </c>
      <c r="AH10" s="18">
        <v>0.6766844781751653</v>
      </c>
      <c r="AI10" s="18">
        <v>0.72607576535262464</v>
      </c>
      <c r="AJ10" s="18">
        <v>1</v>
      </c>
      <c r="AL10" s="18">
        <v>0.70176000000000005</v>
      </c>
      <c r="AM10" s="18">
        <v>0.68533999999999995</v>
      </c>
      <c r="AN10" s="18">
        <v>0.60326000000000002</v>
      </c>
      <c r="AP10" s="18">
        <v>0.5744535591256914</v>
      </c>
      <c r="AQ10" s="18">
        <v>0.65640143398320516</v>
      </c>
      <c r="AR10" s="18">
        <v>0.60589488912607659</v>
      </c>
      <c r="AS10" s="18">
        <v>0.63609042489433765</v>
      </c>
      <c r="AT10" s="18">
        <v>0.65068185281730706</v>
      </c>
      <c r="AU10" s="18">
        <v>0.56018287180403381</v>
      </c>
      <c r="AW10" s="18">
        <v>0.65230348134199734</v>
      </c>
      <c r="AX10" s="18">
        <v>0.6974238903522727</v>
      </c>
      <c r="AZ10" s="18">
        <v>0.70793559561218944</v>
      </c>
      <c r="BA10" s="18">
        <v>0.64463782540962067</v>
      </c>
      <c r="BB10" s="18">
        <v>0.58523165214858408</v>
      </c>
      <c r="BC10" s="18">
        <v>0.60570336401721891</v>
      </c>
      <c r="BD10" s="18">
        <v>0.65040775278696517</v>
      </c>
      <c r="BE10" s="18">
        <v>0.6914532935191372</v>
      </c>
      <c r="BF10" s="18">
        <v>0.68596217478079458</v>
      </c>
      <c r="BG10" s="18">
        <v>0.7398805346017302</v>
      </c>
    </row>
    <row r="11" spans="2:61" ht="18.95" customHeight="1">
      <c r="B11" s="20" t="s">
        <v>119</v>
      </c>
      <c r="C11" s="18">
        <v>1.7078341379775829E-2</v>
      </c>
      <c r="D11" s="18">
        <v>1.9929287385209729E-2</v>
      </c>
      <c r="E11" s="18">
        <v>1.492737028950341E-2</v>
      </c>
      <c r="G11" s="18">
        <v>1.0241856863896221E-2</v>
      </c>
      <c r="H11" s="18">
        <v>1.273036445789996E-2</v>
      </c>
      <c r="I11" s="18">
        <v>2.537372405921761E-2</v>
      </c>
      <c r="J11" s="18">
        <v>3.3053054179317198E-2</v>
      </c>
      <c r="K11" s="18">
        <v>1.8155864429765071E-2</v>
      </c>
      <c r="L11" s="18">
        <v>5.5148783304905984E-3</v>
      </c>
      <c r="M11" s="18">
        <v>1.5976234987658131E-2</v>
      </c>
      <c r="N11" s="18">
        <v>2.0044255010279111E-2</v>
      </c>
      <c r="O11" s="18">
        <v>1.192838272463414E-2</v>
      </c>
      <c r="Q11" s="18">
        <v>6.7278291520144586E-3</v>
      </c>
      <c r="R11" s="18">
        <v>1.8865029969691818E-2</v>
      </c>
      <c r="S11" s="18">
        <v>2.14620944815689E-2</v>
      </c>
      <c r="T11" s="18">
        <v>2.570266924233075E-2</v>
      </c>
      <c r="V11" s="18">
        <v>2.0462607873599291E-2</v>
      </c>
      <c r="W11" s="18">
        <v>1.0047155463547701E-2</v>
      </c>
      <c r="X11" s="18">
        <v>1.5922774062077601E-2</v>
      </c>
      <c r="Y11" s="18">
        <v>1.969190533632046E-2</v>
      </c>
      <c r="Z11" s="18">
        <v>1.6246798946067849E-2</v>
      </c>
      <c r="AA11" s="18">
        <v>1.7780472570479221E-2</v>
      </c>
      <c r="AB11" s="18">
        <v>1.954498984790522E-2</v>
      </c>
      <c r="AD11" s="18">
        <v>1.29948739944325E-2</v>
      </c>
      <c r="AE11" s="18">
        <v>2.433744288055812E-2</v>
      </c>
      <c r="AF11" s="18">
        <v>2.123824743489601E-2</v>
      </c>
      <c r="AG11" s="18">
        <v>1.234385083955852E-2</v>
      </c>
      <c r="AH11" s="18">
        <v>1.695368132044766E-2</v>
      </c>
      <c r="AI11" s="18">
        <v>9.2991260491265566E-3</v>
      </c>
      <c r="AJ11" s="18">
        <v>0</v>
      </c>
      <c r="AL11" s="18">
        <v>7.3000000000000001E-3</v>
      </c>
      <c r="AM11" s="18">
        <v>1.9060000000000001E-2</v>
      </c>
      <c r="AN11" s="18">
        <v>3.984E-2</v>
      </c>
      <c r="AP11" s="18">
        <v>1.6916605006363519E-2</v>
      </c>
      <c r="AQ11" s="18">
        <v>2.4361771909739548E-2</v>
      </c>
      <c r="AR11" s="18">
        <v>2.0515859657864441E-2</v>
      </c>
      <c r="AS11" s="18">
        <v>1.9879134296794391E-2</v>
      </c>
      <c r="AT11" s="18">
        <v>7.5992832214300471E-3</v>
      </c>
      <c r="AU11" s="18">
        <v>0</v>
      </c>
      <c r="AW11" s="18">
        <v>1.4027606118884201E-2</v>
      </c>
      <c r="AX11" s="18">
        <v>2.3284450979961371E-2</v>
      </c>
      <c r="AZ11" s="18">
        <v>1.5713214564606681E-2</v>
      </c>
      <c r="BA11" s="18">
        <v>1.722694930615757E-2</v>
      </c>
      <c r="BB11" s="18">
        <v>1.636904843397706E-2</v>
      </c>
      <c r="BC11" s="18">
        <v>1.803560523171337E-2</v>
      </c>
      <c r="BD11" s="18">
        <v>8.8921409662684851E-3</v>
      </c>
      <c r="BE11" s="18">
        <v>1.3647962695825111E-2</v>
      </c>
      <c r="BF11" s="18">
        <v>1.9737682774417242E-2</v>
      </c>
      <c r="BG11" s="18">
        <v>2.0796789188079898E-2</v>
      </c>
    </row>
    <row r="13" spans="2:61">
      <c r="B13" t="s">
        <v>483</v>
      </c>
    </row>
    <row r="14" spans="2:61">
      <c r="B14"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I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247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224</v>
      </c>
      <c r="C9" s="18">
        <v>0.30072057469707553</v>
      </c>
      <c r="D9" s="18">
        <v>0.33792241811159163</v>
      </c>
      <c r="E9" s="18">
        <v>0.27231250386984851</v>
      </c>
      <c r="G9" s="18">
        <v>0.27227745275162007</v>
      </c>
      <c r="H9" s="18">
        <v>0.27881088382604008</v>
      </c>
      <c r="I9" s="18">
        <v>0.33091446348479342</v>
      </c>
      <c r="J9" s="18">
        <v>0.27998803897375851</v>
      </c>
      <c r="K9" s="18">
        <v>0.30170989614264859</v>
      </c>
      <c r="L9" s="18">
        <v>0.30914360130253982</v>
      </c>
      <c r="M9" s="18">
        <v>0.35837851742190319</v>
      </c>
      <c r="N9" s="18">
        <v>0.2877286737688064</v>
      </c>
      <c r="O9" s="18">
        <v>0.2474716977027725</v>
      </c>
      <c r="Q9" s="18">
        <v>0.33500421636648042</v>
      </c>
      <c r="R9" s="18">
        <v>0.28137293031924532</v>
      </c>
      <c r="S9" s="18">
        <v>0.28898800709039602</v>
      </c>
      <c r="T9" s="18">
        <v>0.28321432590753842</v>
      </c>
      <c r="V9" s="18">
        <v>0.26520403060539088</v>
      </c>
      <c r="W9" s="18">
        <v>0.30297255715585381</v>
      </c>
      <c r="X9" s="18">
        <v>0.28711374163100639</v>
      </c>
      <c r="Y9" s="18">
        <v>0.30840135336259838</v>
      </c>
      <c r="Z9" s="18">
        <v>0.31514685151252558</v>
      </c>
      <c r="AA9" s="18">
        <v>0.29827854481638683</v>
      </c>
      <c r="AB9" s="18">
        <v>0.32869823265856019</v>
      </c>
      <c r="AD9" s="18">
        <v>0.3363092923132936</v>
      </c>
      <c r="AE9" s="18">
        <v>0.28921201032715488</v>
      </c>
      <c r="AF9" s="18">
        <v>0.29945952374288581</v>
      </c>
      <c r="AG9" s="18">
        <v>0.23947942547089099</v>
      </c>
      <c r="AH9" s="18">
        <v>0.26876136362458752</v>
      </c>
      <c r="AI9" s="18">
        <v>0.27998086795217791</v>
      </c>
      <c r="AJ9" s="18">
        <v>0</v>
      </c>
      <c r="AL9" s="18">
        <v>0.28688999999999998</v>
      </c>
      <c r="AM9" s="18">
        <v>0.28944999999999999</v>
      </c>
      <c r="AN9" s="18">
        <v>0.29235</v>
      </c>
      <c r="AP9" s="18">
        <v>0.32677444584869753</v>
      </c>
      <c r="AQ9" s="18">
        <v>0.27895167520631192</v>
      </c>
      <c r="AR9" s="18">
        <v>0.3485910908639831</v>
      </c>
      <c r="AS9" s="18">
        <v>0.30967880515387408</v>
      </c>
      <c r="AT9" s="18">
        <v>0.3525791809865243</v>
      </c>
      <c r="AU9" s="18">
        <v>0.5165918402788231</v>
      </c>
      <c r="AW9" s="18">
        <v>0.30685953694589441</v>
      </c>
      <c r="AX9" s="18">
        <v>0.26461264791954409</v>
      </c>
      <c r="AZ9" s="18">
        <v>0.27592315310189652</v>
      </c>
      <c r="BA9" s="18">
        <v>0.31919180643882672</v>
      </c>
      <c r="BB9" s="18">
        <v>0.30320345611074251</v>
      </c>
      <c r="BC9" s="18">
        <v>0.33949597171411272</v>
      </c>
      <c r="BD9" s="18">
        <v>0.34997247609391319</v>
      </c>
      <c r="BE9" s="18">
        <v>0.37374895409562642</v>
      </c>
      <c r="BF9" s="18">
        <v>0.265611365172092</v>
      </c>
      <c r="BG9" s="18">
        <v>0.1901350760150966</v>
      </c>
    </row>
    <row r="10" spans="2:61" ht="32.1" customHeight="1">
      <c r="B10" s="20" t="s">
        <v>225</v>
      </c>
      <c r="C10" s="18">
        <v>0.68043703560114277</v>
      </c>
      <c r="D10" s="18">
        <v>0.64193300693698774</v>
      </c>
      <c r="E10" s="18">
        <v>0.70980281267811551</v>
      </c>
      <c r="G10" s="18">
        <v>0.70256380261845797</v>
      </c>
      <c r="H10" s="18">
        <v>0.70409271797148776</v>
      </c>
      <c r="I10" s="18">
        <v>0.64078580007647423</v>
      </c>
      <c r="J10" s="18">
        <v>0.69747064990468122</v>
      </c>
      <c r="K10" s="18">
        <v>0.68273958773030397</v>
      </c>
      <c r="L10" s="18">
        <v>0.67504582933324653</v>
      </c>
      <c r="M10" s="18">
        <v>0.62452265103135696</v>
      </c>
      <c r="N10" s="18">
        <v>0.69713189854640578</v>
      </c>
      <c r="O10" s="18">
        <v>0.73132720167592957</v>
      </c>
      <c r="Q10" s="18">
        <v>0.65510997327617004</v>
      </c>
      <c r="R10" s="18">
        <v>0.69887874892311386</v>
      </c>
      <c r="S10" s="18">
        <v>0.69075200416585625</v>
      </c>
      <c r="T10" s="18">
        <v>0.68849252107056624</v>
      </c>
      <c r="V10" s="18">
        <v>0.7126023122650641</v>
      </c>
      <c r="W10" s="18">
        <v>0.67441869993607484</v>
      </c>
      <c r="X10" s="18">
        <v>0.69698817263586732</v>
      </c>
      <c r="Y10" s="18">
        <v>0.67368226449019952</v>
      </c>
      <c r="Z10" s="18">
        <v>0.66666731971342208</v>
      </c>
      <c r="AA10" s="18">
        <v>0.68591371718576988</v>
      </c>
      <c r="AB10" s="18">
        <v>0.65221177955704801</v>
      </c>
      <c r="AD10" s="18">
        <v>0.64234108377265686</v>
      </c>
      <c r="AE10" s="18">
        <v>0.69285682734215392</v>
      </c>
      <c r="AF10" s="18">
        <v>0.68362428043168355</v>
      </c>
      <c r="AG10" s="18">
        <v>0.74881818319791282</v>
      </c>
      <c r="AH10" s="18">
        <v>0.71127281217832661</v>
      </c>
      <c r="AI10" s="18">
        <v>0.7030435045241179</v>
      </c>
      <c r="AJ10" s="18">
        <v>1</v>
      </c>
      <c r="AL10" s="18">
        <v>0.69650999999999996</v>
      </c>
      <c r="AM10" s="18">
        <v>0.68110999999999999</v>
      </c>
      <c r="AN10" s="18">
        <v>0.69621</v>
      </c>
      <c r="AP10" s="18">
        <v>0.657578228398491</v>
      </c>
      <c r="AQ10" s="18">
        <v>0.68724716512925654</v>
      </c>
      <c r="AR10" s="18">
        <v>0.63729190264887414</v>
      </c>
      <c r="AS10" s="18">
        <v>0.67601762169001245</v>
      </c>
      <c r="AT10" s="18">
        <v>0.64742081901347581</v>
      </c>
      <c r="AU10" s="18">
        <v>0.48340815972117662</v>
      </c>
      <c r="AW10" s="18">
        <v>0.67654209507462926</v>
      </c>
      <c r="AX10" s="18">
        <v>0.71214900371328627</v>
      </c>
      <c r="AZ10" s="18">
        <v>0.70294546290340754</v>
      </c>
      <c r="BA10" s="18">
        <v>0.66286305337870599</v>
      </c>
      <c r="BB10" s="18">
        <v>0.67926030240186686</v>
      </c>
      <c r="BC10" s="18">
        <v>0.63822370635807446</v>
      </c>
      <c r="BD10" s="18">
        <v>0.64237080204833918</v>
      </c>
      <c r="BE10" s="18">
        <v>0.6038108253975949</v>
      </c>
      <c r="BF10" s="18">
        <v>0.73000819462138833</v>
      </c>
      <c r="BG10" s="18">
        <v>0.79919406521284686</v>
      </c>
    </row>
    <row r="11" spans="2:61" ht="18.95" customHeight="1">
      <c r="B11" s="20" t="s">
        <v>119</v>
      </c>
      <c r="C11" s="18">
        <v>1.884238970178162E-2</v>
      </c>
      <c r="D11" s="18">
        <v>2.0144574951420701E-2</v>
      </c>
      <c r="E11" s="18">
        <v>1.7884683452036001E-2</v>
      </c>
      <c r="G11" s="18">
        <v>2.515874462992192E-2</v>
      </c>
      <c r="H11" s="18">
        <v>1.709639820247225E-2</v>
      </c>
      <c r="I11" s="18">
        <v>2.8299736438732369E-2</v>
      </c>
      <c r="J11" s="18">
        <v>2.254131112156019E-2</v>
      </c>
      <c r="K11" s="18">
        <v>1.555051612704738E-2</v>
      </c>
      <c r="L11" s="18">
        <v>1.5810569364213621E-2</v>
      </c>
      <c r="M11" s="18">
        <v>1.7098831546739721E-2</v>
      </c>
      <c r="N11" s="18">
        <v>1.5139427684787611E-2</v>
      </c>
      <c r="O11" s="18">
        <v>2.1201100621297951E-2</v>
      </c>
      <c r="Q11" s="18">
        <v>9.8858103573495979E-3</v>
      </c>
      <c r="R11" s="18">
        <v>1.974832075764088E-2</v>
      </c>
      <c r="S11" s="18">
        <v>2.0259988743747841E-2</v>
      </c>
      <c r="T11" s="18">
        <v>2.8293153021895431E-2</v>
      </c>
      <c r="V11" s="18">
        <v>2.219365712954504E-2</v>
      </c>
      <c r="W11" s="18">
        <v>2.2608742908071331E-2</v>
      </c>
      <c r="X11" s="18">
        <v>1.5898085733126101E-2</v>
      </c>
      <c r="Y11" s="18">
        <v>1.7916382147201902E-2</v>
      </c>
      <c r="Z11" s="18">
        <v>1.8185828774052271E-2</v>
      </c>
      <c r="AA11" s="18">
        <v>1.5807737997843171E-2</v>
      </c>
      <c r="AB11" s="18">
        <v>1.9089987784391849E-2</v>
      </c>
      <c r="AD11" s="18">
        <v>2.134962391404957E-2</v>
      </c>
      <c r="AE11" s="18">
        <v>1.793116233069109E-2</v>
      </c>
      <c r="AF11" s="18">
        <v>1.6916195825430622E-2</v>
      </c>
      <c r="AG11" s="18">
        <v>1.1702391331196089E-2</v>
      </c>
      <c r="AH11" s="18">
        <v>1.9965824197085851E-2</v>
      </c>
      <c r="AI11" s="18">
        <v>1.6975627523704209E-2</v>
      </c>
      <c r="AJ11" s="18">
        <v>0</v>
      </c>
      <c r="AL11" s="18">
        <v>1.66E-2</v>
      </c>
      <c r="AM11" s="18">
        <v>2.9440000000000001E-2</v>
      </c>
      <c r="AN11" s="18">
        <v>1.1440000000000001E-2</v>
      </c>
      <c r="AP11" s="18">
        <v>1.5647325752811709E-2</v>
      </c>
      <c r="AQ11" s="18">
        <v>3.3801159664431452E-2</v>
      </c>
      <c r="AR11" s="18">
        <v>1.411700648714293E-2</v>
      </c>
      <c r="AS11" s="18">
        <v>1.430357315611349E-2</v>
      </c>
      <c r="AT11" s="18">
        <v>0</v>
      </c>
      <c r="AU11" s="18">
        <v>0</v>
      </c>
      <c r="AW11" s="18">
        <v>1.6598367979476409E-2</v>
      </c>
      <c r="AX11" s="18">
        <v>2.3238348367169571E-2</v>
      </c>
      <c r="AZ11" s="18">
        <v>2.1131383994695829E-2</v>
      </c>
      <c r="BA11" s="18">
        <v>1.794514018246739E-2</v>
      </c>
      <c r="BB11" s="18">
        <v>1.7536241487390601E-2</v>
      </c>
      <c r="BC11" s="18">
        <v>2.228032192781295E-2</v>
      </c>
      <c r="BD11" s="18">
        <v>7.6567218577473367E-3</v>
      </c>
      <c r="BE11" s="18">
        <v>2.2440220506778769E-2</v>
      </c>
      <c r="BF11" s="18">
        <v>4.3804402065197026E-3</v>
      </c>
      <c r="BG11" s="18">
        <v>1.0670858772056461E-2</v>
      </c>
    </row>
    <row r="13" spans="2:61">
      <c r="B13" t="s">
        <v>483</v>
      </c>
    </row>
    <row r="14" spans="2:61">
      <c r="B14"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I21"/>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248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3472</v>
      </c>
      <c r="D7" s="27">
        <v>1469</v>
      </c>
      <c r="E7" s="27">
        <v>1993</v>
      </c>
      <c r="G7" s="27">
        <v>166</v>
      </c>
      <c r="H7" s="27">
        <v>488</v>
      </c>
      <c r="I7" s="27">
        <v>329</v>
      </c>
      <c r="J7" s="27">
        <v>309</v>
      </c>
      <c r="K7" s="27">
        <v>381</v>
      </c>
      <c r="L7" s="27">
        <v>358</v>
      </c>
      <c r="M7" s="27">
        <v>598</v>
      </c>
      <c r="N7" s="27">
        <v>483</v>
      </c>
      <c r="O7" s="27">
        <v>360</v>
      </c>
      <c r="Q7" s="27">
        <v>1220</v>
      </c>
      <c r="R7" s="27">
        <v>685</v>
      </c>
      <c r="S7" s="27">
        <v>776</v>
      </c>
      <c r="T7" s="27">
        <v>751</v>
      </c>
      <c r="V7" s="27">
        <v>405</v>
      </c>
      <c r="W7" s="27">
        <v>555</v>
      </c>
      <c r="X7" s="27">
        <v>512</v>
      </c>
      <c r="Y7" s="27">
        <v>525</v>
      </c>
      <c r="Z7" s="27">
        <v>501</v>
      </c>
      <c r="AA7" s="27">
        <v>470</v>
      </c>
      <c r="AB7" s="27">
        <v>504</v>
      </c>
      <c r="AD7" s="27">
        <v>1218</v>
      </c>
      <c r="AE7" s="27">
        <v>686</v>
      </c>
      <c r="AF7" s="27">
        <v>625</v>
      </c>
      <c r="AG7" s="27">
        <v>138</v>
      </c>
      <c r="AH7" s="27">
        <v>522</v>
      </c>
      <c r="AI7" s="27">
        <v>281</v>
      </c>
      <c r="AJ7" s="27">
        <v>2</v>
      </c>
      <c r="AL7" s="27">
        <v>504</v>
      </c>
      <c r="AM7" s="27">
        <v>558</v>
      </c>
      <c r="AN7" s="27">
        <v>155</v>
      </c>
      <c r="AP7" s="27">
        <v>387</v>
      </c>
      <c r="AQ7" s="27">
        <v>341</v>
      </c>
      <c r="AR7" s="27">
        <v>114</v>
      </c>
      <c r="AS7" s="27">
        <v>765</v>
      </c>
      <c r="AT7" s="27">
        <v>123</v>
      </c>
      <c r="AU7" s="27">
        <v>18</v>
      </c>
      <c r="AW7" s="27">
        <v>3472</v>
      </c>
      <c r="AX7" s="27">
        <v>0</v>
      </c>
      <c r="AZ7" s="27">
        <v>1138</v>
      </c>
      <c r="BA7" s="27">
        <v>826</v>
      </c>
      <c r="BB7" s="27">
        <v>562</v>
      </c>
      <c r="BC7" s="27">
        <v>459</v>
      </c>
      <c r="BD7" s="27">
        <v>118</v>
      </c>
      <c r="BE7" s="27">
        <v>117</v>
      </c>
      <c r="BF7" s="27">
        <v>161</v>
      </c>
      <c r="BG7" s="27">
        <v>72</v>
      </c>
    </row>
    <row r="8" spans="2:61">
      <c r="B8" s="7" t="s">
        <v>106</v>
      </c>
      <c r="C8" s="13">
        <v>3473</v>
      </c>
      <c r="D8" s="13">
        <v>1529</v>
      </c>
      <c r="E8" s="13">
        <v>1940</v>
      </c>
      <c r="G8" s="13">
        <v>154</v>
      </c>
      <c r="H8" s="13">
        <v>476</v>
      </c>
      <c r="I8" s="13">
        <v>330</v>
      </c>
      <c r="J8" s="13">
        <v>303</v>
      </c>
      <c r="K8" s="13">
        <v>384</v>
      </c>
      <c r="L8" s="13">
        <v>369</v>
      </c>
      <c r="M8" s="13">
        <v>600</v>
      </c>
      <c r="N8" s="13">
        <v>526</v>
      </c>
      <c r="O8" s="13">
        <v>331</v>
      </c>
      <c r="Q8" s="13">
        <v>1227</v>
      </c>
      <c r="R8" s="13">
        <v>681</v>
      </c>
      <c r="S8" s="13">
        <v>783</v>
      </c>
      <c r="T8" s="13">
        <v>743</v>
      </c>
      <c r="V8" s="13">
        <v>475</v>
      </c>
      <c r="W8" s="13">
        <v>529</v>
      </c>
      <c r="X8" s="13">
        <v>521</v>
      </c>
      <c r="Y8" s="13">
        <v>483</v>
      </c>
      <c r="Z8" s="13">
        <v>482</v>
      </c>
      <c r="AA8" s="13">
        <v>472</v>
      </c>
      <c r="AB8" s="13">
        <v>510</v>
      </c>
      <c r="AD8" s="13">
        <v>1223</v>
      </c>
      <c r="AE8" s="13">
        <v>690</v>
      </c>
      <c r="AF8" s="13">
        <v>624</v>
      </c>
      <c r="AG8" s="13">
        <v>135</v>
      </c>
      <c r="AH8" s="13">
        <v>522</v>
      </c>
      <c r="AI8" s="13">
        <v>277</v>
      </c>
      <c r="AJ8" s="13">
        <v>2</v>
      </c>
      <c r="AL8" s="13">
        <v>520</v>
      </c>
      <c r="AM8" s="13">
        <v>574</v>
      </c>
      <c r="AN8" s="13">
        <v>158</v>
      </c>
      <c r="AP8" s="13">
        <v>385</v>
      </c>
      <c r="AQ8" s="13">
        <v>332</v>
      </c>
      <c r="AR8" s="13">
        <v>117</v>
      </c>
      <c r="AS8" s="13">
        <v>739</v>
      </c>
      <c r="AT8" s="13">
        <v>122</v>
      </c>
      <c r="AU8" s="13">
        <v>18</v>
      </c>
      <c r="AW8" s="13">
        <v>3473</v>
      </c>
      <c r="AX8" s="13">
        <v>0</v>
      </c>
      <c r="AZ8" s="13">
        <v>1183</v>
      </c>
      <c r="BA8" s="13">
        <v>803</v>
      </c>
      <c r="BB8" s="13">
        <v>565</v>
      </c>
      <c r="BC8" s="13">
        <v>445</v>
      </c>
      <c r="BD8" s="13">
        <v>116</v>
      </c>
      <c r="BE8" s="13">
        <v>115</v>
      </c>
      <c r="BF8" s="13">
        <v>156</v>
      </c>
      <c r="BG8" s="13">
        <v>71</v>
      </c>
    </row>
    <row r="9" spans="2:61" ht="45.95" customHeight="1">
      <c r="B9" s="20" t="s">
        <v>249</v>
      </c>
      <c r="C9" s="18">
        <v>0.56925867968973876</v>
      </c>
      <c r="D9" s="18">
        <v>0.57309031996704762</v>
      </c>
      <c r="E9" s="18">
        <v>0.56639388025838999</v>
      </c>
      <c r="G9" s="18">
        <v>0.61068384944912824</v>
      </c>
      <c r="H9" s="18">
        <v>0.56828166472601982</v>
      </c>
      <c r="I9" s="18">
        <v>0.58106943425579305</v>
      </c>
      <c r="J9" s="18">
        <v>0.5138563774735595</v>
      </c>
      <c r="K9" s="18">
        <v>0.54008895516871969</v>
      </c>
      <c r="L9" s="18">
        <v>0.58663459532906082</v>
      </c>
      <c r="M9" s="18">
        <v>0.56129035673583594</v>
      </c>
      <c r="N9" s="18">
        <v>0.58481999024561226</v>
      </c>
      <c r="O9" s="18">
        <v>0.59447578683289548</v>
      </c>
      <c r="Q9" s="18">
        <v>0.60321334773683921</v>
      </c>
      <c r="R9" s="18">
        <v>0.58299728642089788</v>
      </c>
      <c r="S9" s="18">
        <v>0.55593762297592297</v>
      </c>
      <c r="T9" s="18">
        <v>0.5064892308269684</v>
      </c>
      <c r="V9" s="18">
        <v>0.46596705990900011</v>
      </c>
      <c r="W9" s="18">
        <v>0.56618983240862997</v>
      </c>
      <c r="X9" s="18">
        <v>0.57163184101775122</v>
      </c>
      <c r="Y9" s="18">
        <v>0.56859624925219743</v>
      </c>
      <c r="Z9" s="18">
        <v>0.62556290243155099</v>
      </c>
      <c r="AA9" s="18">
        <v>0.60019383571711449</v>
      </c>
      <c r="AB9" s="18">
        <v>0.58508273946143829</v>
      </c>
      <c r="AD9" s="18">
        <v>0.56888217075884495</v>
      </c>
      <c r="AE9" s="18">
        <v>0.60668536219398428</v>
      </c>
      <c r="AF9" s="18">
        <v>0.56508066368171395</v>
      </c>
      <c r="AG9" s="18">
        <v>0.5926133878875719</v>
      </c>
      <c r="AH9" s="18">
        <v>0.57197402635972872</v>
      </c>
      <c r="AI9" s="18">
        <v>0.47478482561270402</v>
      </c>
      <c r="AJ9" s="18">
        <v>0</v>
      </c>
      <c r="AL9" s="18">
        <v>0.57911000000000001</v>
      </c>
      <c r="AM9" s="18">
        <v>0.52561000000000002</v>
      </c>
      <c r="AN9" s="18">
        <v>0.50143000000000004</v>
      </c>
      <c r="AP9" s="18">
        <v>0.66297709392788129</v>
      </c>
      <c r="AQ9" s="18">
        <v>0.53323587699886599</v>
      </c>
      <c r="AR9" s="18">
        <v>0.66699665341828918</v>
      </c>
      <c r="AS9" s="18">
        <v>0.58821290079892008</v>
      </c>
      <c r="AT9" s="18">
        <v>0.51177181467895427</v>
      </c>
      <c r="AU9" s="18">
        <v>0.62309180989649937</v>
      </c>
      <c r="AW9" s="18">
        <v>0.56925867968973876</v>
      </c>
      <c r="AX9" s="18">
        <v>0</v>
      </c>
      <c r="AZ9" s="18">
        <v>0.5251810018022095</v>
      </c>
      <c r="BA9" s="18">
        <v>0.55270600917668278</v>
      </c>
      <c r="BB9" s="18">
        <v>0.62882852866661387</v>
      </c>
      <c r="BC9" s="18">
        <v>0.63010295628048341</v>
      </c>
      <c r="BD9" s="18">
        <v>0.63487374539052344</v>
      </c>
      <c r="BE9" s="18">
        <v>0.52601209954215933</v>
      </c>
      <c r="BF9" s="18">
        <v>0.59471683577905221</v>
      </c>
      <c r="BG9" s="18">
        <v>0.53975265241336012</v>
      </c>
    </row>
    <row r="10" spans="2:61" ht="18.95" customHeight="1">
      <c r="B10" s="20" t="s">
        <v>250</v>
      </c>
      <c r="C10" s="18">
        <v>0.38435310342733692</v>
      </c>
      <c r="D10" s="18">
        <v>0.37787277692620608</v>
      </c>
      <c r="E10" s="18">
        <v>0.38949574089567518</v>
      </c>
      <c r="G10" s="18">
        <v>0.34115948923840089</v>
      </c>
      <c r="H10" s="18">
        <v>0.37622182836845591</v>
      </c>
      <c r="I10" s="18">
        <v>0.31523620610740122</v>
      </c>
      <c r="J10" s="18">
        <v>0.4012729266267176</v>
      </c>
      <c r="K10" s="18">
        <v>0.37960177438237208</v>
      </c>
      <c r="L10" s="18">
        <v>0.38208809392642018</v>
      </c>
      <c r="M10" s="18">
        <v>0.45302220287663758</v>
      </c>
      <c r="N10" s="18">
        <v>0.38688689216155048</v>
      </c>
      <c r="O10" s="18">
        <v>0.34927354320063292</v>
      </c>
      <c r="Q10" s="18">
        <v>0.43939481777758099</v>
      </c>
      <c r="R10" s="18">
        <v>0.36012903746003139</v>
      </c>
      <c r="S10" s="18">
        <v>0.33580245010455462</v>
      </c>
      <c r="T10" s="18">
        <v>0.37232716026756701</v>
      </c>
      <c r="V10" s="18">
        <v>0.43927749994505272</v>
      </c>
      <c r="W10" s="18">
        <v>0.52482231339681951</v>
      </c>
      <c r="X10" s="18">
        <v>0.45836386722625888</v>
      </c>
      <c r="Y10" s="18">
        <v>0.40423337571578738</v>
      </c>
      <c r="Z10" s="18">
        <v>0.3020647408499571</v>
      </c>
      <c r="AA10" s="18">
        <v>0.25444665779081299</v>
      </c>
      <c r="AB10" s="18">
        <v>0.29100738193845288</v>
      </c>
      <c r="AD10" s="18">
        <v>0.39988008766926492</v>
      </c>
      <c r="AE10" s="18">
        <v>0.37946949589160789</v>
      </c>
      <c r="AF10" s="18">
        <v>0.35964155937865222</v>
      </c>
      <c r="AG10" s="18">
        <v>0.41937392103363658</v>
      </c>
      <c r="AH10" s="18">
        <v>0.37896695978157358</v>
      </c>
      <c r="AI10" s="18">
        <v>0.37959733479537189</v>
      </c>
      <c r="AJ10" s="18">
        <v>0</v>
      </c>
      <c r="AL10" s="18">
        <v>0.48953999999999998</v>
      </c>
      <c r="AM10" s="18">
        <v>0.47828999999999999</v>
      </c>
      <c r="AN10" s="18">
        <v>0.44055</v>
      </c>
      <c r="AP10" s="18">
        <v>0.30498710186156069</v>
      </c>
      <c r="AQ10" s="18">
        <v>0.28263883202044499</v>
      </c>
      <c r="AR10" s="18">
        <v>0.24112330338376811</v>
      </c>
      <c r="AS10" s="18">
        <v>0.29580486854074078</v>
      </c>
      <c r="AT10" s="18">
        <v>0.35329070444313232</v>
      </c>
      <c r="AU10" s="18">
        <v>0.40983292958201489</v>
      </c>
      <c r="AW10" s="18">
        <v>0.38435310342733692</v>
      </c>
      <c r="AX10" s="18">
        <v>0</v>
      </c>
      <c r="AZ10" s="18">
        <v>0.46835096917724522</v>
      </c>
      <c r="BA10" s="18">
        <v>0.43441536993716762</v>
      </c>
      <c r="BB10" s="18">
        <v>0.26181176548244811</v>
      </c>
      <c r="BC10" s="18">
        <v>0.31620174486186642</v>
      </c>
      <c r="BD10" s="18">
        <v>0.31374684719271212</v>
      </c>
      <c r="BE10" s="18">
        <v>0.32436482233862513</v>
      </c>
      <c r="BF10" s="18">
        <v>0.2475402167994866</v>
      </c>
      <c r="BG10" s="18">
        <v>0.36669563733807942</v>
      </c>
    </row>
    <row r="11" spans="2:61" ht="45.95" customHeight="1">
      <c r="B11" s="20" t="s">
        <v>251</v>
      </c>
      <c r="C11" s="18">
        <v>0.28030953588841201</v>
      </c>
      <c r="D11" s="18">
        <v>0.33988652517657209</v>
      </c>
      <c r="E11" s="18">
        <v>0.23369742142450031</v>
      </c>
      <c r="G11" s="18">
        <v>0.27021840189251711</v>
      </c>
      <c r="H11" s="18">
        <v>0.27715357257640422</v>
      </c>
      <c r="I11" s="18">
        <v>0.2487898698118457</v>
      </c>
      <c r="J11" s="18">
        <v>0.2429153887124427</v>
      </c>
      <c r="K11" s="18">
        <v>0.3144319024631958</v>
      </c>
      <c r="L11" s="18">
        <v>0.26467463110237682</v>
      </c>
      <c r="M11" s="18">
        <v>0.34331096132429367</v>
      </c>
      <c r="N11" s="18">
        <v>0.27870714612168868</v>
      </c>
      <c r="O11" s="18">
        <v>0.22137226263494381</v>
      </c>
      <c r="Q11" s="18">
        <v>0.35085518912876729</v>
      </c>
      <c r="R11" s="18">
        <v>0.25387743627555148</v>
      </c>
      <c r="S11" s="18">
        <v>0.23471444496429419</v>
      </c>
      <c r="T11" s="18">
        <v>0.2423409111197386</v>
      </c>
      <c r="V11" s="18">
        <v>0.27293010339263041</v>
      </c>
      <c r="W11" s="18">
        <v>0.34524479806274538</v>
      </c>
      <c r="X11" s="18">
        <v>0.33152003175206068</v>
      </c>
      <c r="Y11" s="18">
        <v>0.25638322138761199</v>
      </c>
      <c r="Z11" s="18">
        <v>0.20624283495193799</v>
      </c>
      <c r="AA11" s="18">
        <v>0.24270147427007541</v>
      </c>
      <c r="AB11" s="18">
        <v>0.29498328593105688</v>
      </c>
      <c r="AD11" s="18">
        <v>0.32756257409562928</v>
      </c>
      <c r="AE11" s="18">
        <v>0.28564205109611612</v>
      </c>
      <c r="AF11" s="18">
        <v>0.24248813742681391</v>
      </c>
      <c r="AG11" s="18">
        <v>0.2206852348547268</v>
      </c>
      <c r="AH11" s="18">
        <v>0.25921149023223988</v>
      </c>
      <c r="AI11" s="18">
        <v>0.21464284691954311</v>
      </c>
      <c r="AJ11" s="18">
        <v>0</v>
      </c>
      <c r="AL11" s="18">
        <v>0.40107999999999999</v>
      </c>
      <c r="AM11" s="18">
        <v>0.29086000000000001</v>
      </c>
      <c r="AN11" s="18">
        <v>0.28858</v>
      </c>
      <c r="AP11" s="18">
        <v>0.29954002895805898</v>
      </c>
      <c r="AQ11" s="18">
        <v>0.21949044856450689</v>
      </c>
      <c r="AR11" s="18">
        <v>0.33437539286246659</v>
      </c>
      <c r="AS11" s="18">
        <v>0.20286220690465551</v>
      </c>
      <c r="AT11" s="18">
        <v>0.20742187909989401</v>
      </c>
      <c r="AU11" s="18">
        <v>0.18524231745449549</v>
      </c>
      <c r="AW11" s="18">
        <v>0.28030953588841201</v>
      </c>
      <c r="AX11" s="18">
        <v>0</v>
      </c>
      <c r="AZ11" s="18">
        <v>0.29335376170093641</v>
      </c>
      <c r="BA11" s="18">
        <v>0.34895057216720621</v>
      </c>
      <c r="BB11" s="18">
        <v>0.24686149244813169</v>
      </c>
      <c r="BC11" s="18">
        <v>0.2447987445886626</v>
      </c>
      <c r="BD11" s="18">
        <v>0.31635821832633232</v>
      </c>
      <c r="BE11" s="18">
        <v>0.18290552628832529</v>
      </c>
      <c r="BF11" s="18">
        <v>0.17534505744161041</v>
      </c>
      <c r="BG11" s="18">
        <v>0.15045857835283249</v>
      </c>
    </row>
    <row r="12" spans="2:61" ht="18.95" customHeight="1">
      <c r="B12" s="20" t="s">
        <v>252</v>
      </c>
      <c r="C12" s="18">
        <v>0.22229715345815229</v>
      </c>
      <c r="D12" s="18">
        <v>0.2326395781452065</v>
      </c>
      <c r="E12" s="18">
        <v>0.2138703568313893</v>
      </c>
      <c r="G12" s="18">
        <v>0.2193326385551812</v>
      </c>
      <c r="H12" s="18">
        <v>0.22031547984439129</v>
      </c>
      <c r="I12" s="18">
        <v>0.2143112962829111</v>
      </c>
      <c r="J12" s="18">
        <v>0.2299968322777716</v>
      </c>
      <c r="K12" s="18">
        <v>0.19826403005054549</v>
      </c>
      <c r="L12" s="18">
        <v>0.22146665421885289</v>
      </c>
      <c r="M12" s="18">
        <v>0.26602617784319821</v>
      </c>
      <c r="N12" s="18">
        <v>0.201816133812145</v>
      </c>
      <c r="O12" s="18">
        <v>0.20965355965738161</v>
      </c>
      <c r="Q12" s="18">
        <v>0.28994379946493037</v>
      </c>
      <c r="R12" s="18">
        <v>0.19539462036844679</v>
      </c>
      <c r="S12" s="18">
        <v>0.18535116222310349</v>
      </c>
      <c r="T12" s="18">
        <v>0.1807583157995622</v>
      </c>
      <c r="V12" s="18">
        <v>0.41646175913279798</v>
      </c>
      <c r="W12" s="18">
        <v>0.3425712993045783</v>
      </c>
      <c r="X12" s="18">
        <v>0.31411925741017538</v>
      </c>
      <c r="Y12" s="18">
        <v>0.16319837639470541</v>
      </c>
      <c r="Z12" s="18">
        <v>8.7395385103422457E-2</v>
      </c>
      <c r="AA12" s="18">
        <v>0.10292105877590881</v>
      </c>
      <c r="AB12" s="18">
        <v>0.1167411855544974</v>
      </c>
      <c r="AD12" s="18">
        <v>0.25038781062747939</v>
      </c>
      <c r="AE12" s="18">
        <v>0.23795685626746499</v>
      </c>
      <c r="AF12" s="18">
        <v>0.19408952215964809</v>
      </c>
      <c r="AG12" s="18">
        <v>0.16908021360710429</v>
      </c>
      <c r="AH12" s="18">
        <v>0.2010483407873051</v>
      </c>
      <c r="AI12" s="18">
        <v>0.19057192608864079</v>
      </c>
      <c r="AJ12" s="18">
        <v>0</v>
      </c>
      <c r="AL12" s="18">
        <v>0.36618000000000001</v>
      </c>
      <c r="AM12" s="18">
        <v>0.34128999999999998</v>
      </c>
      <c r="AN12" s="18">
        <v>0.30836000000000002</v>
      </c>
      <c r="AP12" s="18">
        <v>9.5168190677157816E-2</v>
      </c>
      <c r="AQ12" s="18">
        <v>0.1095397073811518</v>
      </c>
      <c r="AR12" s="18">
        <v>0.14728246844433529</v>
      </c>
      <c r="AS12" s="18">
        <v>9.3478022179766945E-2</v>
      </c>
      <c r="AT12" s="18">
        <v>0.1484461757017039</v>
      </c>
      <c r="AU12" s="18">
        <v>0.22564823841946929</v>
      </c>
      <c r="AW12" s="18">
        <v>0.22229715345815229</v>
      </c>
      <c r="AX12" s="18">
        <v>0</v>
      </c>
      <c r="AZ12" s="18">
        <v>0.33200765943747262</v>
      </c>
      <c r="BA12" s="18">
        <v>0.27982122967810191</v>
      </c>
      <c r="BB12" s="18">
        <v>0.1093426514480047</v>
      </c>
      <c r="BC12" s="18">
        <v>9.0405659037345404E-2</v>
      </c>
      <c r="BD12" s="18">
        <v>9.4220258866480638E-2</v>
      </c>
      <c r="BE12" s="18">
        <v>0.153669924510627</v>
      </c>
      <c r="BF12" s="18">
        <v>7.5219815361339232E-2</v>
      </c>
      <c r="BG12" s="18">
        <v>0.14530202248546381</v>
      </c>
    </row>
    <row r="13" spans="2:61" ht="32.1" customHeight="1">
      <c r="B13" s="20" t="s">
        <v>253</v>
      </c>
      <c r="C13" s="18">
        <v>0.16158294614232879</v>
      </c>
      <c r="D13" s="18">
        <v>0.16835330682104321</v>
      </c>
      <c r="E13" s="18">
        <v>0.15609370729857719</v>
      </c>
      <c r="G13" s="18">
        <v>0.18452030883674331</v>
      </c>
      <c r="H13" s="18">
        <v>0.16415438535737911</v>
      </c>
      <c r="I13" s="18">
        <v>0.13059830435070161</v>
      </c>
      <c r="J13" s="18">
        <v>0.15780317857033421</v>
      </c>
      <c r="K13" s="18">
        <v>0.16522648829666789</v>
      </c>
      <c r="L13" s="18">
        <v>0.12699210613526221</v>
      </c>
      <c r="M13" s="18">
        <v>0.20261795268100929</v>
      </c>
      <c r="N13" s="18">
        <v>0.1600564447470533</v>
      </c>
      <c r="O13" s="18">
        <v>0.1439735405764444</v>
      </c>
      <c r="Q13" s="18">
        <v>0.20275553031456819</v>
      </c>
      <c r="R13" s="18">
        <v>0.16905215628001499</v>
      </c>
      <c r="S13" s="18">
        <v>0.12391747321696581</v>
      </c>
      <c r="T13" s="18">
        <v>0.128653970748656</v>
      </c>
      <c r="V13" s="18">
        <v>0.17841548481811009</v>
      </c>
      <c r="W13" s="18">
        <v>0.17907403609924091</v>
      </c>
      <c r="X13" s="18">
        <v>0.20602708285033899</v>
      </c>
      <c r="Y13" s="18">
        <v>0.19455159840535469</v>
      </c>
      <c r="Z13" s="18">
        <v>0.16458393285973891</v>
      </c>
      <c r="AA13" s="18">
        <v>9.6537200473535062E-2</v>
      </c>
      <c r="AB13" s="18">
        <v>0.1084581812939869</v>
      </c>
      <c r="AD13" s="18">
        <v>0.18842862236037641</v>
      </c>
      <c r="AE13" s="18">
        <v>0.16018174672118621</v>
      </c>
      <c r="AF13" s="18">
        <v>0.1625252470803078</v>
      </c>
      <c r="AG13" s="18">
        <v>0.13392011112215119</v>
      </c>
      <c r="AH13" s="18">
        <v>0.1229103301565093</v>
      </c>
      <c r="AI13" s="18">
        <v>0.13204539870349699</v>
      </c>
      <c r="AJ13" s="18">
        <v>0</v>
      </c>
      <c r="AL13" s="18">
        <v>0.26407999999999998</v>
      </c>
      <c r="AM13" s="18">
        <v>0.15715000000000001</v>
      </c>
      <c r="AN13" s="18">
        <v>0.13233</v>
      </c>
      <c r="AP13" s="18">
        <v>0.14799302977758799</v>
      </c>
      <c r="AQ13" s="18">
        <v>9.3954515831012483E-2</v>
      </c>
      <c r="AR13" s="18">
        <v>0.16417811603036131</v>
      </c>
      <c r="AS13" s="18">
        <v>0.14602517281986779</v>
      </c>
      <c r="AT13" s="18">
        <v>0.1188744158679263</v>
      </c>
      <c r="AU13" s="18">
        <v>0.15990631551268039</v>
      </c>
      <c r="AW13" s="18">
        <v>0.16158294614232879</v>
      </c>
      <c r="AX13" s="18">
        <v>0</v>
      </c>
      <c r="AZ13" s="18">
        <v>0.1674680305210626</v>
      </c>
      <c r="BA13" s="18">
        <v>0.22743825458409231</v>
      </c>
      <c r="BB13" s="18">
        <v>9.7765223584089331E-2</v>
      </c>
      <c r="BC13" s="18">
        <v>0.14745464301196501</v>
      </c>
      <c r="BD13" s="18">
        <v>0.1801885079317759</v>
      </c>
      <c r="BE13" s="18">
        <v>0.22590747962230831</v>
      </c>
      <c r="BF13" s="18">
        <v>5.7922618375415298E-2</v>
      </c>
      <c r="BG13" s="18">
        <v>5.1572069123945817E-2</v>
      </c>
    </row>
    <row r="14" spans="2:61" ht="32.1" customHeight="1">
      <c r="B14" s="20" t="s">
        <v>254</v>
      </c>
      <c r="C14" s="18">
        <v>6.6335203803703849E-2</v>
      </c>
      <c r="D14" s="18">
        <v>4.8428412127238279E-2</v>
      </c>
      <c r="E14" s="18">
        <v>8.0280759848878613E-2</v>
      </c>
      <c r="G14" s="18">
        <v>4.3741827508255733E-2</v>
      </c>
      <c r="H14" s="18">
        <v>5.9561127138204287E-2</v>
      </c>
      <c r="I14" s="18">
        <v>9.0029172122884915E-2</v>
      </c>
      <c r="J14" s="18">
        <v>7.0071770057340041E-2</v>
      </c>
      <c r="K14" s="18">
        <v>7.0837751220788295E-2</v>
      </c>
      <c r="L14" s="18">
        <v>7.7099756008117998E-2</v>
      </c>
      <c r="M14" s="18">
        <v>4.7339394645545062E-2</v>
      </c>
      <c r="N14" s="18">
        <v>5.5887689686195688E-2</v>
      </c>
      <c r="O14" s="18">
        <v>9.3339753746184737E-2</v>
      </c>
      <c r="Q14" s="18">
        <v>3.9462720727553927E-2</v>
      </c>
      <c r="R14" s="18">
        <v>7.6413542583829611E-2</v>
      </c>
      <c r="S14" s="18">
        <v>7.7269554782489036E-2</v>
      </c>
      <c r="T14" s="18">
        <v>9.101585630597453E-2</v>
      </c>
      <c r="V14" s="18">
        <v>5.6646485550576407E-2</v>
      </c>
      <c r="W14" s="18">
        <v>4.342764254330593E-2</v>
      </c>
      <c r="X14" s="18">
        <v>4.7268880444299707E-2</v>
      </c>
      <c r="Y14" s="18">
        <v>8.4189141828136568E-2</v>
      </c>
      <c r="Z14" s="18">
        <v>8.3316360335669082E-2</v>
      </c>
      <c r="AA14" s="18">
        <v>8.8548184566691043E-2</v>
      </c>
      <c r="AB14" s="18">
        <v>6.5072041308695289E-2</v>
      </c>
      <c r="AD14" s="18">
        <v>5.7879016123956073E-2</v>
      </c>
      <c r="AE14" s="18">
        <v>4.8165159552694223E-2</v>
      </c>
      <c r="AF14" s="18">
        <v>8.2759563103119813E-2</v>
      </c>
      <c r="AG14" s="18">
        <v>7.5822604519256639E-2</v>
      </c>
      <c r="AH14" s="18">
        <v>6.6395214439592773E-2</v>
      </c>
      <c r="AI14" s="18">
        <v>0.10016231698643641</v>
      </c>
      <c r="AJ14" s="18">
        <v>1</v>
      </c>
      <c r="AL14" s="18">
        <v>3.7519999999999998E-2</v>
      </c>
      <c r="AM14" s="18">
        <v>4.8689999999999997E-2</v>
      </c>
      <c r="AN14" s="18">
        <v>7.0459999999999995E-2</v>
      </c>
      <c r="AP14" s="18">
        <v>3.2898861730144967E-2</v>
      </c>
      <c r="AQ14" s="18">
        <v>0.12708677458569309</v>
      </c>
      <c r="AR14" s="18">
        <v>4.3316291558977427E-2</v>
      </c>
      <c r="AS14" s="18">
        <v>9.2732362092284859E-2</v>
      </c>
      <c r="AT14" s="18">
        <v>8.163295039458307E-2</v>
      </c>
      <c r="AU14" s="18">
        <v>9.8781069106015973E-2</v>
      </c>
      <c r="AW14" s="18">
        <v>6.6335203803703849E-2</v>
      </c>
      <c r="AX14" s="18">
        <v>0</v>
      </c>
      <c r="AZ14" s="18">
        <v>5.7683326017518161E-2</v>
      </c>
      <c r="BA14" s="18">
        <v>5.0620265386142581E-2</v>
      </c>
      <c r="BB14" s="18">
        <v>7.6556318072731083E-2</v>
      </c>
      <c r="BC14" s="18">
        <v>5.9808534879721993E-2</v>
      </c>
      <c r="BD14" s="18">
        <v>6.5842824204349656E-2</v>
      </c>
      <c r="BE14" s="18">
        <v>9.2640850920546497E-2</v>
      </c>
      <c r="BF14" s="18">
        <v>0.1552925165871063</v>
      </c>
      <c r="BG14" s="18">
        <v>9.8604294235094966E-2</v>
      </c>
    </row>
    <row r="15" spans="2:61" ht="18.95" customHeight="1">
      <c r="B15" s="20" t="s">
        <v>255</v>
      </c>
      <c r="C15" s="18">
        <v>6.338275043818975E-2</v>
      </c>
      <c r="D15" s="18">
        <v>8.1981637012290817E-2</v>
      </c>
      <c r="E15" s="18">
        <v>4.8691234364772927E-2</v>
      </c>
      <c r="G15" s="18">
        <v>6.1848914142723109E-2</v>
      </c>
      <c r="H15" s="18">
        <v>5.7926708014122898E-2</v>
      </c>
      <c r="I15" s="18">
        <v>3.2181033414295623E-2</v>
      </c>
      <c r="J15" s="18">
        <v>4.512078424192114E-2</v>
      </c>
      <c r="K15" s="18">
        <v>6.9100158082094215E-2</v>
      </c>
      <c r="L15" s="18">
        <v>7.5172093725506178E-2</v>
      </c>
      <c r="M15" s="18">
        <v>9.068832942317373E-2</v>
      </c>
      <c r="N15" s="18">
        <v>7.0324021018078081E-2</v>
      </c>
      <c r="O15" s="18">
        <v>3.9503440360889652E-2</v>
      </c>
      <c r="Q15" s="18">
        <v>7.4604180838342096E-2</v>
      </c>
      <c r="R15" s="18">
        <v>5.1557141424562219E-2</v>
      </c>
      <c r="S15" s="18">
        <v>7.2036459696510513E-2</v>
      </c>
      <c r="T15" s="18">
        <v>4.9909775368831198E-2</v>
      </c>
      <c r="V15" s="18">
        <v>1.9834863356969198E-2</v>
      </c>
      <c r="W15" s="18">
        <v>3.4359278673540411E-2</v>
      </c>
      <c r="X15" s="18">
        <v>3.3489299632688457E-2</v>
      </c>
      <c r="Y15" s="18">
        <v>3.6692291800488178E-2</v>
      </c>
      <c r="Z15" s="18">
        <v>7.0190319337961701E-2</v>
      </c>
      <c r="AA15" s="18">
        <v>9.1764545315634286E-2</v>
      </c>
      <c r="AB15" s="18">
        <v>0.1572298674361513</v>
      </c>
      <c r="AD15" s="18">
        <v>8.5803993864646572E-2</v>
      </c>
      <c r="AE15" s="18">
        <v>6.4457341145724364E-2</v>
      </c>
      <c r="AF15" s="18">
        <v>5.2629702883702792E-2</v>
      </c>
      <c r="AG15" s="18">
        <v>4.474081850403825E-2</v>
      </c>
      <c r="AH15" s="18">
        <v>5.0266958831226893E-2</v>
      </c>
      <c r="AI15" s="18">
        <v>2.0241188483271642E-2</v>
      </c>
      <c r="AJ15" s="18">
        <v>0</v>
      </c>
      <c r="AL15" s="18">
        <v>2.8070000000000001E-2</v>
      </c>
      <c r="AM15" s="18">
        <v>2.9420000000000002E-2</v>
      </c>
      <c r="AN15" s="18">
        <v>3.585E-2</v>
      </c>
      <c r="AP15" s="18">
        <v>9.8024107238415523E-2</v>
      </c>
      <c r="AQ15" s="18">
        <v>8.0749475327300924E-2</v>
      </c>
      <c r="AR15" s="18">
        <v>0.19508109434669441</v>
      </c>
      <c r="AS15" s="18">
        <v>8.6254597144274719E-2</v>
      </c>
      <c r="AT15" s="18">
        <v>0.12701970239965199</v>
      </c>
      <c r="AU15" s="18">
        <v>0.15565191008750401</v>
      </c>
      <c r="AW15" s="18">
        <v>6.338275043818975E-2</v>
      </c>
      <c r="AX15" s="18">
        <v>0</v>
      </c>
      <c r="AZ15" s="18">
        <v>1.677727651712374E-2</v>
      </c>
      <c r="BA15" s="18">
        <v>7.0123944233942068E-2</v>
      </c>
      <c r="BB15" s="18">
        <v>0.13514560451300589</v>
      </c>
      <c r="BC15" s="18">
        <v>7.1939778324223075E-2</v>
      </c>
      <c r="BD15" s="18">
        <v>0.1115716955752127</v>
      </c>
      <c r="BE15" s="18">
        <v>9.9129128786681509E-2</v>
      </c>
      <c r="BF15" s="18">
        <v>7.2343982960483263E-2</v>
      </c>
      <c r="BG15" s="18">
        <v>0</v>
      </c>
    </row>
    <row r="16" spans="2:61" ht="18.95" customHeight="1">
      <c r="B16" s="20" t="s">
        <v>120</v>
      </c>
      <c r="C16" s="18">
        <v>4.5767919363039434E-3</v>
      </c>
      <c r="D16" s="18">
        <v>5.3942200470029613E-3</v>
      </c>
      <c r="E16" s="18">
        <v>3.8043462725522179E-3</v>
      </c>
      <c r="G16" s="18">
        <v>6.7634165448655966E-3</v>
      </c>
      <c r="H16" s="18">
        <v>4.3124480856841854E-3</v>
      </c>
      <c r="I16" s="18">
        <v>0</v>
      </c>
      <c r="J16" s="18">
        <v>3.719848427048708E-3</v>
      </c>
      <c r="K16" s="18">
        <v>9.8270406287902928E-3</v>
      </c>
      <c r="L16" s="18">
        <v>7.7172295918580512E-3</v>
      </c>
      <c r="M16" s="18">
        <v>6.6099465134921232E-3</v>
      </c>
      <c r="N16" s="18">
        <v>0</v>
      </c>
      <c r="O16" s="18">
        <v>3.2938509442142082E-3</v>
      </c>
      <c r="Q16" s="18">
        <v>1.6059719385574051E-3</v>
      </c>
      <c r="R16" s="18">
        <v>5.8899634035391073E-3</v>
      </c>
      <c r="S16" s="18">
        <v>6.057638751637005E-3</v>
      </c>
      <c r="T16" s="18">
        <v>6.9595433136045107E-3</v>
      </c>
      <c r="V16" s="18">
        <v>0</v>
      </c>
      <c r="W16" s="18">
        <v>1.851501558856117E-3</v>
      </c>
      <c r="X16" s="18">
        <v>1.904817057418723E-3</v>
      </c>
      <c r="Y16" s="18">
        <v>7.813369663767937E-3</v>
      </c>
      <c r="Z16" s="18">
        <v>3.5943965897775442E-3</v>
      </c>
      <c r="AA16" s="18">
        <v>1.278010827232927E-2</v>
      </c>
      <c r="AB16" s="18">
        <v>4.663392983926983E-3</v>
      </c>
      <c r="AD16" s="18">
        <v>3.1202430006690902E-3</v>
      </c>
      <c r="AE16" s="18">
        <v>4.512117914721908E-3</v>
      </c>
      <c r="AF16" s="18">
        <v>8.1921814561989187E-3</v>
      </c>
      <c r="AG16" s="18">
        <v>7.3361220538742363E-3</v>
      </c>
      <c r="AH16" s="18">
        <v>3.7319989034223259E-3</v>
      </c>
      <c r="AI16" s="18">
        <v>3.295864641825884E-3</v>
      </c>
      <c r="AJ16" s="18">
        <v>0</v>
      </c>
      <c r="AL16" s="18">
        <v>1.8799999999999999E-3</v>
      </c>
      <c r="AM16" s="18">
        <v>1.73E-3</v>
      </c>
      <c r="AN16" s="18">
        <v>0</v>
      </c>
      <c r="AP16" s="18">
        <v>2.912452319053464E-3</v>
      </c>
      <c r="AQ16" s="18">
        <v>1.530202157920355E-2</v>
      </c>
      <c r="AR16" s="18">
        <v>0</v>
      </c>
      <c r="AS16" s="18">
        <v>7.5053217860347526E-3</v>
      </c>
      <c r="AT16" s="18">
        <v>1.7947062085264909E-2</v>
      </c>
      <c r="AU16" s="18">
        <v>0</v>
      </c>
      <c r="AW16" s="18">
        <v>4.5767919363039434E-3</v>
      </c>
      <c r="AX16" s="18">
        <v>0</v>
      </c>
      <c r="AZ16" s="18">
        <v>2.4711610089216711E-3</v>
      </c>
      <c r="BA16" s="18">
        <v>2.360559239579891E-3</v>
      </c>
      <c r="BB16" s="18">
        <v>8.9051984150972374E-3</v>
      </c>
      <c r="BC16" s="18">
        <v>8.7927451950401969E-3</v>
      </c>
      <c r="BD16" s="18">
        <v>0</v>
      </c>
      <c r="BE16" s="18">
        <v>0</v>
      </c>
      <c r="BF16" s="18">
        <v>7.7092224144915972E-3</v>
      </c>
      <c r="BG16" s="18">
        <v>1.30820845528953E-2</v>
      </c>
    </row>
    <row r="18" spans="2:2">
      <c r="B18" s="21" t="s">
        <v>30</v>
      </c>
    </row>
    <row r="19" spans="2:2">
      <c r="B19" t="s">
        <v>483</v>
      </c>
    </row>
    <row r="20" spans="2:2">
      <c r="B20" t="s">
        <v>11</v>
      </c>
    </row>
    <row r="21" spans="2:2">
      <c r="B21"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I24"/>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256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45.95" customHeight="1">
      <c r="B9" s="20" t="s">
        <v>257</v>
      </c>
      <c r="C9" s="18">
        <v>0.51063267005959534</v>
      </c>
      <c r="D9" s="18">
        <v>0.50903767714312409</v>
      </c>
      <c r="E9" s="18">
        <v>0.51101954818780715</v>
      </c>
      <c r="G9" s="18">
        <v>0.48697256577891729</v>
      </c>
      <c r="H9" s="18">
        <v>0.49630106185716177</v>
      </c>
      <c r="I9" s="18">
        <v>0.49368690288273259</v>
      </c>
      <c r="J9" s="18">
        <v>0.50693095983603498</v>
      </c>
      <c r="K9" s="18">
        <v>0.52187951219413098</v>
      </c>
      <c r="L9" s="18">
        <v>0.51554198808935792</v>
      </c>
      <c r="M9" s="18">
        <v>0.4925026793101715</v>
      </c>
      <c r="N9" s="18">
        <v>0.53585454436084234</v>
      </c>
      <c r="O9" s="18">
        <v>0.53370950109612902</v>
      </c>
      <c r="Q9" s="18">
        <v>0.56919015584707455</v>
      </c>
      <c r="R9" s="18">
        <v>0.53828497329291347</v>
      </c>
      <c r="S9" s="18">
        <v>0.46175704386622479</v>
      </c>
      <c r="T9" s="18">
        <v>0.44804920832066958</v>
      </c>
      <c r="V9" s="18">
        <v>0.43655272447862631</v>
      </c>
      <c r="W9" s="18">
        <v>0.47586616859409608</v>
      </c>
      <c r="X9" s="18">
        <v>0.47077174815144901</v>
      </c>
      <c r="Y9" s="18">
        <v>0.53369152565022093</v>
      </c>
      <c r="Z9" s="18">
        <v>0.59649093615428872</v>
      </c>
      <c r="AA9" s="18">
        <v>0.53844784107288335</v>
      </c>
      <c r="AB9" s="18">
        <v>0.52782627880942512</v>
      </c>
      <c r="AD9" s="18">
        <v>0.49934788796608209</v>
      </c>
      <c r="AE9" s="18">
        <v>0.5363383401587144</v>
      </c>
      <c r="AF9" s="18">
        <v>0.50665319348984239</v>
      </c>
      <c r="AG9" s="18">
        <v>0.49887475990980468</v>
      </c>
      <c r="AH9" s="18">
        <v>0.51827812592108591</v>
      </c>
      <c r="AI9" s="18">
        <v>0.49687663467831322</v>
      </c>
      <c r="AJ9" s="18">
        <v>0.38541607807799599</v>
      </c>
      <c r="AL9" s="18">
        <v>0.51819000000000004</v>
      </c>
      <c r="AM9" s="18">
        <v>0.46167000000000002</v>
      </c>
      <c r="AN9" s="18">
        <v>0.45812000000000003</v>
      </c>
      <c r="AP9" s="18">
        <v>0.61122371456421232</v>
      </c>
      <c r="AQ9" s="18">
        <v>0.46932559693370912</v>
      </c>
      <c r="AR9" s="18">
        <v>0.5422117492737617</v>
      </c>
      <c r="AS9" s="18">
        <v>0.60163408797189488</v>
      </c>
      <c r="AT9" s="18">
        <v>0.50963288168114385</v>
      </c>
      <c r="AU9" s="18">
        <v>0.47227518248514921</v>
      </c>
      <c r="AW9" s="18">
        <v>0.51494707817493768</v>
      </c>
      <c r="AX9" s="18">
        <v>0.48997647797809168</v>
      </c>
      <c r="AZ9" s="18">
        <v>0.46324997201019219</v>
      </c>
      <c r="BA9" s="18">
        <v>0.47623332018396047</v>
      </c>
      <c r="BB9" s="18">
        <v>0.54347022935013445</v>
      </c>
      <c r="BC9" s="18">
        <v>0.64173623680242098</v>
      </c>
      <c r="BD9" s="18">
        <v>0.58837324436691008</v>
      </c>
      <c r="BE9" s="18">
        <v>0.47096524493896069</v>
      </c>
      <c r="BF9" s="18">
        <v>0.5383057878015588</v>
      </c>
      <c r="BG9" s="18">
        <v>0.4957441428248292</v>
      </c>
    </row>
    <row r="10" spans="2:61" ht="45.95" customHeight="1">
      <c r="B10" s="20" t="s">
        <v>258</v>
      </c>
      <c r="C10" s="18">
        <v>0.43976307060465453</v>
      </c>
      <c r="D10" s="18">
        <v>0.43563710443554032</v>
      </c>
      <c r="E10" s="18">
        <v>0.44275825946394692</v>
      </c>
      <c r="G10" s="18">
        <v>0.41251701308393007</v>
      </c>
      <c r="H10" s="18">
        <v>0.43923751057194521</v>
      </c>
      <c r="I10" s="18">
        <v>0.37760809879193352</v>
      </c>
      <c r="J10" s="18">
        <v>0.45845733632764002</v>
      </c>
      <c r="K10" s="18">
        <v>0.45919934721681199</v>
      </c>
      <c r="L10" s="18">
        <v>0.46442818191433888</v>
      </c>
      <c r="M10" s="18">
        <v>0.43990748858289491</v>
      </c>
      <c r="N10" s="18">
        <v>0.44437849362308018</v>
      </c>
      <c r="O10" s="18">
        <v>0.44403073160003298</v>
      </c>
      <c r="Q10" s="18">
        <v>0.47739919053400948</v>
      </c>
      <c r="R10" s="18">
        <v>0.43483340027903328</v>
      </c>
      <c r="S10" s="18">
        <v>0.4169475429586888</v>
      </c>
      <c r="T10" s="18">
        <v>0.40517792050860568</v>
      </c>
      <c r="V10" s="18">
        <v>0.4720821543378394</v>
      </c>
      <c r="W10" s="18">
        <v>0.49904509496847432</v>
      </c>
      <c r="X10" s="18">
        <v>0.44405744173406642</v>
      </c>
      <c r="Y10" s="18">
        <v>0.44979951623775338</v>
      </c>
      <c r="Z10" s="18">
        <v>0.42672432614253369</v>
      </c>
      <c r="AA10" s="18">
        <v>0.40108319886210109</v>
      </c>
      <c r="AB10" s="18">
        <v>0.38379070615431038</v>
      </c>
      <c r="AD10" s="18">
        <v>0.4708735242470396</v>
      </c>
      <c r="AE10" s="18">
        <v>0.41416516375564649</v>
      </c>
      <c r="AF10" s="18">
        <v>0.41616516572808387</v>
      </c>
      <c r="AG10" s="18">
        <v>0.4155045833180539</v>
      </c>
      <c r="AH10" s="18">
        <v>0.43935824309000909</v>
      </c>
      <c r="AI10" s="18">
        <v>0.44627988560845888</v>
      </c>
      <c r="AJ10" s="18">
        <v>0.17861705748632431</v>
      </c>
      <c r="AL10" s="18">
        <v>0.52005000000000001</v>
      </c>
      <c r="AM10" s="18">
        <v>0.42246</v>
      </c>
      <c r="AN10" s="18">
        <v>0.48925000000000002</v>
      </c>
      <c r="AP10" s="18">
        <v>0.38770153573334298</v>
      </c>
      <c r="AQ10" s="18">
        <v>0.39528673641909118</v>
      </c>
      <c r="AR10" s="18">
        <v>0.44238290078871012</v>
      </c>
      <c r="AS10" s="18">
        <v>0.43661902015806919</v>
      </c>
      <c r="AT10" s="18">
        <v>0.40408827976892342</v>
      </c>
      <c r="AU10" s="18">
        <v>0.43881231449658498</v>
      </c>
      <c r="AW10" s="18">
        <v>0.45863594590840012</v>
      </c>
      <c r="AX10" s="18">
        <v>0.3256240365816096</v>
      </c>
      <c r="AZ10" s="18">
        <v>0.4532285083050332</v>
      </c>
      <c r="BA10" s="18">
        <v>0.47996703051105832</v>
      </c>
      <c r="BB10" s="18">
        <v>0.4079101551238275</v>
      </c>
      <c r="BC10" s="18">
        <v>0.44186147209268661</v>
      </c>
      <c r="BD10" s="18">
        <v>0.30608786448611353</v>
      </c>
      <c r="BE10" s="18">
        <v>0.4515070158031354</v>
      </c>
      <c r="BF10" s="18">
        <v>0.39414780937231408</v>
      </c>
      <c r="BG10" s="18">
        <v>0.31986701375203719</v>
      </c>
    </row>
    <row r="11" spans="2:61" ht="60" customHeight="1">
      <c r="B11" s="20" t="s">
        <v>259</v>
      </c>
      <c r="C11" s="18">
        <v>0.43729128185665028</v>
      </c>
      <c r="D11" s="18">
        <v>0.48687202223869191</v>
      </c>
      <c r="E11" s="18">
        <v>0.398335279948624</v>
      </c>
      <c r="G11" s="18">
        <v>0.39023225024168112</v>
      </c>
      <c r="H11" s="18">
        <v>0.42559872792058451</v>
      </c>
      <c r="I11" s="18">
        <v>0.4034882516940938</v>
      </c>
      <c r="J11" s="18">
        <v>0.4098011900391626</v>
      </c>
      <c r="K11" s="18">
        <v>0.43145842786133148</v>
      </c>
      <c r="L11" s="18">
        <v>0.42888061021276208</v>
      </c>
      <c r="M11" s="18">
        <v>0.46370287463027188</v>
      </c>
      <c r="N11" s="18">
        <v>0.45457382368908161</v>
      </c>
      <c r="O11" s="18">
        <v>0.47872344254300048</v>
      </c>
      <c r="Q11" s="18">
        <v>0.50374994031675047</v>
      </c>
      <c r="R11" s="18">
        <v>0.44736492735347472</v>
      </c>
      <c r="S11" s="18">
        <v>0.38136707772341372</v>
      </c>
      <c r="T11" s="18">
        <v>0.38584200981197742</v>
      </c>
      <c r="V11" s="18">
        <v>0.37896138617459979</v>
      </c>
      <c r="W11" s="18">
        <v>0.4153816963111055</v>
      </c>
      <c r="X11" s="18">
        <v>0.409644626581255</v>
      </c>
      <c r="Y11" s="18">
        <v>0.47563223641275271</v>
      </c>
      <c r="Z11" s="18">
        <v>0.48224553707068502</v>
      </c>
      <c r="AA11" s="18">
        <v>0.44331881260105988</v>
      </c>
      <c r="AB11" s="18">
        <v>0.45947442414855422</v>
      </c>
      <c r="AD11" s="18">
        <v>0.45056523793602449</v>
      </c>
      <c r="AE11" s="18">
        <v>0.46182512545553162</v>
      </c>
      <c r="AF11" s="18">
        <v>0.41257702690347647</v>
      </c>
      <c r="AG11" s="18">
        <v>0.36767502224684501</v>
      </c>
      <c r="AH11" s="18">
        <v>0.42739720701911488</v>
      </c>
      <c r="AI11" s="18">
        <v>0.43610783876597747</v>
      </c>
      <c r="AJ11" s="18">
        <v>0.17861705748632431</v>
      </c>
      <c r="AL11" s="18">
        <v>0.50754999999999995</v>
      </c>
      <c r="AM11" s="18">
        <v>0.34988999999999998</v>
      </c>
      <c r="AN11" s="18">
        <v>0.39412999999999998</v>
      </c>
      <c r="AP11" s="18">
        <v>0.53506151359743381</v>
      </c>
      <c r="AQ11" s="18">
        <v>0.39489962680850932</v>
      </c>
      <c r="AR11" s="18">
        <v>0.51128839996011521</v>
      </c>
      <c r="AS11" s="18">
        <v>0.47288405754386109</v>
      </c>
      <c r="AT11" s="18">
        <v>0.40443958149834608</v>
      </c>
      <c r="AU11" s="18">
        <v>0.5767224154032804</v>
      </c>
      <c r="AW11" s="18">
        <v>0.44703825847345202</v>
      </c>
      <c r="AX11" s="18">
        <v>0.38647680826075198</v>
      </c>
      <c r="AZ11" s="18">
        <v>0.386467265591729</v>
      </c>
      <c r="BA11" s="18">
        <v>0.43651735473493247</v>
      </c>
      <c r="BB11" s="18">
        <v>0.47595362814607611</v>
      </c>
      <c r="BC11" s="18">
        <v>0.50874660256234994</v>
      </c>
      <c r="BD11" s="18">
        <v>0.55209805425859015</v>
      </c>
      <c r="BE11" s="18">
        <v>0.39910940683839902</v>
      </c>
      <c r="BF11" s="18">
        <v>0.45614567132244971</v>
      </c>
      <c r="BG11" s="18">
        <v>0.38886656520508212</v>
      </c>
    </row>
    <row r="12" spans="2:61" ht="45.95" customHeight="1">
      <c r="B12" s="20" t="s">
        <v>260</v>
      </c>
      <c r="C12" s="18">
        <v>0.38618687421929487</v>
      </c>
      <c r="D12" s="18">
        <v>0.42786531023756957</v>
      </c>
      <c r="E12" s="18">
        <v>0.35354903264654458</v>
      </c>
      <c r="G12" s="18">
        <v>0.30297025730117311</v>
      </c>
      <c r="H12" s="18">
        <v>0.34073668772035021</v>
      </c>
      <c r="I12" s="18">
        <v>0.35414764152309208</v>
      </c>
      <c r="J12" s="18">
        <v>0.39298098383862717</v>
      </c>
      <c r="K12" s="18">
        <v>0.38478838820930228</v>
      </c>
      <c r="L12" s="18">
        <v>0.38852632278113253</v>
      </c>
      <c r="M12" s="18">
        <v>0.41060750172728522</v>
      </c>
      <c r="N12" s="18">
        <v>0.4390122883063528</v>
      </c>
      <c r="O12" s="18">
        <v>0.38805525615574571</v>
      </c>
      <c r="Q12" s="18">
        <v>0.44291132251893423</v>
      </c>
      <c r="R12" s="18">
        <v>0.3888601961093866</v>
      </c>
      <c r="S12" s="18">
        <v>0.33733216264099442</v>
      </c>
      <c r="T12" s="18">
        <v>0.34526851247238882</v>
      </c>
      <c r="V12" s="18">
        <v>0.34141325098446862</v>
      </c>
      <c r="W12" s="18">
        <v>0.38150722991932312</v>
      </c>
      <c r="X12" s="18">
        <v>0.39917666108368488</v>
      </c>
      <c r="Y12" s="18">
        <v>0.39741916189743193</v>
      </c>
      <c r="Z12" s="18">
        <v>0.38694746877729302</v>
      </c>
      <c r="AA12" s="18">
        <v>0.41488198219689831</v>
      </c>
      <c r="AB12" s="18">
        <v>0.38354785296105448</v>
      </c>
      <c r="AD12" s="18">
        <v>0.39810478150041428</v>
      </c>
      <c r="AE12" s="18">
        <v>0.40255921577526288</v>
      </c>
      <c r="AF12" s="18">
        <v>0.37445717670542561</v>
      </c>
      <c r="AG12" s="18">
        <v>0.3709356059411541</v>
      </c>
      <c r="AH12" s="18">
        <v>0.37185160114625437</v>
      </c>
      <c r="AI12" s="18">
        <v>0.36503823088476728</v>
      </c>
      <c r="AJ12" s="18">
        <v>0</v>
      </c>
      <c r="AL12" s="18">
        <v>0.45424999999999999</v>
      </c>
      <c r="AM12" s="18">
        <v>0.34794999999999998</v>
      </c>
      <c r="AN12" s="18">
        <v>0.37008999999999997</v>
      </c>
      <c r="AP12" s="18">
        <v>0.46290293798187859</v>
      </c>
      <c r="AQ12" s="18">
        <v>0.35375394803361387</v>
      </c>
      <c r="AR12" s="18">
        <v>0.38811324677391879</v>
      </c>
      <c r="AS12" s="18">
        <v>0.40043647960861439</v>
      </c>
      <c r="AT12" s="18">
        <v>0.31481254592868152</v>
      </c>
      <c r="AU12" s="18">
        <v>0.49156165246563022</v>
      </c>
      <c r="AW12" s="18">
        <v>0.39964845910888891</v>
      </c>
      <c r="AX12" s="18">
        <v>0.30144581606807092</v>
      </c>
      <c r="AZ12" s="18">
        <v>0.36874503603903208</v>
      </c>
      <c r="BA12" s="18">
        <v>0.38189256775720232</v>
      </c>
      <c r="BB12" s="18">
        <v>0.40221397153635968</v>
      </c>
      <c r="BC12" s="18">
        <v>0.43145638099744149</v>
      </c>
      <c r="BD12" s="18">
        <v>0.44097173473922452</v>
      </c>
      <c r="BE12" s="18">
        <v>0.30368565003913811</v>
      </c>
      <c r="BF12" s="18">
        <v>0.38341756609849692</v>
      </c>
      <c r="BG12" s="18">
        <v>0.42545576415628761</v>
      </c>
    </row>
    <row r="13" spans="2:61" ht="32.1" customHeight="1">
      <c r="B13" s="20" t="s">
        <v>261</v>
      </c>
      <c r="C13" s="18">
        <v>0.36071725697896118</v>
      </c>
      <c r="D13" s="18">
        <v>0.38044991626478691</v>
      </c>
      <c r="E13" s="18">
        <v>0.34520316815339108</v>
      </c>
      <c r="G13" s="18">
        <v>0.37192557346462513</v>
      </c>
      <c r="H13" s="18">
        <v>0.32046740937828749</v>
      </c>
      <c r="I13" s="18">
        <v>0.37699811729604321</v>
      </c>
      <c r="J13" s="18">
        <v>0.38577336168606352</v>
      </c>
      <c r="K13" s="18">
        <v>0.3259621580183511</v>
      </c>
      <c r="L13" s="18">
        <v>0.35464343986586683</v>
      </c>
      <c r="M13" s="18">
        <v>0.36748768853364461</v>
      </c>
      <c r="N13" s="18">
        <v>0.37748951113389911</v>
      </c>
      <c r="O13" s="18">
        <v>0.37902999740333371</v>
      </c>
      <c r="Q13" s="18">
        <v>0.38804410882381912</v>
      </c>
      <c r="R13" s="18">
        <v>0.37751512607651599</v>
      </c>
      <c r="S13" s="18">
        <v>0.33506180149925791</v>
      </c>
      <c r="T13" s="18">
        <v>0.32825875124754328</v>
      </c>
      <c r="V13" s="18">
        <v>0.36491012601841821</v>
      </c>
      <c r="W13" s="18">
        <v>0.35304300653331488</v>
      </c>
      <c r="X13" s="18">
        <v>0.36986044245607269</v>
      </c>
      <c r="Y13" s="18">
        <v>0.37362335494354032</v>
      </c>
      <c r="Z13" s="18">
        <v>0.36465026030720399</v>
      </c>
      <c r="AA13" s="18">
        <v>0.34315791643962967</v>
      </c>
      <c r="AB13" s="18">
        <v>0.35591710873412669</v>
      </c>
      <c r="AD13" s="18">
        <v>0.35747921322508253</v>
      </c>
      <c r="AE13" s="18">
        <v>0.39638024142672362</v>
      </c>
      <c r="AF13" s="18">
        <v>0.34530164688615123</v>
      </c>
      <c r="AG13" s="18">
        <v>0.36965184822286512</v>
      </c>
      <c r="AH13" s="18">
        <v>0.35852955779514478</v>
      </c>
      <c r="AI13" s="18">
        <v>0.32875329861127822</v>
      </c>
      <c r="AJ13" s="18">
        <v>0</v>
      </c>
      <c r="AL13" s="18">
        <v>0.40198</v>
      </c>
      <c r="AM13" s="18">
        <v>0.35404000000000002</v>
      </c>
      <c r="AN13" s="18">
        <v>0.32029999999999997</v>
      </c>
      <c r="AP13" s="18">
        <v>0.36303694456067892</v>
      </c>
      <c r="AQ13" s="18">
        <v>0.35036254268753519</v>
      </c>
      <c r="AR13" s="18">
        <v>0.33081668928702151</v>
      </c>
      <c r="AS13" s="18">
        <v>0.37698581563279288</v>
      </c>
      <c r="AT13" s="18">
        <v>0.3294642440678322</v>
      </c>
      <c r="AU13" s="18">
        <v>0.4254561938620009</v>
      </c>
      <c r="AW13" s="18">
        <v>0.36522174959393428</v>
      </c>
      <c r="AX13" s="18">
        <v>0.33613132994731743</v>
      </c>
      <c r="AZ13" s="18">
        <v>0.35769945668416958</v>
      </c>
      <c r="BA13" s="18">
        <v>0.35542697228774378</v>
      </c>
      <c r="BB13" s="18">
        <v>0.37225821199670289</v>
      </c>
      <c r="BC13" s="18">
        <v>0.40587419730319663</v>
      </c>
      <c r="BD13" s="18">
        <v>0.3498913341297078</v>
      </c>
      <c r="BE13" s="18">
        <v>0.29978148789952042</v>
      </c>
      <c r="BF13" s="18">
        <v>0.31938277813939647</v>
      </c>
      <c r="BG13" s="18">
        <v>0.35474430466180462</v>
      </c>
    </row>
    <row r="14" spans="2:61" ht="45.95" customHeight="1">
      <c r="B14" s="20" t="s">
        <v>262</v>
      </c>
      <c r="C14" s="18">
        <v>0.28727361551025882</v>
      </c>
      <c r="D14" s="18">
        <v>0.28826511221033219</v>
      </c>
      <c r="E14" s="18">
        <v>0.28605424396256418</v>
      </c>
      <c r="G14" s="18">
        <v>0.26429855579885631</v>
      </c>
      <c r="H14" s="18">
        <v>0.28466485066225561</v>
      </c>
      <c r="I14" s="18">
        <v>0.25541929419569559</v>
      </c>
      <c r="J14" s="18">
        <v>0.25141187645683372</v>
      </c>
      <c r="K14" s="18">
        <v>0.30697401300262339</v>
      </c>
      <c r="L14" s="18">
        <v>0.27449059481071619</v>
      </c>
      <c r="M14" s="18">
        <v>0.32312891913960229</v>
      </c>
      <c r="N14" s="18">
        <v>0.27716124762764799</v>
      </c>
      <c r="O14" s="18">
        <v>0.31506407677698478</v>
      </c>
      <c r="Q14" s="18">
        <v>0.31899204917129959</v>
      </c>
      <c r="R14" s="18">
        <v>0.282455499891763</v>
      </c>
      <c r="S14" s="18">
        <v>0.27913691210364039</v>
      </c>
      <c r="T14" s="18">
        <v>0.25294543431728378</v>
      </c>
      <c r="V14" s="18">
        <v>0.30619875687908632</v>
      </c>
      <c r="W14" s="18">
        <v>0.30410817805482859</v>
      </c>
      <c r="X14" s="18">
        <v>0.28643066160713831</v>
      </c>
      <c r="Y14" s="18">
        <v>0.27723059650328591</v>
      </c>
      <c r="Z14" s="18">
        <v>0.25992213065063252</v>
      </c>
      <c r="AA14" s="18">
        <v>0.30185963274551808</v>
      </c>
      <c r="AB14" s="18">
        <v>0.27415100560840477</v>
      </c>
      <c r="AD14" s="18">
        <v>0.31755211684852319</v>
      </c>
      <c r="AE14" s="18">
        <v>0.30228565365342741</v>
      </c>
      <c r="AF14" s="18">
        <v>0.27778674522059382</v>
      </c>
      <c r="AG14" s="18">
        <v>0.25513116457893742</v>
      </c>
      <c r="AH14" s="18">
        <v>0.25162799004236053</v>
      </c>
      <c r="AI14" s="18">
        <v>0.23607858498306289</v>
      </c>
      <c r="AJ14" s="18">
        <v>0</v>
      </c>
      <c r="AL14" s="18">
        <v>0.33653</v>
      </c>
      <c r="AM14" s="18">
        <v>0.28743999999999997</v>
      </c>
      <c r="AN14" s="18">
        <v>0.25845000000000001</v>
      </c>
      <c r="AP14" s="18">
        <v>0.31575582292478271</v>
      </c>
      <c r="AQ14" s="18">
        <v>0.26136407841046722</v>
      </c>
      <c r="AR14" s="18">
        <v>0.3007590065434978</v>
      </c>
      <c r="AS14" s="18">
        <v>0.25926742865015823</v>
      </c>
      <c r="AT14" s="18">
        <v>0.26764653639977498</v>
      </c>
      <c r="AU14" s="18">
        <v>0.18651005301681259</v>
      </c>
      <c r="AW14" s="18">
        <v>0.29329324608912027</v>
      </c>
      <c r="AX14" s="18">
        <v>0.25804453308501479</v>
      </c>
      <c r="AZ14" s="18">
        <v>0.27727740610974272</v>
      </c>
      <c r="BA14" s="18">
        <v>0.31689595919871638</v>
      </c>
      <c r="BB14" s="18">
        <v>0.30273035183517982</v>
      </c>
      <c r="BC14" s="18">
        <v>0.2830734123012022</v>
      </c>
      <c r="BD14" s="18">
        <v>0.29046979002225942</v>
      </c>
      <c r="BE14" s="18">
        <v>0.26194267669625332</v>
      </c>
      <c r="BF14" s="18">
        <v>0.20425153923977821</v>
      </c>
      <c r="BG14" s="18">
        <v>0.23718812756573901</v>
      </c>
    </row>
    <row r="15" spans="2:61" ht="45.95" customHeight="1">
      <c r="B15" s="20" t="s">
        <v>263</v>
      </c>
      <c r="C15" s="18">
        <v>0.27313034900570837</v>
      </c>
      <c r="D15" s="18">
        <v>0.27067267440225751</v>
      </c>
      <c r="E15" s="18">
        <v>0.27448636706096219</v>
      </c>
      <c r="G15" s="18">
        <v>0.30072646581776241</v>
      </c>
      <c r="H15" s="18">
        <v>0.25180539181428829</v>
      </c>
      <c r="I15" s="18">
        <v>0.25993085156916179</v>
      </c>
      <c r="J15" s="18">
        <v>0.26585268401954959</v>
      </c>
      <c r="K15" s="18">
        <v>0.24937196502764061</v>
      </c>
      <c r="L15" s="18">
        <v>0.26410990322178329</v>
      </c>
      <c r="M15" s="18">
        <v>0.25694325970063109</v>
      </c>
      <c r="N15" s="18">
        <v>0.31472330517549191</v>
      </c>
      <c r="O15" s="18">
        <v>0.30480535398004921</v>
      </c>
      <c r="Q15" s="18">
        <v>0.29598784942029732</v>
      </c>
      <c r="R15" s="18">
        <v>0.29144436166015392</v>
      </c>
      <c r="S15" s="18">
        <v>0.25557893583962499</v>
      </c>
      <c r="T15" s="18">
        <v>0.23699935866691649</v>
      </c>
      <c r="V15" s="18">
        <v>0.18145935975310551</v>
      </c>
      <c r="W15" s="18">
        <v>0.22545860172037729</v>
      </c>
      <c r="X15" s="18">
        <v>0.25195093586347211</v>
      </c>
      <c r="Y15" s="18">
        <v>0.32235243540779829</v>
      </c>
      <c r="Z15" s="18">
        <v>0.33853871134183849</v>
      </c>
      <c r="AA15" s="18">
        <v>0.29347447013908062</v>
      </c>
      <c r="AB15" s="18">
        <v>0.30417595846782441</v>
      </c>
      <c r="AD15" s="18">
        <v>0.25349168379480352</v>
      </c>
      <c r="AE15" s="18">
        <v>0.30085487789346832</v>
      </c>
      <c r="AF15" s="18">
        <v>0.27669553595331908</v>
      </c>
      <c r="AG15" s="18">
        <v>0.24714106260149249</v>
      </c>
      <c r="AH15" s="18">
        <v>0.29840019523290628</v>
      </c>
      <c r="AI15" s="18">
        <v>0.24773877627948709</v>
      </c>
      <c r="AJ15" s="18">
        <v>0</v>
      </c>
      <c r="AL15" s="18">
        <v>0.23130999999999999</v>
      </c>
      <c r="AM15" s="18">
        <v>0.22939999999999999</v>
      </c>
      <c r="AN15" s="18">
        <v>0.22667999999999999</v>
      </c>
      <c r="AP15" s="18">
        <v>0.32775120736405611</v>
      </c>
      <c r="AQ15" s="18">
        <v>0.24752487141711241</v>
      </c>
      <c r="AR15" s="18">
        <v>0.28145648342390861</v>
      </c>
      <c r="AS15" s="18">
        <v>0.35745957479661772</v>
      </c>
      <c r="AT15" s="18">
        <v>0.34121908351388069</v>
      </c>
      <c r="AU15" s="18">
        <v>0.19422189385350611</v>
      </c>
      <c r="AW15" s="18">
        <v>0.26582483747689528</v>
      </c>
      <c r="AX15" s="18">
        <v>0.32834038327909232</v>
      </c>
      <c r="AZ15" s="18">
        <v>0.22617047242390001</v>
      </c>
      <c r="BA15" s="18">
        <v>0.26496807274787398</v>
      </c>
      <c r="BB15" s="18">
        <v>0.28496063021517992</v>
      </c>
      <c r="BC15" s="18">
        <v>0.35637981435794241</v>
      </c>
      <c r="BD15" s="18">
        <v>0.35972154936799822</v>
      </c>
      <c r="BE15" s="18">
        <v>0.30370999946977267</v>
      </c>
      <c r="BF15" s="18">
        <v>0.30014333565888801</v>
      </c>
      <c r="BG15" s="18">
        <v>0.3150529579264898</v>
      </c>
    </row>
    <row r="16" spans="2:61" ht="32.1" customHeight="1">
      <c r="B16" s="20" t="s">
        <v>264</v>
      </c>
      <c r="C16" s="18">
        <v>0.2426816074417672</v>
      </c>
      <c r="D16" s="18">
        <v>0.27724838430140109</v>
      </c>
      <c r="E16" s="18">
        <v>0.21564523007933761</v>
      </c>
      <c r="G16" s="18">
        <v>0.25524171235640419</v>
      </c>
      <c r="H16" s="18">
        <v>0.20718712659447891</v>
      </c>
      <c r="I16" s="18">
        <v>0.2199089504267856</v>
      </c>
      <c r="J16" s="18">
        <v>0.20800402350743541</v>
      </c>
      <c r="K16" s="18">
        <v>0.2356482040306431</v>
      </c>
      <c r="L16" s="18">
        <v>0.21964054161686511</v>
      </c>
      <c r="M16" s="18">
        <v>0.29012316961991652</v>
      </c>
      <c r="N16" s="18">
        <v>0.27309487670994298</v>
      </c>
      <c r="O16" s="18">
        <v>0.2440618587490837</v>
      </c>
      <c r="Q16" s="18">
        <v>0.27767108321987721</v>
      </c>
      <c r="R16" s="18">
        <v>0.26705624680016482</v>
      </c>
      <c r="S16" s="18">
        <v>0.2245087995357751</v>
      </c>
      <c r="T16" s="18">
        <v>0.19168608649286331</v>
      </c>
      <c r="V16" s="18">
        <v>0.1894099932033636</v>
      </c>
      <c r="W16" s="18">
        <v>0.20887825495623591</v>
      </c>
      <c r="X16" s="18">
        <v>0.20906393541595719</v>
      </c>
      <c r="Y16" s="18">
        <v>0.2254877597813546</v>
      </c>
      <c r="Z16" s="18">
        <v>0.29291447560086697</v>
      </c>
      <c r="AA16" s="18">
        <v>0.30738752589703261</v>
      </c>
      <c r="AB16" s="18">
        <v>0.26910747047871181</v>
      </c>
      <c r="AD16" s="18">
        <v>0.24487995507225169</v>
      </c>
      <c r="AE16" s="18">
        <v>0.2688637045152949</v>
      </c>
      <c r="AF16" s="18">
        <v>0.2243198407956131</v>
      </c>
      <c r="AG16" s="18">
        <v>0.28486900942845239</v>
      </c>
      <c r="AH16" s="18">
        <v>0.23570777240793619</v>
      </c>
      <c r="AI16" s="18">
        <v>0.20975750759825659</v>
      </c>
      <c r="AJ16" s="18">
        <v>0</v>
      </c>
      <c r="AL16" s="18">
        <v>0.24318000000000001</v>
      </c>
      <c r="AM16" s="18">
        <v>0.18912000000000001</v>
      </c>
      <c r="AN16" s="18">
        <v>0.17593</v>
      </c>
      <c r="AP16" s="18">
        <v>0.34867932092070558</v>
      </c>
      <c r="AQ16" s="18">
        <v>0.216659369247756</v>
      </c>
      <c r="AR16" s="18">
        <v>0.32052199759551631</v>
      </c>
      <c r="AS16" s="18">
        <v>0.27497383960371108</v>
      </c>
      <c r="AT16" s="18">
        <v>0.31077318370009022</v>
      </c>
      <c r="AU16" s="18">
        <v>0.39232215991334368</v>
      </c>
      <c r="AW16" s="18">
        <v>0.24071806848356231</v>
      </c>
      <c r="AX16" s="18">
        <v>0.2599093917375499</v>
      </c>
      <c r="AZ16" s="18">
        <v>0.19056127634370101</v>
      </c>
      <c r="BA16" s="18">
        <v>0.2364675933532733</v>
      </c>
      <c r="BB16" s="18">
        <v>0.28274210237570963</v>
      </c>
      <c r="BC16" s="18">
        <v>0.32101744104060248</v>
      </c>
      <c r="BD16" s="18">
        <v>0.3035299143915372</v>
      </c>
      <c r="BE16" s="18">
        <v>0.21042066302417761</v>
      </c>
      <c r="BF16" s="18">
        <v>0.26422974908677849</v>
      </c>
      <c r="BG16" s="18">
        <v>0.27417680433068581</v>
      </c>
    </row>
    <row r="17" spans="2:59" ht="60" customHeight="1">
      <c r="B17" s="20" t="s">
        <v>265</v>
      </c>
      <c r="C17" s="18">
        <v>0.11532160416765611</v>
      </c>
      <c r="D17" s="18">
        <v>0.12751943170075511</v>
      </c>
      <c r="E17" s="18">
        <v>0.1059579889070851</v>
      </c>
      <c r="G17" s="18">
        <v>9.7768103449564395E-2</v>
      </c>
      <c r="H17" s="18">
        <v>0.1085388622764081</v>
      </c>
      <c r="I17" s="18">
        <v>0.1194759429571309</v>
      </c>
      <c r="J17" s="18">
        <v>7.9043390768073998E-2</v>
      </c>
      <c r="K17" s="18">
        <v>0.13769398402075581</v>
      </c>
      <c r="L17" s="18">
        <v>9.762472946284835E-2</v>
      </c>
      <c r="M17" s="18">
        <v>0.16219914203126709</v>
      </c>
      <c r="N17" s="18">
        <v>0.1162793944282387</v>
      </c>
      <c r="O17" s="18">
        <v>7.5673871912513527E-2</v>
      </c>
      <c r="Q17" s="18">
        <v>0.1538280242669732</v>
      </c>
      <c r="R17" s="18">
        <v>8.467331256932209E-2</v>
      </c>
      <c r="S17" s="18">
        <v>0.106589388551037</v>
      </c>
      <c r="T17" s="18">
        <v>9.5026951434661611E-2</v>
      </c>
      <c r="V17" s="18">
        <v>0.11096472870335761</v>
      </c>
      <c r="W17" s="18">
        <v>0.111749651086542</v>
      </c>
      <c r="X17" s="18">
        <v>0.14592713580689701</v>
      </c>
      <c r="Y17" s="18">
        <v>0.11059700315296279</v>
      </c>
      <c r="Z17" s="18">
        <v>8.1312650780915138E-2</v>
      </c>
      <c r="AA17" s="18">
        <v>0.10881313321079709</v>
      </c>
      <c r="AB17" s="18">
        <v>0.1363247079561612</v>
      </c>
      <c r="AD17" s="18">
        <v>0.14016760248444621</v>
      </c>
      <c r="AE17" s="18">
        <v>0.1193478218372904</v>
      </c>
      <c r="AF17" s="18">
        <v>9.9386539573081481E-2</v>
      </c>
      <c r="AG17" s="18">
        <v>5.873092667213807E-2</v>
      </c>
      <c r="AH17" s="18">
        <v>0.1058648606344554</v>
      </c>
      <c r="AI17" s="18">
        <v>8.8085362311610987E-2</v>
      </c>
      <c r="AJ17" s="18">
        <v>0</v>
      </c>
      <c r="AL17" s="18">
        <v>0.17780000000000001</v>
      </c>
      <c r="AM17" s="18">
        <v>0.10015</v>
      </c>
      <c r="AN17" s="18">
        <v>7.3330000000000006E-2</v>
      </c>
      <c r="AP17" s="18">
        <v>0.116787942996791</v>
      </c>
      <c r="AQ17" s="18">
        <v>8.2994632054171416E-2</v>
      </c>
      <c r="AR17" s="18">
        <v>0.1530627901599802</v>
      </c>
      <c r="AS17" s="18">
        <v>0.1001521408500167</v>
      </c>
      <c r="AT17" s="18">
        <v>0.17609411500311459</v>
      </c>
      <c r="AU17" s="18">
        <v>4.6263062419807148E-2</v>
      </c>
      <c r="AW17" s="18">
        <v>0.1200830751734366</v>
      </c>
      <c r="AX17" s="18">
        <v>8.8219405689459712E-2</v>
      </c>
      <c r="AZ17" s="18">
        <v>0.1139203093803479</v>
      </c>
      <c r="BA17" s="18">
        <v>0.1343718262302161</v>
      </c>
      <c r="BB17" s="18">
        <v>0.1025983871997833</v>
      </c>
      <c r="BC17" s="18">
        <v>0.12701991622832379</v>
      </c>
      <c r="BD17" s="18">
        <v>0.1230834284522303</v>
      </c>
      <c r="BE17" s="18">
        <v>0.1141510051019846</v>
      </c>
      <c r="BF17" s="18">
        <v>7.7689026803255803E-2</v>
      </c>
      <c r="BG17" s="18">
        <v>6.1314798426569048E-2</v>
      </c>
    </row>
    <row r="18" spans="2:59" ht="18.95" customHeight="1">
      <c r="B18" s="20" t="s">
        <v>119</v>
      </c>
      <c r="C18" s="18">
        <v>6.0233011855074799E-2</v>
      </c>
      <c r="D18" s="18">
        <v>3.8993765891835522E-2</v>
      </c>
      <c r="E18" s="18">
        <v>7.6677916481955752E-2</v>
      </c>
      <c r="G18" s="18">
        <v>6.1995637298174373E-2</v>
      </c>
      <c r="H18" s="18">
        <v>6.1038929511367773E-2</v>
      </c>
      <c r="I18" s="18">
        <v>7.7422870493615931E-2</v>
      </c>
      <c r="J18" s="18">
        <v>7.2133750884981543E-2</v>
      </c>
      <c r="K18" s="18">
        <v>4.0122429823599967E-2</v>
      </c>
      <c r="L18" s="18">
        <v>5.6017462909840013E-2</v>
      </c>
      <c r="M18" s="18">
        <v>3.0065466086381429E-2</v>
      </c>
      <c r="N18" s="18">
        <v>6.7868281623613289E-2</v>
      </c>
      <c r="O18" s="18">
        <v>9.5105132750068141E-2</v>
      </c>
      <c r="Q18" s="18">
        <v>3.0744432277623791E-2</v>
      </c>
      <c r="R18" s="18">
        <v>5.5111928386607757E-2</v>
      </c>
      <c r="S18" s="18">
        <v>5.8644323074888628E-2</v>
      </c>
      <c r="T18" s="18">
        <v>0.10766365966562071</v>
      </c>
      <c r="V18" s="18">
        <v>0.1090109954213002</v>
      </c>
      <c r="W18" s="18">
        <v>6.3140142451483319E-2</v>
      </c>
      <c r="X18" s="18">
        <v>7.0531938648355733E-2</v>
      </c>
      <c r="Y18" s="18">
        <v>5.2657629857125937E-2</v>
      </c>
      <c r="Z18" s="18">
        <v>3.5725055506202502E-2</v>
      </c>
      <c r="AA18" s="18">
        <v>3.68518330226952E-2</v>
      </c>
      <c r="AB18" s="18">
        <v>5.1662594484447627E-2</v>
      </c>
      <c r="AD18" s="18">
        <v>3.4179046946819919E-2</v>
      </c>
      <c r="AE18" s="18">
        <v>6.1738676410834893E-2</v>
      </c>
      <c r="AF18" s="18">
        <v>8.2141870076471835E-2</v>
      </c>
      <c r="AG18" s="18">
        <v>7.5049006871880611E-2</v>
      </c>
      <c r="AH18" s="18">
        <v>6.6116848536154793E-2</v>
      </c>
      <c r="AI18" s="18">
        <v>8.4944597516629652E-2</v>
      </c>
      <c r="AJ18" s="18">
        <v>0.61458392192200395</v>
      </c>
      <c r="AL18" s="18">
        <v>3.7199999999999997E-2</v>
      </c>
      <c r="AM18" s="18">
        <v>7.7670000000000003E-2</v>
      </c>
      <c r="AN18" s="18">
        <v>6.6989999999999994E-2</v>
      </c>
      <c r="AP18" s="18">
        <v>2.3570233624406561E-2</v>
      </c>
      <c r="AQ18" s="18">
        <v>8.2047215060069442E-2</v>
      </c>
      <c r="AR18" s="18">
        <v>7.4241743144587398E-3</v>
      </c>
      <c r="AS18" s="18">
        <v>3.8412227595022927E-2</v>
      </c>
      <c r="AT18" s="18">
        <v>2.65364993679044E-2</v>
      </c>
      <c r="AU18" s="18">
        <v>0</v>
      </c>
      <c r="AW18" s="18">
        <v>4.8314421522476232E-2</v>
      </c>
      <c r="AX18" s="18">
        <v>0.12848519130653399</v>
      </c>
      <c r="AZ18" s="18">
        <v>8.5932357211515695E-2</v>
      </c>
      <c r="BA18" s="18">
        <v>4.7025441879660859E-2</v>
      </c>
      <c r="BB18" s="18">
        <v>4.2343691898327651E-2</v>
      </c>
      <c r="BC18" s="18">
        <v>2.1922705725302499E-2</v>
      </c>
      <c r="BD18" s="18">
        <v>2.0733337524592291E-2</v>
      </c>
      <c r="BE18" s="18">
        <v>2.838783147968325E-2</v>
      </c>
      <c r="BF18" s="18">
        <v>8.764248009907577E-2</v>
      </c>
      <c r="BG18" s="18">
        <v>0.16228143365954251</v>
      </c>
    </row>
    <row r="19" spans="2:59" ht="18.95" customHeight="1">
      <c r="B19" s="20" t="s">
        <v>266</v>
      </c>
      <c r="C19" s="18">
        <v>7.836588483211504E-3</v>
      </c>
      <c r="D19" s="18">
        <v>9.6871944650873121E-3</v>
      </c>
      <c r="E19" s="18">
        <v>6.4330634976482084E-3</v>
      </c>
      <c r="G19" s="18">
        <v>4.6627909696522474E-3</v>
      </c>
      <c r="H19" s="18">
        <v>7.8303288805489923E-3</v>
      </c>
      <c r="I19" s="18">
        <v>1.216317177767348E-2</v>
      </c>
      <c r="J19" s="18">
        <v>7.9931029728954831E-3</v>
      </c>
      <c r="K19" s="18">
        <v>0</v>
      </c>
      <c r="L19" s="18">
        <v>2.343264533176535E-2</v>
      </c>
      <c r="M19" s="18">
        <v>7.6141962678464136E-3</v>
      </c>
      <c r="N19" s="18">
        <v>1.6063368274563099E-3</v>
      </c>
      <c r="O19" s="18">
        <v>7.3327596876364004E-3</v>
      </c>
      <c r="Q19" s="18">
        <v>4.7189458310782084E-3</v>
      </c>
      <c r="R19" s="18">
        <v>6.5611582218688784E-3</v>
      </c>
      <c r="S19" s="18">
        <v>6.9022911726765368E-3</v>
      </c>
      <c r="T19" s="18">
        <v>1.4601278119824109E-2</v>
      </c>
      <c r="V19" s="18">
        <v>6.0121999151687266E-3</v>
      </c>
      <c r="W19" s="18">
        <v>6.6839760395092634E-3</v>
      </c>
      <c r="X19" s="18">
        <v>1.0488402840985929E-2</v>
      </c>
      <c r="Y19" s="18">
        <v>9.9272646843539779E-3</v>
      </c>
      <c r="Z19" s="18">
        <v>3.2793207093249279E-3</v>
      </c>
      <c r="AA19" s="18">
        <v>8.1533494140570116E-3</v>
      </c>
      <c r="AB19" s="18">
        <v>1.026576164577234E-2</v>
      </c>
      <c r="AD19" s="18">
        <v>6.1350649080879061E-3</v>
      </c>
      <c r="AE19" s="18">
        <v>5.2030577169528821E-3</v>
      </c>
      <c r="AF19" s="18">
        <v>1.038864150189573E-2</v>
      </c>
      <c r="AG19" s="18">
        <v>0</v>
      </c>
      <c r="AH19" s="18">
        <v>9.9760501397226347E-3</v>
      </c>
      <c r="AI19" s="18">
        <v>1.499362731526439E-2</v>
      </c>
      <c r="AJ19" s="18">
        <v>0</v>
      </c>
      <c r="AL19" s="18">
        <v>8.9099999999999995E-3</v>
      </c>
      <c r="AM19" s="18">
        <v>3.3700000000000002E-3</v>
      </c>
      <c r="AN19" s="18">
        <v>6.0800000000000003E-3</v>
      </c>
      <c r="AP19" s="18">
        <v>2.331182620863266E-3</v>
      </c>
      <c r="AQ19" s="18">
        <v>1.429059870168972E-2</v>
      </c>
      <c r="AR19" s="18">
        <v>9.147859592623965E-3</v>
      </c>
      <c r="AS19" s="18">
        <v>4.8491699286361744E-3</v>
      </c>
      <c r="AT19" s="18">
        <v>7.0218259520923787E-3</v>
      </c>
      <c r="AU19" s="18">
        <v>0</v>
      </c>
      <c r="AW19" s="18">
        <v>4.985881349504194E-3</v>
      </c>
      <c r="AX19" s="18">
        <v>2.2766488132519049E-2</v>
      </c>
      <c r="AZ19" s="18">
        <v>6.7825960881695126E-3</v>
      </c>
      <c r="BA19" s="18">
        <v>7.8200608473328933E-3</v>
      </c>
      <c r="BB19" s="18">
        <v>1.459469987729714E-2</v>
      </c>
      <c r="BC19" s="18">
        <v>0</v>
      </c>
      <c r="BD19" s="18">
        <v>1.569568338646261E-2</v>
      </c>
      <c r="BE19" s="18">
        <v>6.7190037153964776E-3</v>
      </c>
      <c r="BF19" s="18">
        <v>8.6026064093748245E-3</v>
      </c>
      <c r="BG19" s="18">
        <v>1.0812842557224599E-2</v>
      </c>
    </row>
    <row r="21" spans="2:59">
      <c r="B21" t="s">
        <v>483</v>
      </c>
    </row>
    <row r="22" spans="2:59">
      <c r="B22" t="s">
        <v>11</v>
      </c>
    </row>
    <row r="24" spans="2:59">
      <c r="B24"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K18"/>
  <sheetViews>
    <sheetView showGridLines="0" workbookViewId="0"/>
  </sheetViews>
  <sheetFormatPr defaultRowHeight="14.45"/>
  <cols>
    <col min="1" max="1" width="5" customWidth="1"/>
    <col min="2" max="2" width="25" customWidth="1"/>
    <col min="3" max="11" width="20" customWidth="1"/>
  </cols>
  <sheetData>
    <row r="2" spans="2:11" ht="39.950000000000003" customHeight="1">
      <c r="D2" s="19" t="s">
        <v>516</v>
      </c>
    </row>
    <row r="6" spans="2:11" ht="60" customHeight="1">
      <c r="C6" s="22" t="s">
        <v>517</v>
      </c>
      <c r="D6" s="22" t="s">
        <v>518</v>
      </c>
      <c r="E6" s="22" t="s">
        <v>519</v>
      </c>
      <c r="F6" s="22" t="s">
        <v>520</v>
      </c>
      <c r="G6" s="22" t="s">
        <v>521</v>
      </c>
      <c r="H6" s="22" t="s">
        <v>522</v>
      </c>
      <c r="I6" s="22" t="s">
        <v>523</v>
      </c>
      <c r="J6" s="22" t="s">
        <v>524</v>
      </c>
      <c r="K6" s="22" t="s">
        <v>525</v>
      </c>
    </row>
    <row r="7" spans="2:11">
      <c r="B7" s="20" t="s">
        <v>131</v>
      </c>
      <c r="C7" s="18">
        <v>8.97444934574822E-2</v>
      </c>
      <c r="D7" s="18">
        <v>0.38205804910896729</v>
      </c>
      <c r="E7" s="18">
        <v>9.0223959832642184E-2</v>
      </c>
      <c r="F7" s="18">
        <v>0.1138943128217744</v>
      </c>
      <c r="G7" s="18">
        <v>7.3609836152525976E-2</v>
      </c>
      <c r="H7" s="18">
        <v>0.47461754328055178</v>
      </c>
      <c r="I7" s="18">
        <v>0.3768870909139847</v>
      </c>
      <c r="J7" s="18">
        <v>0.1588059788756942</v>
      </c>
      <c r="K7" s="18">
        <v>8.9270895114396925E-2</v>
      </c>
    </row>
    <row r="8" spans="2:11">
      <c r="B8" s="20" t="s">
        <v>269</v>
      </c>
      <c r="C8" s="18">
        <v>0.67679884293320947</v>
      </c>
      <c r="D8" s="18">
        <v>0.26508799668274979</v>
      </c>
      <c r="E8" s="18">
        <v>0.69285521422699636</v>
      </c>
      <c r="F8" s="18">
        <v>0.60391735345212361</v>
      </c>
      <c r="G8" s="18">
        <v>0.69606118481981849</v>
      </c>
      <c r="H8" s="18">
        <v>0.2056909376879191</v>
      </c>
      <c r="I8" s="18">
        <v>0.2373183484787123</v>
      </c>
      <c r="J8" s="18">
        <v>0.46675618135072638</v>
      </c>
      <c r="K8" s="18">
        <v>0.57334279883062866</v>
      </c>
    </row>
    <row r="9" spans="2:11">
      <c r="B9" s="20" t="s">
        <v>270</v>
      </c>
      <c r="C9" s="18">
        <v>0.1677511863144408</v>
      </c>
      <c r="D9" s="18">
        <v>0.28294821274188953</v>
      </c>
      <c r="E9" s="18">
        <v>0.15096088127175389</v>
      </c>
      <c r="F9" s="18">
        <v>0.22146721312181811</v>
      </c>
      <c r="G9" s="18">
        <v>0.1523805137344032</v>
      </c>
      <c r="H9" s="18">
        <v>0.26943692081222759</v>
      </c>
      <c r="I9" s="18">
        <v>0.34641880241932099</v>
      </c>
      <c r="J9" s="18">
        <v>0.29013246733733777</v>
      </c>
      <c r="K9" s="18">
        <v>0.2518451825915537</v>
      </c>
    </row>
    <row r="10" spans="2:11">
      <c r="B10" s="20" t="s">
        <v>271</v>
      </c>
      <c r="C10" s="18">
        <v>4.4578475214719332E-2</v>
      </c>
      <c r="D10" s="18">
        <v>4.4490990750535857E-2</v>
      </c>
      <c r="E10" s="18">
        <v>4.771460765639108E-2</v>
      </c>
      <c r="F10" s="18">
        <v>4.008864641511535E-2</v>
      </c>
      <c r="G10" s="18">
        <v>5.5078505880893538E-2</v>
      </c>
      <c r="H10" s="18">
        <v>2.7326225109248661E-2</v>
      </c>
      <c r="I10" s="18">
        <v>1.9991051437140452E-2</v>
      </c>
      <c r="J10" s="18">
        <v>4.9100652016514618E-2</v>
      </c>
      <c r="K10" s="18">
        <v>5.3537694046629378E-2</v>
      </c>
    </row>
    <row r="11" spans="2:11">
      <c r="B11" s="20" t="s">
        <v>119</v>
      </c>
      <c r="C11" s="18">
        <v>2.1127002080148179E-2</v>
      </c>
      <c r="D11" s="18">
        <v>2.5414750715857561E-2</v>
      </c>
      <c r="E11" s="18">
        <v>1.8245337012216509E-2</v>
      </c>
      <c r="F11" s="18">
        <v>2.063247418916872E-2</v>
      </c>
      <c r="G11" s="18">
        <v>2.286995941235892E-2</v>
      </c>
      <c r="H11" s="18">
        <v>2.2928373110052951E-2</v>
      </c>
      <c r="I11" s="18">
        <v>1.9384706750841689E-2</v>
      </c>
      <c r="J11" s="18">
        <v>3.5204720419727047E-2</v>
      </c>
      <c r="K11" s="18">
        <v>3.20034294167914E-2</v>
      </c>
    </row>
    <row r="14" spans="2:11">
      <c r="B14" t="s">
        <v>483</v>
      </c>
    </row>
    <row r="15" spans="2:11">
      <c r="B15" t="s">
        <v>11</v>
      </c>
    </row>
    <row r="18" spans="2:2">
      <c r="B18" t="str">
        <f>HYPERLINK("#Contents!A1", "Return to Contents")</f>
        <v>Return to Contents</v>
      </c>
    </row>
  </sheetData>
  <pageMargins left="0.75" right="0.75" top="1" bottom="1" header="0.5" footer="0.5"/>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I18"/>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267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2004</v>
      </c>
      <c r="D7" s="27">
        <v>826</v>
      </c>
      <c r="E7" s="27">
        <v>1171</v>
      </c>
      <c r="G7" s="27">
        <v>96</v>
      </c>
      <c r="H7" s="27">
        <v>292</v>
      </c>
      <c r="I7" s="27">
        <v>185</v>
      </c>
      <c r="J7" s="27">
        <v>186</v>
      </c>
      <c r="K7" s="27">
        <v>214</v>
      </c>
      <c r="L7" s="27">
        <v>210</v>
      </c>
      <c r="M7" s="27">
        <v>313</v>
      </c>
      <c r="N7" s="27">
        <v>292</v>
      </c>
      <c r="O7" s="27">
        <v>216</v>
      </c>
      <c r="Q7" s="27">
        <v>686</v>
      </c>
      <c r="R7" s="27">
        <v>381</v>
      </c>
      <c r="S7" s="27">
        <v>421</v>
      </c>
      <c r="T7" s="27">
        <v>492</v>
      </c>
      <c r="V7" s="27">
        <v>243</v>
      </c>
      <c r="W7" s="27">
        <v>317</v>
      </c>
      <c r="X7" s="27">
        <v>281</v>
      </c>
      <c r="Y7" s="27">
        <v>302</v>
      </c>
      <c r="Z7" s="27">
        <v>292</v>
      </c>
      <c r="AA7" s="27">
        <v>287</v>
      </c>
      <c r="AB7" s="27">
        <v>282</v>
      </c>
      <c r="AD7" s="27">
        <v>657</v>
      </c>
      <c r="AE7" s="27">
        <v>390</v>
      </c>
      <c r="AF7" s="27">
        <v>380</v>
      </c>
      <c r="AG7" s="27">
        <v>84</v>
      </c>
      <c r="AH7" s="27">
        <v>318</v>
      </c>
      <c r="AI7" s="27">
        <v>171</v>
      </c>
      <c r="AJ7" s="27">
        <v>4</v>
      </c>
      <c r="AL7" s="27">
        <v>270</v>
      </c>
      <c r="AM7" s="27">
        <v>309</v>
      </c>
      <c r="AN7" s="27">
        <v>100</v>
      </c>
      <c r="AP7" s="27">
        <v>226</v>
      </c>
      <c r="AQ7" s="27">
        <v>226</v>
      </c>
      <c r="AR7" s="27">
        <v>61</v>
      </c>
      <c r="AS7" s="27">
        <v>426</v>
      </c>
      <c r="AT7" s="27">
        <v>64</v>
      </c>
      <c r="AU7" s="27">
        <v>10</v>
      </c>
      <c r="AW7" s="27">
        <v>1739</v>
      </c>
      <c r="AX7" s="27">
        <v>243</v>
      </c>
      <c r="AZ7" s="27">
        <v>656</v>
      </c>
      <c r="BA7" s="27">
        <v>476</v>
      </c>
      <c r="BB7" s="27">
        <v>312</v>
      </c>
      <c r="BC7" s="27">
        <v>268</v>
      </c>
      <c r="BD7" s="27">
        <v>72</v>
      </c>
      <c r="BE7" s="27">
        <v>55</v>
      </c>
      <c r="BF7" s="27">
        <v>106</v>
      </c>
      <c r="BG7" s="27">
        <v>41</v>
      </c>
    </row>
    <row r="8" spans="2:61">
      <c r="B8" s="7" t="s">
        <v>106</v>
      </c>
      <c r="C8" s="13">
        <v>2001</v>
      </c>
      <c r="D8" s="13">
        <v>863</v>
      </c>
      <c r="E8" s="13">
        <v>1136</v>
      </c>
      <c r="G8" s="13">
        <v>88</v>
      </c>
      <c r="H8" s="13">
        <v>284</v>
      </c>
      <c r="I8" s="13">
        <v>185</v>
      </c>
      <c r="J8" s="13">
        <v>179</v>
      </c>
      <c r="K8" s="13">
        <v>216</v>
      </c>
      <c r="L8" s="13">
        <v>217</v>
      </c>
      <c r="M8" s="13">
        <v>314</v>
      </c>
      <c r="N8" s="13">
        <v>319</v>
      </c>
      <c r="O8" s="13">
        <v>199</v>
      </c>
      <c r="Q8" s="13">
        <v>686</v>
      </c>
      <c r="R8" s="13">
        <v>381</v>
      </c>
      <c r="S8" s="13">
        <v>425</v>
      </c>
      <c r="T8" s="13">
        <v>485</v>
      </c>
      <c r="V8" s="13">
        <v>283</v>
      </c>
      <c r="W8" s="13">
        <v>301</v>
      </c>
      <c r="X8" s="13">
        <v>286</v>
      </c>
      <c r="Y8" s="13">
        <v>278</v>
      </c>
      <c r="Z8" s="13">
        <v>279</v>
      </c>
      <c r="AA8" s="13">
        <v>288</v>
      </c>
      <c r="AB8" s="13">
        <v>286</v>
      </c>
      <c r="AD8" s="13">
        <v>662</v>
      </c>
      <c r="AE8" s="13">
        <v>391</v>
      </c>
      <c r="AF8" s="13">
        <v>376</v>
      </c>
      <c r="AG8" s="13">
        <v>82</v>
      </c>
      <c r="AH8" s="13">
        <v>317</v>
      </c>
      <c r="AI8" s="13">
        <v>168</v>
      </c>
      <c r="AJ8" s="13">
        <v>4</v>
      </c>
      <c r="AL8" s="13">
        <v>277</v>
      </c>
      <c r="AM8" s="13">
        <v>318</v>
      </c>
      <c r="AN8" s="13">
        <v>103</v>
      </c>
      <c r="AP8" s="13">
        <v>225</v>
      </c>
      <c r="AQ8" s="13">
        <v>221</v>
      </c>
      <c r="AR8" s="13">
        <v>62</v>
      </c>
      <c r="AS8" s="13">
        <v>410</v>
      </c>
      <c r="AT8" s="13">
        <v>64</v>
      </c>
      <c r="AU8" s="13">
        <v>10</v>
      </c>
      <c r="AW8" s="13">
        <v>1738</v>
      </c>
      <c r="AX8" s="13">
        <v>240</v>
      </c>
      <c r="AZ8" s="13">
        <v>681</v>
      </c>
      <c r="BA8" s="13">
        <v>462</v>
      </c>
      <c r="BB8" s="13">
        <v>314</v>
      </c>
      <c r="BC8" s="13">
        <v>259</v>
      </c>
      <c r="BD8" s="13">
        <v>71</v>
      </c>
      <c r="BE8" s="13">
        <v>54</v>
      </c>
      <c r="BF8" s="13">
        <v>103</v>
      </c>
      <c r="BG8" s="13">
        <v>41</v>
      </c>
    </row>
    <row r="9" spans="2:61" ht="18.95" customHeight="1">
      <c r="B9" s="20" t="s">
        <v>131</v>
      </c>
      <c r="C9" s="18">
        <v>8.97444934574822E-2</v>
      </c>
      <c r="D9" s="18">
        <v>8.8839296030236839E-2</v>
      </c>
      <c r="E9" s="18">
        <v>9.0590714108400514E-2</v>
      </c>
      <c r="G9" s="18">
        <v>5.0660970966311503E-2</v>
      </c>
      <c r="H9" s="18">
        <v>0.1047322810462516</v>
      </c>
      <c r="I9" s="18">
        <v>5.2584656799036331E-2</v>
      </c>
      <c r="J9" s="18">
        <v>9.2745409630371409E-2</v>
      </c>
      <c r="K9" s="18">
        <v>8.0652650592997657E-2</v>
      </c>
      <c r="L9" s="18">
        <v>7.7297662197134215E-2</v>
      </c>
      <c r="M9" s="18">
        <v>0.12955276610055369</v>
      </c>
      <c r="N9" s="18">
        <v>8.7338159254534142E-2</v>
      </c>
      <c r="O9" s="18">
        <v>8.1942149661640998E-2</v>
      </c>
      <c r="Q9" s="18">
        <v>0.1025406344160035</v>
      </c>
      <c r="R9" s="18">
        <v>7.9797174636800902E-2</v>
      </c>
      <c r="S9" s="18">
        <v>8.8420986629799539E-2</v>
      </c>
      <c r="T9" s="18">
        <v>8.2972822174478461E-2</v>
      </c>
      <c r="V9" s="18">
        <v>7.2006016309819468E-2</v>
      </c>
      <c r="W9" s="18">
        <v>9.1442682049243287E-2</v>
      </c>
      <c r="X9" s="18">
        <v>7.8210771726881165E-2</v>
      </c>
      <c r="Y9" s="18">
        <v>6.7133349507136467E-2</v>
      </c>
      <c r="Z9" s="18">
        <v>0.1063897977790641</v>
      </c>
      <c r="AA9" s="18">
        <v>0.1029426639863904</v>
      </c>
      <c r="AB9" s="18">
        <v>0.1094728359661693</v>
      </c>
      <c r="AD9" s="18">
        <v>0.10613029855077021</v>
      </c>
      <c r="AE9" s="18">
        <v>8.4425328957183007E-2</v>
      </c>
      <c r="AF9" s="18">
        <v>7.4026417101687864E-2</v>
      </c>
      <c r="AG9" s="18">
        <v>0.1452532504597821</v>
      </c>
      <c r="AH9" s="18">
        <v>6.9875014632271804E-2</v>
      </c>
      <c r="AI9" s="18">
        <v>8.52433044100422E-2</v>
      </c>
      <c r="AJ9" s="18">
        <v>0</v>
      </c>
      <c r="AL9" s="18">
        <v>0.11206000000000001</v>
      </c>
      <c r="AM9" s="18">
        <v>6.1219999999999997E-2</v>
      </c>
      <c r="AN9" s="18">
        <v>9.2710000000000001E-2</v>
      </c>
      <c r="AP9" s="18">
        <v>0.10638295683902881</v>
      </c>
      <c r="AQ9" s="18">
        <v>0.1030214188481985</v>
      </c>
      <c r="AR9" s="18">
        <v>0.1125620855345142</v>
      </c>
      <c r="AS9" s="18">
        <v>9.0462201910384551E-2</v>
      </c>
      <c r="AT9" s="18">
        <v>0.1828190842999359</v>
      </c>
      <c r="AU9" s="18">
        <v>0</v>
      </c>
      <c r="AW9" s="18">
        <v>9.9876044398069089E-2</v>
      </c>
      <c r="AX9" s="18">
        <v>2.4680475937310261E-2</v>
      </c>
      <c r="AZ9" s="18">
        <v>7.4976525441675851E-2</v>
      </c>
      <c r="BA9" s="18">
        <v>0.1003406942435362</v>
      </c>
      <c r="BB9" s="18">
        <v>9.4854851450057245E-2</v>
      </c>
      <c r="BC9" s="18">
        <v>0.11824947384809401</v>
      </c>
      <c r="BD9" s="18">
        <v>6.2285973357897803E-2</v>
      </c>
      <c r="BE9" s="18">
        <v>9.0149190765505163E-2</v>
      </c>
      <c r="BF9" s="18">
        <v>0.103455692099932</v>
      </c>
      <c r="BG9" s="18">
        <v>4.5662933362972419E-2</v>
      </c>
    </row>
    <row r="10" spans="2:61" ht="18.95" customHeight="1">
      <c r="B10" s="20" t="s">
        <v>269</v>
      </c>
      <c r="C10" s="18">
        <v>0.67679884293320947</v>
      </c>
      <c r="D10" s="18">
        <v>0.6788040944096827</v>
      </c>
      <c r="E10" s="18">
        <v>0.67495126126570992</v>
      </c>
      <c r="G10" s="18">
        <v>0.73798336834085188</v>
      </c>
      <c r="H10" s="18">
        <v>0.63624440627384826</v>
      </c>
      <c r="I10" s="18">
        <v>0.74568137350622954</v>
      </c>
      <c r="J10" s="18">
        <v>0.63001288313845749</v>
      </c>
      <c r="K10" s="18">
        <v>0.71620336895820091</v>
      </c>
      <c r="L10" s="18">
        <v>0.70847038995130096</v>
      </c>
      <c r="M10" s="18">
        <v>0.57105842600115841</v>
      </c>
      <c r="N10" s="18">
        <v>0.69948978338299983</v>
      </c>
      <c r="O10" s="18">
        <v>0.73898584736954165</v>
      </c>
      <c r="Q10" s="18">
        <v>0.67096907616201518</v>
      </c>
      <c r="R10" s="18">
        <v>0.66595987432816517</v>
      </c>
      <c r="S10" s="18">
        <v>0.69083575781807016</v>
      </c>
      <c r="T10" s="18">
        <v>0.68039306846954384</v>
      </c>
      <c r="V10" s="18">
        <v>0.66360107023511272</v>
      </c>
      <c r="W10" s="18">
        <v>0.65875628250128349</v>
      </c>
      <c r="X10" s="18">
        <v>0.6776439447482745</v>
      </c>
      <c r="Y10" s="18">
        <v>0.72011145864435333</v>
      </c>
      <c r="Z10" s="18">
        <v>0.67492756435593881</v>
      </c>
      <c r="AA10" s="18">
        <v>0.69734861564342898</v>
      </c>
      <c r="AB10" s="18">
        <v>0.64699242590637251</v>
      </c>
      <c r="AD10" s="18">
        <v>0.64486886146910671</v>
      </c>
      <c r="AE10" s="18">
        <v>0.66357261255653288</v>
      </c>
      <c r="AF10" s="18">
        <v>0.72667742399961099</v>
      </c>
      <c r="AG10" s="18">
        <v>0.6382381350820332</v>
      </c>
      <c r="AH10" s="18">
        <v>0.69401914996941882</v>
      </c>
      <c r="AI10" s="18">
        <v>0.70645985036775694</v>
      </c>
      <c r="AJ10" s="18">
        <v>0.74823068524066827</v>
      </c>
      <c r="AL10" s="18">
        <v>0.64073999999999998</v>
      </c>
      <c r="AM10" s="18">
        <v>0.70562000000000002</v>
      </c>
      <c r="AN10" s="18">
        <v>0.67786000000000002</v>
      </c>
      <c r="AP10" s="18">
        <v>0.67721327084674143</v>
      </c>
      <c r="AQ10" s="18">
        <v>0.68634110657366421</v>
      </c>
      <c r="AR10" s="18">
        <v>0.71449459636162482</v>
      </c>
      <c r="AS10" s="18">
        <v>0.6839432463656514</v>
      </c>
      <c r="AT10" s="18">
        <v>0.65869894697897236</v>
      </c>
      <c r="AU10" s="18">
        <v>0.59869927877983864</v>
      </c>
      <c r="AW10" s="18">
        <v>0.65470748759043329</v>
      </c>
      <c r="AX10" s="18">
        <v>0.83994060199628406</v>
      </c>
      <c r="AZ10" s="18">
        <v>0.67538873034238234</v>
      </c>
      <c r="BA10" s="18">
        <v>0.64332606354224897</v>
      </c>
      <c r="BB10" s="18">
        <v>0.67238893757155549</v>
      </c>
      <c r="BC10" s="18">
        <v>0.69417283835283816</v>
      </c>
      <c r="BD10" s="18">
        <v>0.79161325660412618</v>
      </c>
      <c r="BE10" s="18">
        <v>0.71425264545745937</v>
      </c>
      <c r="BF10" s="18">
        <v>0.67196893440814431</v>
      </c>
      <c r="BG10" s="18">
        <v>0.77681563717374003</v>
      </c>
    </row>
    <row r="11" spans="2:61" ht="18.95" customHeight="1">
      <c r="B11" s="20" t="s">
        <v>270</v>
      </c>
      <c r="C11" s="18">
        <v>0.1677511863144408</v>
      </c>
      <c r="D11" s="18">
        <v>0.1792621368337354</v>
      </c>
      <c r="E11" s="18">
        <v>0.1593025027425333</v>
      </c>
      <c r="G11" s="18">
        <v>0.1259365471442313</v>
      </c>
      <c r="H11" s="18">
        <v>0.18476496456853381</v>
      </c>
      <c r="I11" s="18">
        <v>0.1265375178285712</v>
      </c>
      <c r="J11" s="18">
        <v>0.21919345570916371</v>
      </c>
      <c r="K11" s="18">
        <v>0.15782607973172921</v>
      </c>
      <c r="L11" s="18">
        <v>0.1465498825000566</v>
      </c>
      <c r="M11" s="18">
        <v>0.23516784357214421</v>
      </c>
      <c r="N11" s="18">
        <v>0.13776413839433879</v>
      </c>
      <c r="O11" s="18">
        <v>0.12957863571530201</v>
      </c>
      <c r="Q11" s="18">
        <v>0.17933198673747541</v>
      </c>
      <c r="R11" s="18">
        <v>0.17855923878644681</v>
      </c>
      <c r="S11" s="18">
        <v>0.14428348900775839</v>
      </c>
      <c r="T11" s="18">
        <v>0.16059978228111599</v>
      </c>
      <c r="V11" s="18">
        <v>0.1856736505789118</v>
      </c>
      <c r="W11" s="18">
        <v>0.20313823467420281</v>
      </c>
      <c r="X11" s="18">
        <v>0.1581742163205786</v>
      </c>
      <c r="Y11" s="18">
        <v>0.13944150366707719</v>
      </c>
      <c r="Z11" s="18">
        <v>0.14398107375393349</v>
      </c>
      <c r="AA11" s="18">
        <v>0.13365076353335709</v>
      </c>
      <c r="AB11" s="18">
        <v>0.2074769524425206</v>
      </c>
      <c r="AD11" s="18">
        <v>0.19908502917138191</v>
      </c>
      <c r="AE11" s="18">
        <v>0.16459245425644201</v>
      </c>
      <c r="AF11" s="18">
        <v>0.13082821636866299</v>
      </c>
      <c r="AG11" s="18">
        <v>0.16105458476715481</v>
      </c>
      <c r="AH11" s="18">
        <v>0.1633102629152271</v>
      </c>
      <c r="AI11" s="18">
        <v>0.14992096199885641</v>
      </c>
      <c r="AJ11" s="18">
        <v>0</v>
      </c>
      <c r="AL11" s="18">
        <v>0.2102</v>
      </c>
      <c r="AM11" s="18">
        <v>0.17766000000000001</v>
      </c>
      <c r="AN11" s="18">
        <v>0.14360000000000001</v>
      </c>
      <c r="AP11" s="18">
        <v>0.18045521653784211</v>
      </c>
      <c r="AQ11" s="18">
        <v>0.13333021775634479</v>
      </c>
      <c r="AR11" s="18">
        <v>0.1729433181038609</v>
      </c>
      <c r="AS11" s="18">
        <v>0.15401860344009979</v>
      </c>
      <c r="AT11" s="18">
        <v>0.1082467965135996</v>
      </c>
      <c r="AU11" s="18">
        <v>0.40130072122016119</v>
      </c>
      <c r="AW11" s="18">
        <v>0.18519064455463349</v>
      </c>
      <c r="AX11" s="18">
        <v>4.7833257846859663E-2</v>
      </c>
      <c r="AZ11" s="18">
        <v>0.17922189081107831</v>
      </c>
      <c r="BA11" s="18">
        <v>0.18416015397088509</v>
      </c>
      <c r="BB11" s="18">
        <v>0.18082822969247631</v>
      </c>
      <c r="BC11" s="18">
        <v>0.1333258629133566</v>
      </c>
      <c r="BD11" s="18">
        <v>0.1155713133165292</v>
      </c>
      <c r="BE11" s="18">
        <v>0.12893427146231731</v>
      </c>
      <c r="BF11" s="18">
        <v>0.16354329139039059</v>
      </c>
      <c r="BG11" s="18">
        <v>5.587516915089133E-2</v>
      </c>
    </row>
    <row r="12" spans="2:61" ht="18.95" customHeight="1">
      <c r="B12" s="20" t="s">
        <v>271</v>
      </c>
      <c r="C12" s="18">
        <v>4.4578475214719332E-2</v>
      </c>
      <c r="D12" s="18">
        <v>4.1295135630720167E-2</v>
      </c>
      <c r="E12" s="18">
        <v>4.7151615357030469E-2</v>
      </c>
      <c r="G12" s="18">
        <v>6.3752947463645931E-2</v>
      </c>
      <c r="H12" s="18">
        <v>5.5725234692450047E-2</v>
      </c>
      <c r="I12" s="18">
        <v>4.9153468083161837E-2</v>
      </c>
      <c r="J12" s="18">
        <v>2.7745884953953831E-2</v>
      </c>
      <c r="K12" s="18">
        <v>2.4118525610673441E-2</v>
      </c>
      <c r="L12" s="18">
        <v>3.7083139381402022E-2</v>
      </c>
      <c r="M12" s="18">
        <v>5.1643871860305508E-2</v>
      </c>
      <c r="N12" s="18">
        <v>5.9416633184179633E-2</v>
      </c>
      <c r="O12" s="18">
        <v>2.6364746254637219E-2</v>
      </c>
      <c r="Q12" s="18">
        <v>3.1622825448607617E-2</v>
      </c>
      <c r="R12" s="18">
        <v>4.772592045160657E-2</v>
      </c>
      <c r="S12" s="18">
        <v>5.0027144739587442E-2</v>
      </c>
      <c r="T12" s="18">
        <v>5.7799233440514013E-2</v>
      </c>
      <c r="V12" s="18">
        <v>3.715060320947064E-2</v>
      </c>
      <c r="W12" s="18">
        <v>2.857333368008098E-2</v>
      </c>
      <c r="X12" s="18">
        <v>5.7160004824712521E-2</v>
      </c>
      <c r="Y12" s="18">
        <v>5.5957353754645299E-2</v>
      </c>
      <c r="Z12" s="18">
        <v>5.1255652569847328E-2</v>
      </c>
      <c r="AA12" s="18">
        <v>4.7118262766806272E-2</v>
      </c>
      <c r="AB12" s="18">
        <v>3.6057785684937629E-2</v>
      </c>
      <c r="AD12" s="18">
        <v>4.3665027939823929E-2</v>
      </c>
      <c r="AE12" s="18">
        <v>5.9292624070168658E-2</v>
      </c>
      <c r="AF12" s="18">
        <v>4.1543817845008872E-2</v>
      </c>
      <c r="AG12" s="18">
        <v>5.5454029691029812E-2</v>
      </c>
      <c r="AH12" s="18">
        <v>3.8425403066808972E-2</v>
      </c>
      <c r="AI12" s="18">
        <v>2.1993873442142362E-2</v>
      </c>
      <c r="AJ12" s="18">
        <v>0.25176931475933179</v>
      </c>
      <c r="AL12" s="18">
        <v>2.5190000000000001E-2</v>
      </c>
      <c r="AM12" s="18">
        <v>3.95E-2</v>
      </c>
      <c r="AN12" s="18">
        <v>4.8930000000000001E-2</v>
      </c>
      <c r="AP12" s="18">
        <v>2.81179080058401E-2</v>
      </c>
      <c r="AQ12" s="18">
        <v>5.2170641782052767E-2</v>
      </c>
      <c r="AR12" s="18">
        <v>0</v>
      </c>
      <c r="AS12" s="18">
        <v>5.9431121778950678E-2</v>
      </c>
      <c r="AT12" s="18">
        <v>5.023517220749231E-2</v>
      </c>
      <c r="AU12" s="18">
        <v>0</v>
      </c>
      <c r="AW12" s="18">
        <v>4.0966226143865553E-2</v>
      </c>
      <c r="AX12" s="18">
        <v>6.1968953390722933E-2</v>
      </c>
      <c r="AZ12" s="18">
        <v>3.9782720925047962E-2</v>
      </c>
      <c r="BA12" s="18">
        <v>5.2791906292316552E-2</v>
      </c>
      <c r="BB12" s="18">
        <v>4.3051996796047917E-2</v>
      </c>
      <c r="BC12" s="18">
        <v>4.2324178542150183E-2</v>
      </c>
      <c r="BD12" s="18">
        <v>3.052945672144684E-2</v>
      </c>
      <c r="BE12" s="18">
        <v>6.6663892314718282E-2</v>
      </c>
      <c r="BF12" s="18">
        <v>1.743404788261425E-2</v>
      </c>
      <c r="BG12" s="18">
        <v>9.1088340803957474E-2</v>
      </c>
    </row>
    <row r="13" spans="2:61" ht="18.95" customHeight="1">
      <c r="B13" s="20" t="s">
        <v>119</v>
      </c>
      <c r="C13" s="18">
        <v>2.1127002080148179E-2</v>
      </c>
      <c r="D13" s="18">
        <v>1.1799337095624781E-2</v>
      </c>
      <c r="E13" s="18">
        <v>2.8003906526325981E-2</v>
      </c>
      <c r="G13" s="18">
        <v>2.166616608495928E-2</v>
      </c>
      <c r="H13" s="18">
        <v>1.8533113418916281E-2</v>
      </c>
      <c r="I13" s="18">
        <v>2.6042983783001111E-2</v>
      </c>
      <c r="J13" s="18">
        <v>3.0302366568053751E-2</v>
      </c>
      <c r="K13" s="18">
        <v>2.1199375106398931E-2</v>
      </c>
      <c r="L13" s="18">
        <v>3.0598925970106161E-2</v>
      </c>
      <c r="M13" s="18">
        <v>1.2577092465838239E-2</v>
      </c>
      <c r="N13" s="18">
        <v>1.599128578394755E-2</v>
      </c>
      <c r="O13" s="18">
        <v>2.3128620998878229E-2</v>
      </c>
      <c r="Q13" s="18">
        <v>1.553547723589823E-2</v>
      </c>
      <c r="R13" s="18">
        <v>2.795779179698054E-2</v>
      </c>
      <c r="S13" s="18">
        <v>2.6432621804784371E-2</v>
      </c>
      <c r="T13" s="18">
        <v>1.8235093634347652E-2</v>
      </c>
      <c r="V13" s="18">
        <v>4.1568659666685208E-2</v>
      </c>
      <c r="W13" s="18">
        <v>1.80894670951895E-2</v>
      </c>
      <c r="X13" s="18">
        <v>2.8811062379553061E-2</v>
      </c>
      <c r="Y13" s="18">
        <v>1.735633442678788E-2</v>
      </c>
      <c r="Z13" s="18">
        <v>2.3445911541216249E-2</v>
      </c>
      <c r="AA13" s="18">
        <v>1.8939694070017311E-2</v>
      </c>
      <c r="AB13" s="18">
        <v>0</v>
      </c>
      <c r="AD13" s="18">
        <v>6.2507828689174769E-3</v>
      </c>
      <c r="AE13" s="18">
        <v>2.8116980159673462E-2</v>
      </c>
      <c r="AF13" s="18">
        <v>2.6924124685029398E-2</v>
      </c>
      <c r="AG13" s="18">
        <v>0</v>
      </c>
      <c r="AH13" s="18">
        <v>3.4370169416273313E-2</v>
      </c>
      <c r="AI13" s="18">
        <v>3.6382009781202082E-2</v>
      </c>
      <c r="AJ13" s="18">
        <v>0</v>
      </c>
      <c r="AL13" s="18">
        <v>1.1809999999999999E-2</v>
      </c>
      <c r="AM13" s="18">
        <v>1.5990000000000001E-2</v>
      </c>
      <c r="AN13" s="18">
        <v>3.6900000000000002E-2</v>
      </c>
      <c r="AP13" s="18">
        <v>7.8306477705475056E-3</v>
      </c>
      <c r="AQ13" s="18">
        <v>2.5136615039739529E-2</v>
      </c>
      <c r="AR13" s="18">
        <v>0</v>
      </c>
      <c r="AS13" s="18">
        <v>1.214482650491357E-2</v>
      </c>
      <c r="AT13" s="18">
        <v>0</v>
      </c>
      <c r="AU13" s="18">
        <v>0</v>
      </c>
      <c r="AW13" s="18">
        <v>1.9259597312998668E-2</v>
      </c>
      <c r="AX13" s="18">
        <v>2.5576710828823079E-2</v>
      </c>
      <c r="AZ13" s="18">
        <v>3.0630132479815629E-2</v>
      </c>
      <c r="BA13" s="18">
        <v>1.9381181951013089E-2</v>
      </c>
      <c r="BB13" s="18">
        <v>8.8759844898630147E-3</v>
      </c>
      <c r="BC13" s="18">
        <v>1.1927646343560991E-2</v>
      </c>
      <c r="BD13" s="18">
        <v>0</v>
      </c>
      <c r="BE13" s="18">
        <v>0</v>
      </c>
      <c r="BF13" s="18">
        <v>4.359803421891896E-2</v>
      </c>
      <c r="BG13" s="18">
        <v>3.0557919508438721E-2</v>
      </c>
    </row>
    <row r="15" spans="2:61">
      <c r="B15" s="21" t="s">
        <v>31</v>
      </c>
    </row>
    <row r="16" spans="2:61">
      <c r="B16" t="s">
        <v>483</v>
      </c>
    </row>
    <row r="17" spans="2:2">
      <c r="B17" t="s">
        <v>11</v>
      </c>
    </row>
    <row r="18" spans="2:2">
      <c r="B18"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I18"/>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272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2004</v>
      </c>
      <c r="D7" s="27">
        <v>826</v>
      </c>
      <c r="E7" s="27">
        <v>1171</v>
      </c>
      <c r="G7" s="27">
        <v>96</v>
      </c>
      <c r="H7" s="27">
        <v>292</v>
      </c>
      <c r="I7" s="27">
        <v>185</v>
      </c>
      <c r="J7" s="27">
        <v>186</v>
      </c>
      <c r="K7" s="27">
        <v>214</v>
      </c>
      <c r="L7" s="27">
        <v>210</v>
      </c>
      <c r="M7" s="27">
        <v>313</v>
      </c>
      <c r="N7" s="27">
        <v>292</v>
      </c>
      <c r="O7" s="27">
        <v>216</v>
      </c>
      <c r="Q7" s="27">
        <v>686</v>
      </c>
      <c r="R7" s="27">
        <v>381</v>
      </c>
      <c r="S7" s="27">
        <v>421</v>
      </c>
      <c r="T7" s="27">
        <v>492</v>
      </c>
      <c r="V7" s="27">
        <v>243</v>
      </c>
      <c r="W7" s="27">
        <v>317</v>
      </c>
      <c r="X7" s="27">
        <v>281</v>
      </c>
      <c r="Y7" s="27">
        <v>302</v>
      </c>
      <c r="Z7" s="27">
        <v>292</v>
      </c>
      <c r="AA7" s="27">
        <v>287</v>
      </c>
      <c r="AB7" s="27">
        <v>282</v>
      </c>
      <c r="AD7" s="27">
        <v>657</v>
      </c>
      <c r="AE7" s="27">
        <v>390</v>
      </c>
      <c r="AF7" s="27">
        <v>380</v>
      </c>
      <c r="AG7" s="27">
        <v>84</v>
      </c>
      <c r="AH7" s="27">
        <v>318</v>
      </c>
      <c r="AI7" s="27">
        <v>171</v>
      </c>
      <c r="AJ7" s="27">
        <v>4</v>
      </c>
      <c r="AL7" s="27">
        <v>270</v>
      </c>
      <c r="AM7" s="27">
        <v>309</v>
      </c>
      <c r="AN7" s="27">
        <v>100</v>
      </c>
      <c r="AP7" s="27">
        <v>226</v>
      </c>
      <c r="AQ7" s="27">
        <v>226</v>
      </c>
      <c r="AR7" s="27">
        <v>61</v>
      </c>
      <c r="AS7" s="27">
        <v>426</v>
      </c>
      <c r="AT7" s="27">
        <v>64</v>
      </c>
      <c r="AU7" s="27">
        <v>10</v>
      </c>
      <c r="AW7" s="27">
        <v>1739</v>
      </c>
      <c r="AX7" s="27">
        <v>243</v>
      </c>
      <c r="AZ7" s="27">
        <v>656</v>
      </c>
      <c r="BA7" s="27">
        <v>476</v>
      </c>
      <c r="BB7" s="27">
        <v>312</v>
      </c>
      <c r="BC7" s="27">
        <v>268</v>
      </c>
      <c r="BD7" s="27">
        <v>72</v>
      </c>
      <c r="BE7" s="27">
        <v>55</v>
      </c>
      <c r="BF7" s="27">
        <v>106</v>
      </c>
      <c r="BG7" s="27">
        <v>41</v>
      </c>
    </row>
    <row r="8" spans="2:61">
      <c r="B8" s="7" t="s">
        <v>106</v>
      </c>
      <c r="C8" s="13">
        <v>2001</v>
      </c>
      <c r="D8" s="13">
        <v>863</v>
      </c>
      <c r="E8" s="13">
        <v>1136</v>
      </c>
      <c r="G8" s="13">
        <v>88</v>
      </c>
      <c r="H8" s="13">
        <v>284</v>
      </c>
      <c r="I8" s="13">
        <v>185</v>
      </c>
      <c r="J8" s="13">
        <v>179</v>
      </c>
      <c r="K8" s="13">
        <v>216</v>
      </c>
      <c r="L8" s="13">
        <v>217</v>
      </c>
      <c r="M8" s="13">
        <v>314</v>
      </c>
      <c r="N8" s="13">
        <v>319</v>
      </c>
      <c r="O8" s="13">
        <v>199</v>
      </c>
      <c r="Q8" s="13">
        <v>686</v>
      </c>
      <c r="R8" s="13">
        <v>381</v>
      </c>
      <c r="S8" s="13">
        <v>425</v>
      </c>
      <c r="T8" s="13">
        <v>485</v>
      </c>
      <c r="V8" s="13">
        <v>283</v>
      </c>
      <c r="W8" s="13">
        <v>301</v>
      </c>
      <c r="X8" s="13">
        <v>286</v>
      </c>
      <c r="Y8" s="13">
        <v>278</v>
      </c>
      <c r="Z8" s="13">
        <v>279</v>
      </c>
      <c r="AA8" s="13">
        <v>288</v>
      </c>
      <c r="AB8" s="13">
        <v>286</v>
      </c>
      <c r="AD8" s="13">
        <v>662</v>
      </c>
      <c r="AE8" s="13">
        <v>391</v>
      </c>
      <c r="AF8" s="13">
        <v>376</v>
      </c>
      <c r="AG8" s="13">
        <v>82</v>
      </c>
      <c r="AH8" s="13">
        <v>317</v>
      </c>
      <c r="AI8" s="13">
        <v>168</v>
      </c>
      <c r="AJ8" s="13">
        <v>4</v>
      </c>
      <c r="AL8" s="13">
        <v>277</v>
      </c>
      <c r="AM8" s="13">
        <v>318</v>
      </c>
      <c r="AN8" s="13">
        <v>103</v>
      </c>
      <c r="AP8" s="13">
        <v>225</v>
      </c>
      <c r="AQ8" s="13">
        <v>221</v>
      </c>
      <c r="AR8" s="13">
        <v>62</v>
      </c>
      <c r="AS8" s="13">
        <v>410</v>
      </c>
      <c r="AT8" s="13">
        <v>64</v>
      </c>
      <c r="AU8" s="13">
        <v>10</v>
      </c>
      <c r="AW8" s="13">
        <v>1738</v>
      </c>
      <c r="AX8" s="13">
        <v>240</v>
      </c>
      <c r="AZ8" s="13">
        <v>681</v>
      </c>
      <c r="BA8" s="13">
        <v>462</v>
      </c>
      <c r="BB8" s="13">
        <v>314</v>
      </c>
      <c r="BC8" s="13">
        <v>259</v>
      </c>
      <c r="BD8" s="13">
        <v>71</v>
      </c>
      <c r="BE8" s="13">
        <v>54</v>
      </c>
      <c r="BF8" s="13">
        <v>103</v>
      </c>
      <c r="BG8" s="13">
        <v>41</v>
      </c>
    </row>
    <row r="9" spans="2:61" ht="18.95" customHeight="1">
      <c r="B9" s="20" t="s">
        <v>131</v>
      </c>
      <c r="C9" s="18">
        <v>0.38205804910896729</v>
      </c>
      <c r="D9" s="18">
        <v>0.4069872577686211</v>
      </c>
      <c r="E9" s="18">
        <v>0.36379391606840472</v>
      </c>
      <c r="G9" s="18">
        <v>0.36806699067347132</v>
      </c>
      <c r="H9" s="18">
        <v>0.39616616959275691</v>
      </c>
      <c r="I9" s="18">
        <v>0.35068547531231659</v>
      </c>
      <c r="J9" s="18">
        <v>0.35037489432605201</v>
      </c>
      <c r="K9" s="18">
        <v>0.36836979964197908</v>
      </c>
      <c r="L9" s="18">
        <v>0.3914709745144927</v>
      </c>
      <c r="M9" s="18">
        <v>0.47560926508493212</v>
      </c>
      <c r="N9" s="18">
        <v>0.36189483297342201</v>
      </c>
      <c r="O9" s="18">
        <v>0.31472950554629248</v>
      </c>
      <c r="Q9" s="18">
        <v>0.42403859832629942</v>
      </c>
      <c r="R9" s="18">
        <v>0.34419473765785641</v>
      </c>
      <c r="S9" s="18">
        <v>0.38408197356592161</v>
      </c>
      <c r="T9" s="18">
        <v>0.3502685978846663</v>
      </c>
      <c r="V9" s="18">
        <v>0.33145795360663632</v>
      </c>
      <c r="W9" s="18">
        <v>0.39644601231123239</v>
      </c>
      <c r="X9" s="18">
        <v>0.38415218480744839</v>
      </c>
      <c r="Y9" s="18">
        <v>0.38592534763721281</v>
      </c>
      <c r="Z9" s="18">
        <v>0.39017832036974909</v>
      </c>
      <c r="AA9" s="18">
        <v>0.3965900670310239</v>
      </c>
      <c r="AB9" s="18">
        <v>0.38852928720996049</v>
      </c>
      <c r="AD9" s="18">
        <v>0.45625858649229528</v>
      </c>
      <c r="AE9" s="18">
        <v>0.33370828867395053</v>
      </c>
      <c r="AF9" s="18">
        <v>0.32364151637892691</v>
      </c>
      <c r="AG9" s="18">
        <v>0.46379354346511259</v>
      </c>
      <c r="AH9" s="18">
        <v>0.3811739321134236</v>
      </c>
      <c r="AI9" s="18">
        <v>0.3038030641056832</v>
      </c>
      <c r="AJ9" s="18">
        <v>0</v>
      </c>
      <c r="AL9" s="18">
        <v>0.42886000000000002</v>
      </c>
      <c r="AM9" s="18">
        <v>0.34239999999999998</v>
      </c>
      <c r="AN9" s="18">
        <v>0.30514999999999998</v>
      </c>
      <c r="AP9" s="18">
        <v>0.44142210576406082</v>
      </c>
      <c r="AQ9" s="18">
        <v>0.39661163132030991</v>
      </c>
      <c r="AR9" s="18">
        <v>0.35023167279087303</v>
      </c>
      <c r="AS9" s="18">
        <v>0.36721303834837599</v>
      </c>
      <c r="AT9" s="18">
        <v>0.49830625077541491</v>
      </c>
      <c r="AU9" s="18">
        <v>0.60771802698773958</v>
      </c>
      <c r="AW9" s="18">
        <v>0.42067252690274648</v>
      </c>
      <c r="AX9" s="18">
        <v>0.13375466179844639</v>
      </c>
      <c r="AZ9" s="18">
        <v>0.3454974019492606</v>
      </c>
      <c r="BA9" s="18">
        <v>0.41317265291026017</v>
      </c>
      <c r="BB9" s="18">
        <v>0.39284981260851692</v>
      </c>
      <c r="BC9" s="18">
        <v>0.40829905511380898</v>
      </c>
      <c r="BD9" s="18">
        <v>0.36933818913366878</v>
      </c>
      <c r="BE9" s="18">
        <v>0.37995415475526512</v>
      </c>
      <c r="BF9" s="18">
        <v>0.37293764312217847</v>
      </c>
      <c r="BG9" s="18">
        <v>0.38168714329422859</v>
      </c>
    </row>
    <row r="10" spans="2:61" ht="18.95" customHeight="1">
      <c r="B10" s="20" t="s">
        <v>269</v>
      </c>
      <c r="C10" s="18">
        <v>0.26508799668274979</v>
      </c>
      <c r="D10" s="18">
        <v>0.25191748286395882</v>
      </c>
      <c r="E10" s="18">
        <v>0.27456132692820068</v>
      </c>
      <c r="G10" s="18">
        <v>0.31742544610325307</v>
      </c>
      <c r="H10" s="18">
        <v>0.24654754659279771</v>
      </c>
      <c r="I10" s="18">
        <v>0.339476098600211</v>
      </c>
      <c r="J10" s="18">
        <v>0.272183362243483</v>
      </c>
      <c r="K10" s="18">
        <v>0.2193931971782562</v>
      </c>
      <c r="L10" s="18">
        <v>0.25904774508625861</v>
      </c>
      <c r="M10" s="18">
        <v>0.21368320031136631</v>
      </c>
      <c r="N10" s="18">
        <v>0.30343031434152601</v>
      </c>
      <c r="O10" s="18">
        <v>0.26861610457146989</v>
      </c>
      <c r="Q10" s="18">
        <v>0.20651512263922911</v>
      </c>
      <c r="R10" s="18">
        <v>0.30871851732718159</v>
      </c>
      <c r="S10" s="18">
        <v>0.26757450484463641</v>
      </c>
      <c r="T10" s="18">
        <v>0.31165474029168883</v>
      </c>
      <c r="V10" s="18">
        <v>0.2428330628467654</v>
      </c>
      <c r="W10" s="18">
        <v>0.23483604875062489</v>
      </c>
      <c r="X10" s="18">
        <v>0.2774937297523718</v>
      </c>
      <c r="Y10" s="18">
        <v>0.25612595125428489</v>
      </c>
      <c r="Z10" s="18">
        <v>0.28934056779134482</v>
      </c>
      <c r="AA10" s="18">
        <v>0.30592158503527489</v>
      </c>
      <c r="AB10" s="18">
        <v>0.25040372336264027</v>
      </c>
      <c r="AD10" s="18">
        <v>0.2354949558866995</v>
      </c>
      <c r="AE10" s="18">
        <v>0.26109784530241481</v>
      </c>
      <c r="AF10" s="18">
        <v>0.31089048692215432</v>
      </c>
      <c r="AG10" s="18">
        <v>0.30083786162722259</v>
      </c>
      <c r="AH10" s="18">
        <v>0.27311015813406558</v>
      </c>
      <c r="AI10" s="18">
        <v>0.24420172987961469</v>
      </c>
      <c r="AJ10" s="18">
        <v>0.74823068524066827</v>
      </c>
      <c r="AL10" s="18">
        <v>0.17512</v>
      </c>
      <c r="AM10" s="18">
        <v>0.27421000000000001</v>
      </c>
      <c r="AN10" s="18">
        <v>0.32340000000000002</v>
      </c>
      <c r="AP10" s="18">
        <v>0.25353292497540381</v>
      </c>
      <c r="AQ10" s="18">
        <v>0.29859921392730621</v>
      </c>
      <c r="AR10" s="18">
        <v>0.21023269035871789</v>
      </c>
      <c r="AS10" s="18">
        <v>0.30342580035527539</v>
      </c>
      <c r="AT10" s="18">
        <v>0.26738380797145189</v>
      </c>
      <c r="AU10" s="18">
        <v>0</v>
      </c>
      <c r="AW10" s="18">
        <v>0.2186954241794434</v>
      </c>
      <c r="AX10" s="18">
        <v>0.58333697880323188</v>
      </c>
      <c r="AZ10" s="18">
        <v>0.25306049185688761</v>
      </c>
      <c r="BA10" s="18">
        <v>0.25825501308466459</v>
      </c>
      <c r="BB10" s="18">
        <v>0.24608800401640241</v>
      </c>
      <c r="BC10" s="18">
        <v>0.27429290426636349</v>
      </c>
      <c r="BD10" s="18">
        <v>0.32241407225580648</v>
      </c>
      <c r="BE10" s="18">
        <v>0.21570732706082921</v>
      </c>
      <c r="BF10" s="18">
        <v>0.38148394249258161</v>
      </c>
      <c r="BG10" s="18">
        <v>0.33937482761775412</v>
      </c>
    </row>
    <row r="11" spans="2:61" ht="18.95" customHeight="1">
      <c r="B11" s="20" t="s">
        <v>270</v>
      </c>
      <c r="C11" s="18">
        <v>0.28294821274188953</v>
      </c>
      <c r="D11" s="18">
        <v>0.28372641951747518</v>
      </c>
      <c r="E11" s="18">
        <v>0.2823471420074426</v>
      </c>
      <c r="G11" s="18">
        <v>0.26398690545254933</v>
      </c>
      <c r="H11" s="18">
        <v>0.29839110270119951</v>
      </c>
      <c r="I11" s="18">
        <v>0.19968999381180641</v>
      </c>
      <c r="J11" s="18">
        <v>0.30936737020496458</v>
      </c>
      <c r="K11" s="18">
        <v>0.33636024513814178</v>
      </c>
      <c r="L11" s="18">
        <v>0.28533645145186232</v>
      </c>
      <c r="M11" s="18">
        <v>0.2545489923680852</v>
      </c>
      <c r="N11" s="18">
        <v>0.26955808163960371</v>
      </c>
      <c r="O11" s="18">
        <v>0.32900947949138187</v>
      </c>
      <c r="Q11" s="18">
        <v>0.31604483319934429</v>
      </c>
      <c r="R11" s="18">
        <v>0.28561831185967168</v>
      </c>
      <c r="S11" s="18">
        <v>0.26085127497388322</v>
      </c>
      <c r="T11" s="18">
        <v>0.25408953217056152</v>
      </c>
      <c r="V11" s="18">
        <v>0.30792620068314908</v>
      </c>
      <c r="W11" s="18">
        <v>0.32842742565323318</v>
      </c>
      <c r="X11" s="18">
        <v>0.28891142744464188</v>
      </c>
      <c r="Y11" s="18">
        <v>0.2703189747026194</v>
      </c>
      <c r="Z11" s="18">
        <v>0.25185805377183151</v>
      </c>
      <c r="AA11" s="18">
        <v>0.24213143551928351</v>
      </c>
      <c r="AB11" s="18">
        <v>0.2881601017207418</v>
      </c>
      <c r="AD11" s="18">
        <v>0.25215512928189249</v>
      </c>
      <c r="AE11" s="18">
        <v>0.32871283204873142</v>
      </c>
      <c r="AF11" s="18">
        <v>0.29800850476169483</v>
      </c>
      <c r="AG11" s="18">
        <v>0.15411870797023691</v>
      </c>
      <c r="AH11" s="18">
        <v>0.28920046295906282</v>
      </c>
      <c r="AI11" s="18">
        <v>0.32222973471208471</v>
      </c>
      <c r="AJ11" s="18">
        <v>0</v>
      </c>
      <c r="AL11" s="18">
        <v>0.33877000000000002</v>
      </c>
      <c r="AM11" s="18">
        <v>0.32940000000000003</v>
      </c>
      <c r="AN11" s="18">
        <v>0.32543</v>
      </c>
      <c r="AP11" s="18">
        <v>0.25171572595344288</v>
      </c>
      <c r="AQ11" s="18">
        <v>0.2359470887853351</v>
      </c>
      <c r="AR11" s="18">
        <v>0.38269499290944581</v>
      </c>
      <c r="AS11" s="18">
        <v>0.25674653677619119</v>
      </c>
      <c r="AT11" s="18">
        <v>0.17094524890515331</v>
      </c>
      <c r="AU11" s="18">
        <v>0.30181806641018238</v>
      </c>
      <c r="AW11" s="18">
        <v>0.30162432402676193</v>
      </c>
      <c r="AX11" s="18">
        <v>0.16969823383227281</v>
      </c>
      <c r="AZ11" s="18">
        <v>0.32352258976347492</v>
      </c>
      <c r="BA11" s="18">
        <v>0.27027407669254472</v>
      </c>
      <c r="BB11" s="18">
        <v>0.28583430724528092</v>
      </c>
      <c r="BC11" s="18">
        <v>0.25761286162469782</v>
      </c>
      <c r="BD11" s="18">
        <v>0.27199319269644978</v>
      </c>
      <c r="BE11" s="18">
        <v>0.36788299812549641</v>
      </c>
      <c r="BF11" s="18">
        <v>0.1676633150306612</v>
      </c>
      <c r="BG11" s="18">
        <v>0.153124377898229</v>
      </c>
    </row>
    <row r="12" spans="2:61" ht="18.95" customHeight="1">
      <c r="B12" s="20" t="s">
        <v>271</v>
      </c>
      <c r="C12" s="18">
        <v>4.4490990750535857E-2</v>
      </c>
      <c r="D12" s="18">
        <v>3.5934634556568139E-2</v>
      </c>
      <c r="E12" s="18">
        <v>5.0813900416433661E-2</v>
      </c>
      <c r="G12" s="18">
        <v>3.101800910050196E-2</v>
      </c>
      <c r="H12" s="18">
        <v>4.0880799213256977E-2</v>
      </c>
      <c r="I12" s="18">
        <v>7.5250342793698993E-2</v>
      </c>
      <c r="J12" s="18">
        <v>3.9712918422077401E-2</v>
      </c>
      <c r="K12" s="18">
        <v>5.0801043186104518E-2</v>
      </c>
      <c r="L12" s="18">
        <v>3.7774961853303382E-2</v>
      </c>
      <c r="M12" s="18">
        <v>4.324886709358635E-2</v>
      </c>
      <c r="N12" s="18">
        <v>3.4410476280877643E-2</v>
      </c>
      <c r="O12" s="18">
        <v>4.9892143427116058E-2</v>
      </c>
      <c r="Q12" s="18">
        <v>3.7676062944423341E-2</v>
      </c>
      <c r="R12" s="18">
        <v>3.9944838455035783E-2</v>
      </c>
      <c r="S12" s="18">
        <v>5.3060466443467458E-2</v>
      </c>
      <c r="T12" s="18">
        <v>5.0303315368770599E-2</v>
      </c>
      <c r="V12" s="18">
        <v>5.7674512535230371E-2</v>
      </c>
      <c r="W12" s="18">
        <v>2.5306328384175829E-2</v>
      </c>
      <c r="X12" s="18">
        <v>2.4428162613708251E-2</v>
      </c>
      <c r="Y12" s="18">
        <v>5.7554352963593958E-2</v>
      </c>
      <c r="Z12" s="18">
        <v>4.8485102114940268E-2</v>
      </c>
      <c r="AA12" s="18">
        <v>3.776466399349114E-2</v>
      </c>
      <c r="AB12" s="18">
        <v>6.1931125847889228E-2</v>
      </c>
      <c r="AD12" s="18">
        <v>4.0279836441077868E-2</v>
      </c>
      <c r="AE12" s="18">
        <v>4.2594703174129549E-2</v>
      </c>
      <c r="AF12" s="18">
        <v>4.2263095226493699E-2</v>
      </c>
      <c r="AG12" s="18">
        <v>5.3655255525437963E-2</v>
      </c>
      <c r="AH12" s="18">
        <v>3.8042030073695512E-2</v>
      </c>
      <c r="AI12" s="18">
        <v>7.3085822809906914E-2</v>
      </c>
      <c r="AJ12" s="18">
        <v>0.25176931475933179</v>
      </c>
      <c r="AL12" s="18">
        <v>3.4090000000000002E-2</v>
      </c>
      <c r="AM12" s="18">
        <v>3.0530000000000002E-2</v>
      </c>
      <c r="AN12" s="18">
        <v>3.7600000000000001E-2</v>
      </c>
      <c r="AP12" s="18">
        <v>3.9360567038062219E-2</v>
      </c>
      <c r="AQ12" s="18">
        <v>4.3150926146147982E-2</v>
      </c>
      <c r="AR12" s="18">
        <v>5.6840643940963241E-2</v>
      </c>
      <c r="AS12" s="18">
        <v>5.5356410810822883E-2</v>
      </c>
      <c r="AT12" s="18">
        <v>4.9738533228078113E-2</v>
      </c>
      <c r="AU12" s="18">
        <v>9.0463906602077912E-2</v>
      </c>
      <c r="AW12" s="18">
        <v>3.9091186311965023E-2</v>
      </c>
      <c r="AX12" s="18">
        <v>7.5943738737495006E-2</v>
      </c>
      <c r="AZ12" s="18">
        <v>3.9775606628361992E-2</v>
      </c>
      <c r="BA12" s="18">
        <v>4.2172282731517678E-2</v>
      </c>
      <c r="BB12" s="18">
        <v>5.673843568245502E-2</v>
      </c>
      <c r="BC12" s="18">
        <v>4.5313186259827727E-2</v>
      </c>
      <c r="BD12" s="18">
        <v>2.0215389547517691E-2</v>
      </c>
      <c r="BE12" s="18">
        <v>3.6455520058409518E-2</v>
      </c>
      <c r="BF12" s="18">
        <v>5.7125291302961283E-2</v>
      </c>
      <c r="BG12" s="18">
        <v>4.0635337209624242E-2</v>
      </c>
    </row>
    <row r="13" spans="2:61" ht="18.95" customHeight="1">
      <c r="B13" s="20" t="s">
        <v>119</v>
      </c>
      <c r="C13" s="18">
        <v>2.5414750715857561E-2</v>
      </c>
      <c r="D13" s="18">
        <v>2.1434205293376689E-2</v>
      </c>
      <c r="E13" s="18">
        <v>2.8483714579518361E-2</v>
      </c>
      <c r="G13" s="18">
        <v>1.9502648670224079E-2</v>
      </c>
      <c r="H13" s="18">
        <v>1.8014381899989031E-2</v>
      </c>
      <c r="I13" s="18">
        <v>3.4898089481966953E-2</v>
      </c>
      <c r="J13" s="18">
        <v>2.836145480342292E-2</v>
      </c>
      <c r="K13" s="18">
        <v>2.5075714855518461E-2</v>
      </c>
      <c r="L13" s="18">
        <v>2.636986709408292E-2</v>
      </c>
      <c r="M13" s="18">
        <v>1.290967514203009E-2</v>
      </c>
      <c r="N13" s="18">
        <v>3.070629476457068E-2</v>
      </c>
      <c r="O13" s="18">
        <v>3.7752766963739713E-2</v>
      </c>
      <c r="Q13" s="18">
        <v>1.5725382890703792E-2</v>
      </c>
      <c r="R13" s="18">
        <v>2.1523594700254622E-2</v>
      </c>
      <c r="S13" s="18">
        <v>3.4431780172091288E-2</v>
      </c>
      <c r="T13" s="18">
        <v>3.3683814284312698E-2</v>
      </c>
      <c r="V13" s="18">
        <v>6.0108270328218819E-2</v>
      </c>
      <c r="W13" s="18">
        <v>1.498418490073356E-2</v>
      </c>
      <c r="X13" s="18">
        <v>2.5014495381829441E-2</v>
      </c>
      <c r="Y13" s="18">
        <v>3.0075373442289131E-2</v>
      </c>
      <c r="Z13" s="18">
        <v>2.0137955952134339E-2</v>
      </c>
      <c r="AA13" s="18">
        <v>1.759224842092641E-2</v>
      </c>
      <c r="AB13" s="18">
        <v>1.097576185876818E-2</v>
      </c>
      <c r="AD13" s="18">
        <v>1.5811491898035091E-2</v>
      </c>
      <c r="AE13" s="18">
        <v>3.388633080077378E-2</v>
      </c>
      <c r="AF13" s="18">
        <v>2.519639671073038E-2</v>
      </c>
      <c r="AG13" s="18">
        <v>2.759463141199003E-2</v>
      </c>
      <c r="AH13" s="18">
        <v>1.8473416719752511E-2</v>
      </c>
      <c r="AI13" s="18">
        <v>5.6679648492710483E-2</v>
      </c>
      <c r="AJ13" s="18">
        <v>0</v>
      </c>
      <c r="AL13" s="18">
        <v>2.316E-2</v>
      </c>
      <c r="AM13" s="18">
        <v>2.3460000000000002E-2</v>
      </c>
      <c r="AN13" s="18">
        <v>8.4200000000000004E-3</v>
      </c>
      <c r="AP13" s="18">
        <v>1.3968676269030341E-2</v>
      </c>
      <c r="AQ13" s="18">
        <v>2.5691139820900811E-2</v>
      </c>
      <c r="AR13" s="18">
        <v>0</v>
      </c>
      <c r="AS13" s="18">
        <v>1.7258213709334311E-2</v>
      </c>
      <c r="AT13" s="18">
        <v>1.3626159119901751E-2</v>
      </c>
      <c r="AU13" s="18">
        <v>0</v>
      </c>
      <c r="AW13" s="18">
        <v>1.991653857908323E-2</v>
      </c>
      <c r="AX13" s="18">
        <v>3.7266386828553939E-2</v>
      </c>
      <c r="AZ13" s="18">
        <v>3.8143909802014923E-2</v>
      </c>
      <c r="BA13" s="18">
        <v>1.6125974581012871E-2</v>
      </c>
      <c r="BB13" s="18">
        <v>1.8489440447344699E-2</v>
      </c>
      <c r="BC13" s="18">
        <v>1.448199273530176E-2</v>
      </c>
      <c r="BD13" s="18">
        <v>1.603915636655728E-2</v>
      </c>
      <c r="BE13" s="18">
        <v>0</v>
      </c>
      <c r="BF13" s="18">
        <v>2.078980805161745E-2</v>
      </c>
      <c r="BG13" s="18">
        <v>8.5178313980163858E-2</v>
      </c>
    </row>
    <row r="15" spans="2:61">
      <c r="B15" s="21" t="s">
        <v>31</v>
      </c>
    </row>
    <row r="16" spans="2:61">
      <c r="B16" t="s">
        <v>483</v>
      </c>
    </row>
    <row r="17" spans="2:2">
      <c r="B17" t="s">
        <v>11</v>
      </c>
    </row>
    <row r="18" spans="2:2">
      <c r="B18"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I18"/>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273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2004</v>
      </c>
      <c r="D7" s="27">
        <v>826</v>
      </c>
      <c r="E7" s="27">
        <v>1171</v>
      </c>
      <c r="G7" s="27">
        <v>96</v>
      </c>
      <c r="H7" s="27">
        <v>292</v>
      </c>
      <c r="I7" s="27">
        <v>185</v>
      </c>
      <c r="J7" s="27">
        <v>186</v>
      </c>
      <c r="K7" s="27">
        <v>214</v>
      </c>
      <c r="L7" s="27">
        <v>210</v>
      </c>
      <c r="M7" s="27">
        <v>313</v>
      </c>
      <c r="N7" s="27">
        <v>292</v>
      </c>
      <c r="O7" s="27">
        <v>216</v>
      </c>
      <c r="Q7" s="27">
        <v>686</v>
      </c>
      <c r="R7" s="27">
        <v>381</v>
      </c>
      <c r="S7" s="27">
        <v>421</v>
      </c>
      <c r="T7" s="27">
        <v>492</v>
      </c>
      <c r="V7" s="27">
        <v>243</v>
      </c>
      <c r="W7" s="27">
        <v>317</v>
      </c>
      <c r="X7" s="27">
        <v>281</v>
      </c>
      <c r="Y7" s="27">
        <v>302</v>
      </c>
      <c r="Z7" s="27">
        <v>292</v>
      </c>
      <c r="AA7" s="27">
        <v>287</v>
      </c>
      <c r="AB7" s="27">
        <v>282</v>
      </c>
      <c r="AD7" s="27">
        <v>657</v>
      </c>
      <c r="AE7" s="27">
        <v>390</v>
      </c>
      <c r="AF7" s="27">
        <v>380</v>
      </c>
      <c r="AG7" s="27">
        <v>84</v>
      </c>
      <c r="AH7" s="27">
        <v>318</v>
      </c>
      <c r="AI7" s="27">
        <v>171</v>
      </c>
      <c r="AJ7" s="27">
        <v>4</v>
      </c>
      <c r="AL7" s="27">
        <v>270</v>
      </c>
      <c r="AM7" s="27">
        <v>309</v>
      </c>
      <c r="AN7" s="27">
        <v>100</v>
      </c>
      <c r="AP7" s="27">
        <v>226</v>
      </c>
      <c r="AQ7" s="27">
        <v>226</v>
      </c>
      <c r="AR7" s="27">
        <v>61</v>
      </c>
      <c r="AS7" s="27">
        <v>426</v>
      </c>
      <c r="AT7" s="27">
        <v>64</v>
      </c>
      <c r="AU7" s="27">
        <v>10</v>
      </c>
      <c r="AW7" s="27">
        <v>1739</v>
      </c>
      <c r="AX7" s="27">
        <v>243</v>
      </c>
      <c r="AZ7" s="27">
        <v>656</v>
      </c>
      <c r="BA7" s="27">
        <v>476</v>
      </c>
      <c r="BB7" s="27">
        <v>312</v>
      </c>
      <c r="BC7" s="27">
        <v>268</v>
      </c>
      <c r="BD7" s="27">
        <v>72</v>
      </c>
      <c r="BE7" s="27">
        <v>55</v>
      </c>
      <c r="BF7" s="27">
        <v>106</v>
      </c>
      <c r="BG7" s="27">
        <v>41</v>
      </c>
    </row>
    <row r="8" spans="2:61">
      <c r="B8" s="7" t="s">
        <v>106</v>
      </c>
      <c r="C8" s="13">
        <v>2001</v>
      </c>
      <c r="D8" s="13">
        <v>863</v>
      </c>
      <c r="E8" s="13">
        <v>1136</v>
      </c>
      <c r="G8" s="13">
        <v>88</v>
      </c>
      <c r="H8" s="13">
        <v>284</v>
      </c>
      <c r="I8" s="13">
        <v>185</v>
      </c>
      <c r="J8" s="13">
        <v>179</v>
      </c>
      <c r="K8" s="13">
        <v>216</v>
      </c>
      <c r="L8" s="13">
        <v>217</v>
      </c>
      <c r="M8" s="13">
        <v>314</v>
      </c>
      <c r="N8" s="13">
        <v>319</v>
      </c>
      <c r="O8" s="13">
        <v>199</v>
      </c>
      <c r="Q8" s="13">
        <v>686</v>
      </c>
      <c r="R8" s="13">
        <v>381</v>
      </c>
      <c r="S8" s="13">
        <v>425</v>
      </c>
      <c r="T8" s="13">
        <v>485</v>
      </c>
      <c r="V8" s="13">
        <v>283</v>
      </c>
      <c r="W8" s="13">
        <v>301</v>
      </c>
      <c r="X8" s="13">
        <v>286</v>
      </c>
      <c r="Y8" s="13">
        <v>278</v>
      </c>
      <c r="Z8" s="13">
        <v>279</v>
      </c>
      <c r="AA8" s="13">
        <v>288</v>
      </c>
      <c r="AB8" s="13">
        <v>286</v>
      </c>
      <c r="AD8" s="13">
        <v>662</v>
      </c>
      <c r="AE8" s="13">
        <v>391</v>
      </c>
      <c r="AF8" s="13">
        <v>376</v>
      </c>
      <c r="AG8" s="13">
        <v>82</v>
      </c>
      <c r="AH8" s="13">
        <v>317</v>
      </c>
      <c r="AI8" s="13">
        <v>168</v>
      </c>
      <c r="AJ8" s="13">
        <v>4</v>
      </c>
      <c r="AL8" s="13">
        <v>277</v>
      </c>
      <c r="AM8" s="13">
        <v>318</v>
      </c>
      <c r="AN8" s="13">
        <v>103</v>
      </c>
      <c r="AP8" s="13">
        <v>225</v>
      </c>
      <c r="AQ8" s="13">
        <v>221</v>
      </c>
      <c r="AR8" s="13">
        <v>62</v>
      </c>
      <c r="AS8" s="13">
        <v>410</v>
      </c>
      <c r="AT8" s="13">
        <v>64</v>
      </c>
      <c r="AU8" s="13">
        <v>10</v>
      </c>
      <c r="AW8" s="13">
        <v>1738</v>
      </c>
      <c r="AX8" s="13">
        <v>240</v>
      </c>
      <c r="AZ8" s="13">
        <v>681</v>
      </c>
      <c r="BA8" s="13">
        <v>462</v>
      </c>
      <c r="BB8" s="13">
        <v>314</v>
      </c>
      <c r="BC8" s="13">
        <v>259</v>
      </c>
      <c r="BD8" s="13">
        <v>71</v>
      </c>
      <c r="BE8" s="13">
        <v>54</v>
      </c>
      <c r="BF8" s="13">
        <v>103</v>
      </c>
      <c r="BG8" s="13">
        <v>41</v>
      </c>
    </row>
    <row r="9" spans="2:61" ht="18.95" customHeight="1">
      <c r="B9" s="20" t="s">
        <v>131</v>
      </c>
      <c r="C9" s="18">
        <v>9.0223959832642184E-2</v>
      </c>
      <c r="D9" s="18">
        <v>9.7120935211249107E-2</v>
      </c>
      <c r="E9" s="18">
        <v>8.5143620528699324E-2</v>
      </c>
      <c r="G9" s="18">
        <v>4.0369827660952817E-2</v>
      </c>
      <c r="H9" s="18">
        <v>0.1159485136850157</v>
      </c>
      <c r="I9" s="18">
        <v>3.8404341644953398E-2</v>
      </c>
      <c r="J9" s="18">
        <v>7.3111483747912445E-2</v>
      </c>
      <c r="K9" s="18">
        <v>9.5926105669510597E-2</v>
      </c>
      <c r="L9" s="18">
        <v>6.8019385256648648E-2</v>
      </c>
      <c r="M9" s="18">
        <v>0.16134490669810889</v>
      </c>
      <c r="N9" s="18">
        <v>8.3285990969198656E-2</v>
      </c>
      <c r="O9" s="18">
        <v>5.5890003224099503E-2</v>
      </c>
      <c r="Q9" s="18">
        <v>0.10562750865875969</v>
      </c>
      <c r="R9" s="18">
        <v>0.1026468117599481</v>
      </c>
      <c r="S9" s="18">
        <v>7.1189123701316401E-2</v>
      </c>
      <c r="T9" s="18">
        <v>7.975722478543909E-2</v>
      </c>
      <c r="V9" s="18">
        <v>8.4832490288772017E-2</v>
      </c>
      <c r="W9" s="18">
        <v>7.0280651215739745E-2</v>
      </c>
      <c r="X9" s="18">
        <v>6.0221263307900362E-2</v>
      </c>
      <c r="Y9" s="18">
        <v>6.6984933689269208E-2</v>
      </c>
      <c r="Z9" s="18">
        <v>0.12629936801802541</v>
      </c>
      <c r="AA9" s="18">
        <v>0.1106981210659627</v>
      </c>
      <c r="AB9" s="18">
        <v>0.1133090469658487</v>
      </c>
      <c r="AD9" s="18">
        <v>0.1136556532197434</v>
      </c>
      <c r="AE9" s="18">
        <v>8.1680600805054168E-2</v>
      </c>
      <c r="AF9" s="18">
        <v>7.669649210198394E-2</v>
      </c>
      <c r="AG9" s="18">
        <v>0.15633122008031719</v>
      </c>
      <c r="AH9" s="18">
        <v>9.1111240058117965E-2</v>
      </c>
      <c r="AI9" s="18">
        <v>1.6276959345262219E-2</v>
      </c>
      <c r="AJ9" s="18">
        <v>0</v>
      </c>
      <c r="AL9" s="18">
        <v>8.3989999999999995E-2</v>
      </c>
      <c r="AM9" s="18">
        <v>6.9819999999999993E-2</v>
      </c>
      <c r="AN9" s="18">
        <v>5.0509999999999999E-2</v>
      </c>
      <c r="AP9" s="18">
        <v>8.4423946999857488E-2</v>
      </c>
      <c r="AQ9" s="18">
        <v>0.12682126774444449</v>
      </c>
      <c r="AR9" s="18">
        <v>0.1429754612264558</v>
      </c>
      <c r="AS9" s="18">
        <v>9.4462773491815297E-2</v>
      </c>
      <c r="AT9" s="18">
        <v>0.1543577264629408</v>
      </c>
      <c r="AU9" s="18">
        <v>0.29233689465197549</v>
      </c>
      <c r="AW9" s="18">
        <v>9.5231011008624411E-2</v>
      </c>
      <c r="AX9" s="18">
        <v>6.2260498481065851E-2</v>
      </c>
      <c r="AZ9" s="18">
        <v>5.8105594981991457E-2</v>
      </c>
      <c r="BA9" s="18">
        <v>0.1151678542202088</v>
      </c>
      <c r="BB9" s="18">
        <v>0.111350992513051</v>
      </c>
      <c r="BC9" s="18">
        <v>0.1208167755858616</v>
      </c>
      <c r="BD9" s="18">
        <v>5.1751311015951061E-2</v>
      </c>
      <c r="BE9" s="18">
        <v>8.8513368775809856E-2</v>
      </c>
      <c r="BF9" s="18">
        <v>0.10580482623701611</v>
      </c>
      <c r="BG9" s="18">
        <v>5.4176456847642787E-2</v>
      </c>
    </row>
    <row r="10" spans="2:61" ht="18.95" customHeight="1">
      <c r="B10" s="20" t="s">
        <v>269</v>
      </c>
      <c r="C10" s="18">
        <v>0.69285521422699636</v>
      </c>
      <c r="D10" s="18">
        <v>0.68444947313547677</v>
      </c>
      <c r="E10" s="18">
        <v>0.6992014068334369</v>
      </c>
      <c r="G10" s="18">
        <v>0.83271760058211708</v>
      </c>
      <c r="H10" s="18">
        <v>0.68299293802722771</v>
      </c>
      <c r="I10" s="18">
        <v>0.75892429572460907</v>
      </c>
      <c r="J10" s="18">
        <v>0.71473730590520856</v>
      </c>
      <c r="K10" s="18">
        <v>0.65916651367307977</v>
      </c>
      <c r="L10" s="18">
        <v>0.70568458044201521</v>
      </c>
      <c r="M10" s="18">
        <v>0.55105417052999006</v>
      </c>
      <c r="N10" s="18">
        <v>0.70878267268831852</v>
      </c>
      <c r="O10" s="18">
        <v>0.78504638355650946</v>
      </c>
      <c r="Q10" s="18">
        <v>0.67361754946379715</v>
      </c>
      <c r="R10" s="18">
        <v>0.66628674236659979</v>
      </c>
      <c r="S10" s="18">
        <v>0.7435038281889097</v>
      </c>
      <c r="T10" s="18">
        <v>0.69476059175615645</v>
      </c>
      <c r="V10" s="18">
        <v>0.70093333164355598</v>
      </c>
      <c r="W10" s="18">
        <v>0.70446226641905874</v>
      </c>
      <c r="X10" s="18">
        <v>0.77975080164904165</v>
      </c>
      <c r="Y10" s="18">
        <v>0.6918450208059238</v>
      </c>
      <c r="Z10" s="18">
        <v>0.63482512254809353</v>
      </c>
      <c r="AA10" s="18">
        <v>0.68980737245912682</v>
      </c>
      <c r="AB10" s="18">
        <v>0.64641134769890696</v>
      </c>
      <c r="AD10" s="18">
        <v>0.64489236907589098</v>
      </c>
      <c r="AE10" s="18">
        <v>0.68674421514480288</v>
      </c>
      <c r="AF10" s="18">
        <v>0.73971760901147099</v>
      </c>
      <c r="AG10" s="18">
        <v>0.6530250410950591</v>
      </c>
      <c r="AH10" s="18">
        <v>0.71549161573244413</v>
      </c>
      <c r="AI10" s="18">
        <v>0.76666660654469143</v>
      </c>
      <c r="AJ10" s="18">
        <v>0.74823068524066827</v>
      </c>
      <c r="AL10" s="18">
        <v>0.70552999999999999</v>
      </c>
      <c r="AM10" s="18">
        <v>0.77642</v>
      </c>
      <c r="AN10" s="18">
        <v>0.71343999999999996</v>
      </c>
      <c r="AP10" s="18">
        <v>0.68113597147170646</v>
      </c>
      <c r="AQ10" s="18">
        <v>0.6983010447917799</v>
      </c>
      <c r="AR10" s="18">
        <v>0.56712246355996165</v>
      </c>
      <c r="AS10" s="18">
        <v>0.67022377711503278</v>
      </c>
      <c r="AT10" s="18">
        <v>0.5911033052257102</v>
      </c>
      <c r="AU10" s="18">
        <v>0.21706414923156589</v>
      </c>
      <c r="AW10" s="18">
        <v>0.67635853560613446</v>
      </c>
      <c r="AX10" s="18">
        <v>0.81692004231249149</v>
      </c>
      <c r="AZ10" s="18">
        <v>0.75893305669051836</v>
      </c>
      <c r="BA10" s="18">
        <v>0.6427929527737779</v>
      </c>
      <c r="BB10" s="18">
        <v>0.63575116307463708</v>
      </c>
      <c r="BC10" s="18">
        <v>0.66866595443049215</v>
      </c>
      <c r="BD10" s="18">
        <v>0.72932150284712205</v>
      </c>
      <c r="BE10" s="18">
        <v>0.63743838007218667</v>
      </c>
      <c r="BF10" s="18">
        <v>0.72147143665283542</v>
      </c>
      <c r="BG10" s="18">
        <v>0.70213515382256098</v>
      </c>
    </row>
    <row r="11" spans="2:61" ht="18.95" customHeight="1">
      <c r="B11" s="20" t="s">
        <v>270</v>
      </c>
      <c r="C11" s="18">
        <v>0.15096088127175389</v>
      </c>
      <c r="D11" s="18">
        <v>0.16995485041783129</v>
      </c>
      <c r="E11" s="18">
        <v>0.13679759656976889</v>
      </c>
      <c r="G11" s="18">
        <v>8.606074752805204E-2</v>
      </c>
      <c r="H11" s="18">
        <v>0.14642807031978811</v>
      </c>
      <c r="I11" s="18">
        <v>0.10281103786091179</v>
      </c>
      <c r="J11" s="18">
        <v>0.16180360061342669</v>
      </c>
      <c r="K11" s="18">
        <v>0.18573910544057379</v>
      </c>
      <c r="L11" s="18">
        <v>0.12082575258344259</v>
      </c>
      <c r="M11" s="18">
        <v>0.2363384698711905</v>
      </c>
      <c r="N11" s="18">
        <v>0.13794275563138281</v>
      </c>
      <c r="O11" s="18">
        <v>0.1023151266392484</v>
      </c>
      <c r="Q11" s="18">
        <v>0.16925602729493999</v>
      </c>
      <c r="R11" s="18">
        <v>0.15476888404118591</v>
      </c>
      <c r="S11" s="18">
        <v>0.1230362662216425</v>
      </c>
      <c r="T11" s="18">
        <v>0.14462021028688801</v>
      </c>
      <c r="V11" s="18">
        <v>0.13768894001045681</v>
      </c>
      <c r="W11" s="18">
        <v>0.19338015509156681</v>
      </c>
      <c r="X11" s="18">
        <v>8.8257415169408035E-2</v>
      </c>
      <c r="Y11" s="18">
        <v>0.16012853727626791</v>
      </c>
      <c r="Z11" s="18">
        <v>0.15153470020369569</v>
      </c>
      <c r="AA11" s="18">
        <v>0.14444819352635541</v>
      </c>
      <c r="AB11" s="18">
        <v>0.17922996156354559</v>
      </c>
      <c r="AD11" s="18">
        <v>0.1877653331747979</v>
      </c>
      <c r="AE11" s="18">
        <v>0.16533787062141059</v>
      </c>
      <c r="AF11" s="18">
        <v>0.1229672284376017</v>
      </c>
      <c r="AG11" s="18">
        <v>8.3227788797702137E-2</v>
      </c>
      <c r="AH11" s="18">
        <v>0.1233609143275263</v>
      </c>
      <c r="AI11" s="18">
        <v>0.1239260742513824</v>
      </c>
      <c r="AJ11" s="18">
        <v>0</v>
      </c>
      <c r="AL11" s="18">
        <v>0.16778999999999999</v>
      </c>
      <c r="AM11" s="18">
        <v>0.12041</v>
      </c>
      <c r="AN11" s="18">
        <v>0.16436000000000001</v>
      </c>
      <c r="AP11" s="18">
        <v>0.163400712654939</v>
      </c>
      <c r="AQ11" s="18">
        <v>0.11378867230697159</v>
      </c>
      <c r="AR11" s="18">
        <v>0.28523850582931298</v>
      </c>
      <c r="AS11" s="18">
        <v>0.1448678431450996</v>
      </c>
      <c r="AT11" s="18">
        <v>0.20746459176880991</v>
      </c>
      <c r="AU11" s="18">
        <v>0.49059895611645848</v>
      </c>
      <c r="AW11" s="18">
        <v>0.16582142120541171</v>
      </c>
      <c r="AX11" s="18">
        <v>5.3627717364166799E-2</v>
      </c>
      <c r="AZ11" s="18">
        <v>0.1229671317339957</v>
      </c>
      <c r="BA11" s="18">
        <v>0.18664872671171501</v>
      </c>
      <c r="BB11" s="18">
        <v>0.1779205151358455</v>
      </c>
      <c r="BC11" s="18">
        <v>0.12982866480207031</v>
      </c>
      <c r="BD11" s="18">
        <v>0.1720379768962875</v>
      </c>
      <c r="BE11" s="18">
        <v>0.22339101014254781</v>
      </c>
      <c r="BF11" s="18">
        <v>0.12876098831534749</v>
      </c>
      <c r="BG11" s="18">
        <v>7.8357169248214217E-2</v>
      </c>
    </row>
    <row r="12" spans="2:61" ht="18.95" customHeight="1">
      <c r="B12" s="20" t="s">
        <v>271</v>
      </c>
      <c r="C12" s="18">
        <v>4.771460765639108E-2</v>
      </c>
      <c r="D12" s="18">
        <v>3.7888856290002521E-2</v>
      </c>
      <c r="E12" s="18">
        <v>5.5007586916548702E-2</v>
      </c>
      <c r="G12" s="18">
        <v>3.1164945489907971E-2</v>
      </c>
      <c r="H12" s="18">
        <v>4.747608524901871E-2</v>
      </c>
      <c r="I12" s="18">
        <v>6.7059798526985209E-2</v>
      </c>
      <c r="J12" s="18">
        <v>3.0344443081606089E-2</v>
      </c>
      <c r="K12" s="18">
        <v>3.9994609124395827E-2</v>
      </c>
      <c r="L12" s="18">
        <v>7.2461624295490593E-2</v>
      </c>
      <c r="M12" s="18">
        <v>4.1211432363869593E-2</v>
      </c>
      <c r="N12" s="18">
        <v>4.9027991383072088E-2</v>
      </c>
      <c r="O12" s="18">
        <v>4.2517537852234548E-2</v>
      </c>
      <c r="Q12" s="18">
        <v>3.8993906743821E-2</v>
      </c>
      <c r="R12" s="18">
        <v>5.8670675708168411E-2</v>
      </c>
      <c r="S12" s="18">
        <v>3.9316884134579573E-2</v>
      </c>
      <c r="T12" s="18">
        <v>5.9067307176184657E-2</v>
      </c>
      <c r="V12" s="18">
        <v>3.7617782123177693E-2</v>
      </c>
      <c r="W12" s="18">
        <v>2.5875420350112269E-2</v>
      </c>
      <c r="X12" s="18">
        <v>5.0039301701058393E-2</v>
      </c>
      <c r="Y12" s="18">
        <v>6.3685173801751344E-2</v>
      </c>
      <c r="Z12" s="18">
        <v>6.3772497100145945E-2</v>
      </c>
      <c r="AA12" s="18">
        <v>4.1021646327735188E-2</v>
      </c>
      <c r="AB12" s="18">
        <v>5.3942825817087009E-2</v>
      </c>
      <c r="AD12" s="18">
        <v>4.2385308046993142E-2</v>
      </c>
      <c r="AE12" s="18">
        <v>4.0255072329707937E-2</v>
      </c>
      <c r="AF12" s="18">
        <v>4.4255642111347838E-2</v>
      </c>
      <c r="AG12" s="18">
        <v>9.2322183329327734E-2</v>
      </c>
      <c r="AH12" s="18">
        <v>5.4354751640962047E-2</v>
      </c>
      <c r="AI12" s="18">
        <v>5.4493298183700252E-2</v>
      </c>
      <c r="AJ12" s="18">
        <v>0.25176931475933179</v>
      </c>
      <c r="AL12" s="18">
        <v>3.8519999999999999E-2</v>
      </c>
      <c r="AM12" s="18">
        <v>2.383E-2</v>
      </c>
      <c r="AN12" s="18">
        <v>5.144E-2</v>
      </c>
      <c r="AP12" s="18">
        <v>6.3208721102949617E-2</v>
      </c>
      <c r="AQ12" s="18">
        <v>3.4920548360351258E-2</v>
      </c>
      <c r="AR12" s="18">
        <v>4.6635693842695261E-3</v>
      </c>
      <c r="AS12" s="18">
        <v>7.7543212907876621E-2</v>
      </c>
      <c r="AT12" s="18">
        <v>3.0798238426674961E-2</v>
      </c>
      <c r="AU12" s="18">
        <v>0</v>
      </c>
      <c r="AW12" s="18">
        <v>4.8081689867806497E-2</v>
      </c>
      <c r="AX12" s="18">
        <v>3.6388746416188437E-2</v>
      </c>
      <c r="AZ12" s="18">
        <v>3.5746152514714781E-2</v>
      </c>
      <c r="BA12" s="18">
        <v>4.0437398585997229E-2</v>
      </c>
      <c r="BB12" s="18">
        <v>5.6254091438275818E-2</v>
      </c>
      <c r="BC12" s="18">
        <v>6.7745472298998452E-2</v>
      </c>
      <c r="BD12" s="18">
        <v>4.6889209240639419E-2</v>
      </c>
      <c r="BE12" s="18">
        <v>5.0657241009455657E-2</v>
      </c>
      <c r="BF12" s="18">
        <v>2.6918462591594881E-2</v>
      </c>
      <c r="BG12" s="18">
        <v>0.1347733005731431</v>
      </c>
    </row>
    <row r="13" spans="2:61" ht="18.95" customHeight="1">
      <c r="B13" s="20" t="s">
        <v>119</v>
      </c>
      <c r="C13" s="18">
        <v>1.8245337012216509E-2</v>
      </c>
      <c r="D13" s="18">
        <v>1.0585884945440259E-2</v>
      </c>
      <c r="E13" s="18">
        <v>2.3849789151546438E-2</v>
      </c>
      <c r="G13" s="18">
        <v>9.686878738970079E-3</v>
      </c>
      <c r="H13" s="18">
        <v>7.1543927189498006E-3</v>
      </c>
      <c r="I13" s="18">
        <v>3.2800526242540658E-2</v>
      </c>
      <c r="J13" s="18">
        <v>2.0003166651846281E-2</v>
      </c>
      <c r="K13" s="18">
        <v>1.9173666092439989E-2</v>
      </c>
      <c r="L13" s="18">
        <v>3.3008657422402998E-2</v>
      </c>
      <c r="M13" s="18">
        <v>1.005102053684097E-2</v>
      </c>
      <c r="N13" s="18">
        <v>2.0960589328027981E-2</v>
      </c>
      <c r="O13" s="18">
        <v>1.4230948727907981E-2</v>
      </c>
      <c r="Q13" s="18">
        <v>1.2505007838682219E-2</v>
      </c>
      <c r="R13" s="18">
        <v>1.7626886124097858E-2</v>
      </c>
      <c r="S13" s="18">
        <v>2.295389775355168E-2</v>
      </c>
      <c r="T13" s="18">
        <v>2.1794665995331849E-2</v>
      </c>
      <c r="V13" s="18">
        <v>3.8927455934037507E-2</v>
      </c>
      <c r="W13" s="18">
        <v>6.0015069235224462E-3</v>
      </c>
      <c r="X13" s="18">
        <v>2.1731218172591368E-2</v>
      </c>
      <c r="Y13" s="18">
        <v>1.735633442678788E-2</v>
      </c>
      <c r="Z13" s="18">
        <v>2.356831213003965E-2</v>
      </c>
      <c r="AA13" s="18">
        <v>1.402466662081979E-2</v>
      </c>
      <c r="AB13" s="18">
        <v>7.1068179546117634E-3</v>
      </c>
      <c r="AD13" s="18">
        <v>1.130133648257479E-2</v>
      </c>
      <c r="AE13" s="18">
        <v>2.598224109902442E-2</v>
      </c>
      <c r="AF13" s="18">
        <v>1.6363028337595571E-2</v>
      </c>
      <c r="AG13" s="18">
        <v>1.5093766697593649E-2</v>
      </c>
      <c r="AH13" s="18">
        <v>1.5681478240949689E-2</v>
      </c>
      <c r="AI13" s="18">
        <v>3.8637061674963787E-2</v>
      </c>
      <c r="AJ13" s="18">
        <v>0</v>
      </c>
      <c r="AL13" s="18">
        <v>4.1700000000000001E-3</v>
      </c>
      <c r="AM13" s="18">
        <v>9.5300000000000003E-3</v>
      </c>
      <c r="AN13" s="18">
        <v>2.0240000000000001E-2</v>
      </c>
      <c r="AP13" s="18">
        <v>7.8306477705475056E-3</v>
      </c>
      <c r="AQ13" s="18">
        <v>2.6168466796452801E-2</v>
      </c>
      <c r="AR13" s="18">
        <v>0</v>
      </c>
      <c r="AS13" s="18">
        <v>1.290239334017571E-2</v>
      </c>
      <c r="AT13" s="18">
        <v>1.6276138115864262E-2</v>
      </c>
      <c r="AU13" s="18">
        <v>0</v>
      </c>
      <c r="AW13" s="18">
        <v>1.450734231202276E-2</v>
      </c>
      <c r="AX13" s="18">
        <v>3.0802995426087439E-2</v>
      </c>
      <c r="AZ13" s="18">
        <v>2.4248064078779621E-2</v>
      </c>
      <c r="BA13" s="18">
        <v>1.495306770830096E-2</v>
      </c>
      <c r="BB13" s="18">
        <v>1.8723237838190378E-2</v>
      </c>
      <c r="BC13" s="18">
        <v>1.294313288257749E-2</v>
      </c>
      <c r="BD13" s="18">
        <v>0</v>
      </c>
      <c r="BE13" s="18">
        <v>0</v>
      </c>
      <c r="BF13" s="18">
        <v>1.7044286203206211E-2</v>
      </c>
      <c r="BG13" s="18">
        <v>3.0557919508438721E-2</v>
      </c>
    </row>
    <row r="15" spans="2:61">
      <c r="B15" s="21" t="s">
        <v>31</v>
      </c>
    </row>
    <row r="16" spans="2:61">
      <c r="B16" t="s">
        <v>483</v>
      </c>
    </row>
    <row r="17" spans="2:2">
      <c r="B17" t="s">
        <v>11</v>
      </c>
    </row>
    <row r="18" spans="2:2">
      <c r="B18"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I18"/>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274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2004</v>
      </c>
      <c r="D7" s="27">
        <v>826</v>
      </c>
      <c r="E7" s="27">
        <v>1171</v>
      </c>
      <c r="G7" s="27">
        <v>96</v>
      </c>
      <c r="H7" s="27">
        <v>292</v>
      </c>
      <c r="I7" s="27">
        <v>185</v>
      </c>
      <c r="J7" s="27">
        <v>186</v>
      </c>
      <c r="K7" s="27">
        <v>214</v>
      </c>
      <c r="L7" s="27">
        <v>210</v>
      </c>
      <c r="M7" s="27">
        <v>313</v>
      </c>
      <c r="N7" s="27">
        <v>292</v>
      </c>
      <c r="O7" s="27">
        <v>216</v>
      </c>
      <c r="Q7" s="27">
        <v>686</v>
      </c>
      <c r="R7" s="27">
        <v>381</v>
      </c>
      <c r="S7" s="27">
        <v>421</v>
      </c>
      <c r="T7" s="27">
        <v>492</v>
      </c>
      <c r="V7" s="27">
        <v>243</v>
      </c>
      <c r="W7" s="27">
        <v>317</v>
      </c>
      <c r="X7" s="27">
        <v>281</v>
      </c>
      <c r="Y7" s="27">
        <v>302</v>
      </c>
      <c r="Z7" s="27">
        <v>292</v>
      </c>
      <c r="AA7" s="27">
        <v>287</v>
      </c>
      <c r="AB7" s="27">
        <v>282</v>
      </c>
      <c r="AD7" s="27">
        <v>657</v>
      </c>
      <c r="AE7" s="27">
        <v>390</v>
      </c>
      <c r="AF7" s="27">
        <v>380</v>
      </c>
      <c r="AG7" s="27">
        <v>84</v>
      </c>
      <c r="AH7" s="27">
        <v>318</v>
      </c>
      <c r="AI7" s="27">
        <v>171</v>
      </c>
      <c r="AJ7" s="27">
        <v>4</v>
      </c>
      <c r="AL7" s="27">
        <v>270</v>
      </c>
      <c r="AM7" s="27">
        <v>309</v>
      </c>
      <c r="AN7" s="27">
        <v>100</v>
      </c>
      <c r="AP7" s="27">
        <v>226</v>
      </c>
      <c r="AQ7" s="27">
        <v>226</v>
      </c>
      <c r="AR7" s="27">
        <v>61</v>
      </c>
      <c r="AS7" s="27">
        <v>426</v>
      </c>
      <c r="AT7" s="27">
        <v>64</v>
      </c>
      <c r="AU7" s="27">
        <v>10</v>
      </c>
      <c r="AW7" s="27">
        <v>1739</v>
      </c>
      <c r="AX7" s="27">
        <v>243</v>
      </c>
      <c r="AZ7" s="27">
        <v>656</v>
      </c>
      <c r="BA7" s="27">
        <v>476</v>
      </c>
      <c r="BB7" s="27">
        <v>312</v>
      </c>
      <c r="BC7" s="27">
        <v>268</v>
      </c>
      <c r="BD7" s="27">
        <v>72</v>
      </c>
      <c r="BE7" s="27">
        <v>55</v>
      </c>
      <c r="BF7" s="27">
        <v>106</v>
      </c>
      <c r="BG7" s="27">
        <v>41</v>
      </c>
    </row>
    <row r="8" spans="2:61">
      <c r="B8" s="7" t="s">
        <v>106</v>
      </c>
      <c r="C8" s="13">
        <v>2001</v>
      </c>
      <c r="D8" s="13">
        <v>863</v>
      </c>
      <c r="E8" s="13">
        <v>1136</v>
      </c>
      <c r="G8" s="13">
        <v>88</v>
      </c>
      <c r="H8" s="13">
        <v>284</v>
      </c>
      <c r="I8" s="13">
        <v>185</v>
      </c>
      <c r="J8" s="13">
        <v>179</v>
      </c>
      <c r="K8" s="13">
        <v>216</v>
      </c>
      <c r="L8" s="13">
        <v>217</v>
      </c>
      <c r="M8" s="13">
        <v>314</v>
      </c>
      <c r="N8" s="13">
        <v>319</v>
      </c>
      <c r="O8" s="13">
        <v>199</v>
      </c>
      <c r="Q8" s="13">
        <v>686</v>
      </c>
      <c r="R8" s="13">
        <v>381</v>
      </c>
      <c r="S8" s="13">
        <v>425</v>
      </c>
      <c r="T8" s="13">
        <v>485</v>
      </c>
      <c r="V8" s="13">
        <v>283</v>
      </c>
      <c r="W8" s="13">
        <v>301</v>
      </c>
      <c r="X8" s="13">
        <v>286</v>
      </c>
      <c r="Y8" s="13">
        <v>278</v>
      </c>
      <c r="Z8" s="13">
        <v>279</v>
      </c>
      <c r="AA8" s="13">
        <v>288</v>
      </c>
      <c r="AB8" s="13">
        <v>286</v>
      </c>
      <c r="AD8" s="13">
        <v>662</v>
      </c>
      <c r="AE8" s="13">
        <v>391</v>
      </c>
      <c r="AF8" s="13">
        <v>376</v>
      </c>
      <c r="AG8" s="13">
        <v>82</v>
      </c>
      <c r="AH8" s="13">
        <v>317</v>
      </c>
      <c r="AI8" s="13">
        <v>168</v>
      </c>
      <c r="AJ8" s="13">
        <v>4</v>
      </c>
      <c r="AL8" s="13">
        <v>277</v>
      </c>
      <c r="AM8" s="13">
        <v>318</v>
      </c>
      <c r="AN8" s="13">
        <v>103</v>
      </c>
      <c r="AP8" s="13">
        <v>225</v>
      </c>
      <c r="AQ8" s="13">
        <v>221</v>
      </c>
      <c r="AR8" s="13">
        <v>62</v>
      </c>
      <c r="AS8" s="13">
        <v>410</v>
      </c>
      <c r="AT8" s="13">
        <v>64</v>
      </c>
      <c r="AU8" s="13">
        <v>10</v>
      </c>
      <c r="AW8" s="13">
        <v>1738</v>
      </c>
      <c r="AX8" s="13">
        <v>240</v>
      </c>
      <c r="AZ8" s="13">
        <v>681</v>
      </c>
      <c r="BA8" s="13">
        <v>462</v>
      </c>
      <c r="BB8" s="13">
        <v>314</v>
      </c>
      <c r="BC8" s="13">
        <v>259</v>
      </c>
      <c r="BD8" s="13">
        <v>71</v>
      </c>
      <c r="BE8" s="13">
        <v>54</v>
      </c>
      <c r="BF8" s="13">
        <v>103</v>
      </c>
      <c r="BG8" s="13">
        <v>41</v>
      </c>
    </row>
    <row r="9" spans="2:61" ht="18.95" customHeight="1">
      <c r="B9" s="20" t="s">
        <v>131</v>
      </c>
      <c r="C9" s="18">
        <v>0.1138943128217744</v>
      </c>
      <c r="D9" s="18">
        <v>0.12867986203071169</v>
      </c>
      <c r="E9" s="18">
        <v>0.10286273965598269</v>
      </c>
      <c r="G9" s="18">
        <v>9.6922042633973693E-2</v>
      </c>
      <c r="H9" s="18">
        <v>0.12447526718380809</v>
      </c>
      <c r="I9" s="18">
        <v>9.0697894113792629E-2</v>
      </c>
      <c r="J9" s="18">
        <v>9.3922093292518952E-2</v>
      </c>
      <c r="K9" s="18">
        <v>0.106211384158005</v>
      </c>
      <c r="L9" s="18">
        <v>0.1075427785529892</v>
      </c>
      <c r="M9" s="18">
        <v>0.18189681713585421</v>
      </c>
      <c r="N9" s="18">
        <v>0.1118025782340354</v>
      </c>
      <c r="O9" s="18">
        <v>5.6874264312591211E-2</v>
      </c>
      <c r="Q9" s="18">
        <v>0.1193442410164994</v>
      </c>
      <c r="R9" s="18">
        <v>0.1087792531578944</v>
      </c>
      <c r="S9" s="18">
        <v>0.12867917605910609</v>
      </c>
      <c r="T9" s="18">
        <v>9.8713787607205533E-2</v>
      </c>
      <c r="V9" s="18">
        <v>9.7132645044423968E-2</v>
      </c>
      <c r="W9" s="18">
        <v>9.953949768581323E-2</v>
      </c>
      <c r="X9" s="18">
        <v>8.5640731134109346E-2</v>
      </c>
      <c r="Y9" s="18">
        <v>0.11797178501230381</v>
      </c>
      <c r="Z9" s="18">
        <v>0.1089713969642806</v>
      </c>
      <c r="AA9" s="18">
        <v>0.1559254859675975</v>
      </c>
      <c r="AB9" s="18">
        <v>0.1323354275929563</v>
      </c>
      <c r="AD9" s="18">
        <v>0.15112155113187459</v>
      </c>
      <c r="AE9" s="18">
        <v>7.8652709164102982E-2</v>
      </c>
      <c r="AF9" s="18">
        <v>0.10811325852935361</v>
      </c>
      <c r="AG9" s="18">
        <v>0.16217698165097669</v>
      </c>
      <c r="AH9" s="18">
        <v>8.6940104891900058E-2</v>
      </c>
      <c r="AI9" s="18">
        <v>9.2118852704091661E-2</v>
      </c>
      <c r="AJ9" s="18">
        <v>0</v>
      </c>
      <c r="AL9" s="18">
        <v>0.1024</v>
      </c>
      <c r="AM9" s="18">
        <v>9.2539999999999997E-2</v>
      </c>
      <c r="AN9" s="18">
        <v>6.1650000000000003E-2</v>
      </c>
      <c r="AP9" s="18">
        <v>0.14697769537319871</v>
      </c>
      <c r="AQ9" s="18">
        <v>0.13539808043946061</v>
      </c>
      <c r="AR9" s="18">
        <v>0.1135919401857548</v>
      </c>
      <c r="AS9" s="18">
        <v>0.11863799120394319</v>
      </c>
      <c r="AT9" s="18">
        <v>0.18357615099036539</v>
      </c>
      <c r="AU9" s="18">
        <v>0.30002162652405201</v>
      </c>
      <c r="AW9" s="18">
        <v>0.12046345330801959</v>
      </c>
      <c r="AX9" s="18">
        <v>7.6797746988255131E-2</v>
      </c>
      <c r="AZ9" s="18">
        <v>9.1469406196404035E-2</v>
      </c>
      <c r="BA9" s="18">
        <v>0.12232554380817651</v>
      </c>
      <c r="BB9" s="18">
        <v>0.13013942498641359</v>
      </c>
      <c r="BC9" s="18">
        <v>0.1207275992362072</v>
      </c>
      <c r="BD9" s="18">
        <v>0.1463027450876086</v>
      </c>
      <c r="BE9" s="18">
        <v>0.13785828437780459</v>
      </c>
      <c r="BF9" s="18">
        <v>0.1063591664625238</v>
      </c>
      <c r="BG9" s="18">
        <v>0.18096391358262429</v>
      </c>
    </row>
    <row r="10" spans="2:61" ht="18.95" customHeight="1">
      <c r="B10" s="20" t="s">
        <v>269</v>
      </c>
      <c r="C10" s="18">
        <v>0.60391735345212361</v>
      </c>
      <c r="D10" s="18">
        <v>0.58905651949956639</v>
      </c>
      <c r="E10" s="18">
        <v>0.61475440192210473</v>
      </c>
      <c r="G10" s="18">
        <v>0.63535290034280545</v>
      </c>
      <c r="H10" s="18">
        <v>0.61046362396769449</v>
      </c>
      <c r="I10" s="18">
        <v>0.63421160427679568</v>
      </c>
      <c r="J10" s="18">
        <v>0.64726016387166585</v>
      </c>
      <c r="K10" s="18">
        <v>0.60223951129201969</v>
      </c>
      <c r="L10" s="18">
        <v>0.59458910321773861</v>
      </c>
      <c r="M10" s="18">
        <v>0.48191166530448282</v>
      </c>
      <c r="N10" s="18">
        <v>0.64114334706506815</v>
      </c>
      <c r="O10" s="18">
        <v>0.65868822316953679</v>
      </c>
      <c r="Q10" s="18">
        <v>0.58384453464343355</v>
      </c>
      <c r="R10" s="18">
        <v>0.61555851252159344</v>
      </c>
      <c r="S10" s="18">
        <v>0.60823651594377981</v>
      </c>
      <c r="T10" s="18">
        <v>0.62144641491639208</v>
      </c>
      <c r="V10" s="18">
        <v>0.59629855235279683</v>
      </c>
      <c r="W10" s="18">
        <v>0.58197323457178995</v>
      </c>
      <c r="X10" s="18">
        <v>0.64250043697554393</v>
      </c>
      <c r="Y10" s="18">
        <v>0.62434068656504571</v>
      </c>
      <c r="Z10" s="18">
        <v>0.64302802679539139</v>
      </c>
      <c r="AA10" s="18">
        <v>0.59056199658859687</v>
      </c>
      <c r="AB10" s="18">
        <v>0.55135338184445293</v>
      </c>
      <c r="AD10" s="18">
        <v>0.5231156715530878</v>
      </c>
      <c r="AE10" s="18">
        <v>0.63717350117878735</v>
      </c>
      <c r="AF10" s="18">
        <v>0.67346302770496103</v>
      </c>
      <c r="AG10" s="18">
        <v>0.5979085854735533</v>
      </c>
      <c r="AH10" s="18">
        <v>0.63959637343098807</v>
      </c>
      <c r="AI10" s="18">
        <v>0.62162125327392626</v>
      </c>
      <c r="AJ10" s="18">
        <v>0.74823068524066827</v>
      </c>
      <c r="AL10" s="18">
        <v>0.57038999999999995</v>
      </c>
      <c r="AM10" s="18">
        <v>0.64405999999999997</v>
      </c>
      <c r="AN10" s="18">
        <v>0.68327000000000004</v>
      </c>
      <c r="AP10" s="18">
        <v>0.57095978526609392</v>
      </c>
      <c r="AQ10" s="18">
        <v>0.59586229098564458</v>
      </c>
      <c r="AR10" s="18">
        <v>0.6332352592675502</v>
      </c>
      <c r="AS10" s="18">
        <v>0.60689043685257293</v>
      </c>
      <c r="AT10" s="18">
        <v>0.62869447804301526</v>
      </c>
      <c r="AU10" s="18">
        <v>0.27317312462461368</v>
      </c>
      <c r="AW10" s="18">
        <v>0.58167810334832593</v>
      </c>
      <c r="AX10" s="18">
        <v>0.76976721490851518</v>
      </c>
      <c r="AZ10" s="18">
        <v>0.61574321429793621</v>
      </c>
      <c r="BA10" s="18">
        <v>0.58812889826533787</v>
      </c>
      <c r="BB10" s="18">
        <v>0.56833763727728914</v>
      </c>
      <c r="BC10" s="18">
        <v>0.61627110097899407</v>
      </c>
      <c r="BD10" s="18">
        <v>0.6737086882177783</v>
      </c>
      <c r="BE10" s="18">
        <v>0.62432190878322757</v>
      </c>
      <c r="BF10" s="18">
        <v>0.63754236720796253</v>
      </c>
      <c r="BG10" s="18">
        <v>0.62326243080949728</v>
      </c>
    </row>
    <row r="11" spans="2:61" ht="18.95" customHeight="1">
      <c r="B11" s="20" t="s">
        <v>270</v>
      </c>
      <c r="C11" s="18">
        <v>0.22146721312181811</v>
      </c>
      <c r="D11" s="18">
        <v>0.23109984139234771</v>
      </c>
      <c r="E11" s="18">
        <v>0.21454040190749429</v>
      </c>
      <c r="G11" s="18">
        <v>0.21416372576668019</v>
      </c>
      <c r="H11" s="18">
        <v>0.19933931927551959</v>
      </c>
      <c r="I11" s="18">
        <v>0.19428115174950111</v>
      </c>
      <c r="J11" s="18">
        <v>0.21507925475555631</v>
      </c>
      <c r="K11" s="18">
        <v>0.2382051454815157</v>
      </c>
      <c r="L11" s="18">
        <v>0.2038627328975289</v>
      </c>
      <c r="M11" s="18">
        <v>0.28590243986525082</v>
      </c>
      <c r="N11" s="18">
        <v>0.20274338394255159</v>
      </c>
      <c r="O11" s="18">
        <v>0.216610997934154</v>
      </c>
      <c r="Q11" s="18">
        <v>0.25300600313911531</v>
      </c>
      <c r="R11" s="18">
        <v>0.22454849716034261</v>
      </c>
      <c r="S11" s="18">
        <v>0.21070537806514469</v>
      </c>
      <c r="T11" s="18">
        <v>0.1792214389532728</v>
      </c>
      <c r="V11" s="18">
        <v>0.2223919541929085</v>
      </c>
      <c r="W11" s="18">
        <v>0.27793055785312021</v>
      </c>
      <c r="X11" s="18">
        <v>0.2187433632994161</v>
      </c>
      <c r="Y11" s="18">
        <v>0.2005890037498485</v>
      </c>
      <c r="Z11" s="18">
        <v>0.1828913973243789</v>
      </c>
      <c r="AA11" s="18">
        <v>0.19136284160143591</v>
      </c>
      <c r="AB11" s="18">
        <v>0.25214538989552843</v>
      </c>
      <c r="AD11" s="18">
        <v>0.26466449189300889</v>
      </c>
      <c r="AE11" s="18">
        <v>0.22573669992583201</v>
      </c>
      <c r="AF11" s="18">
        <v>0.16525264519893701</v>
      </c>
      <c r="AG11" s="18">
        <v>0.16672467221037149</v>
      </c>
      <c r="AH11" s="18">
        <v>0.2141998905793257</v>
      </c>
      <c r="AI11" s="18">
        <v>0.2128491151335942</v>
      </c>
      <c r="AJ11" s="18">
        <v>0</v>
      </c>
      <c r="AL11" s="18">
        <v>0.29289999999999999</v>
      </c>
      <c r="AM11" s="18">
        <v>0.20856</v>
      </c>
      <c r="AN11" s="18">
        <v>0.24387</v>
      </c>
      <c r="AP11" s="18">
        <v>0.234245129668469</v>
      </c>
      <c r="AQ11" s="18">
        <v>0.1931223638377712</v>
      </c>
      <c r="AR11" s="18">
        <v>0.2196517757070251</v>
      </c>
      <c r="AS11" s="18">
        <v>0.2033257836870338</v>
      </c>
      <c r="AT11" s="18">
        <v>0.15351856010563439</v>
      </c>
      <c r="AU11" s="18">
        <v>0.4268052488513342</v>
      </c>
      <c r="AW11" s="18">
        <v>0.24461202388472611</v>
      </c>
      <c r="AX11" s="18">
        <v>6.2285116572641672E-2</v>
      </c>
      <c r="AZ11" s="18">
        <v>0.2289411775972387</v>
      </c>
      <c r="BA11" s="18">
        <v>0.23693478434389101</v>
      </c>
      <c r="BB11" s="18">
        <v>0.25019942902751408</v>
      </c>
      <c r="BC11" s="18">
        <v>0.19714194134191429</v>
      </c>
      <c r="BD11" s="18">
        <v>0.13889961461708419</v>
      </c>
      <c r="BE11" s="18">
        <v>0.22152399131855599</v>
      </c>
      <c r="BF11" s="18">
        <v>0.16243059883079181</v>
      </c>
      <c r="BG11" s="18">
        <v>9.7506993291882685E-2</v>
      </c>
    </row>
    <row r="12" spans="2:61" ht="18.95" customHeight="1">
      <c r="B12" s="20" t="s">
        <v>271</v>
      </c>
      <c r="C12" s="18">
        <v>4.008864641511535E-2</v>
      </c>
      <c r="D12" s="18">
        <v>3.44388654112842E-2</v>
      </c>
      <c r="E12" s="18">
        <v>4.4451670143300093E-2</v>
      </c>
      <c r="G12" s="18">
        <v>4.3874452517570488E-2</v>
      </c>
      <c r="H12" s="18">
        <v>6.0655734143407622E-2</v>
      </c>
      <c r="I12" s="18">
        <v>5.2881131192151383E-2</v>
      </c>
      <c r="J12" s="18">
        <v>2.8719623527475889E-2</v>
      </c>
      <c r="K12" s="18">
        <v>3.7738004043071947E-2</v>
      </c>
      <c r="L12" s="18">
        <v>4.4402752059610737E-2</v>
      </c>
      <c r="M12" s="18">
        <v>2.8272631038950481E-2</v>
      </c>
      <c r="N12" s="18">
        <v>3.0443920645383399E-2</v>
      </c>
      <c r="O12" s="18">
        <v>3.931330473598002E-2</v>
      </c>
      <c r="Q12" s="18">
        <v>3.215578766426961E-2</v>
      </c>
      <c r="R12" s="18">
        <v>2.1675460497760479E-2</v>
      </c>
      <c r="S12" s="18">
        <v>3.3085490286432977E-2</v>
      </c>
      <c r="T12" s="18">
        <v>7.3832976375009643E-2</v>
      </c>
      <c r="V12" s="18">
        <v>4.8990351777311793E-2</v>
      </c>
      <c r="W12" s="18">
        <v>1.8918372675586111E-2</v>
      </c>
      <c r="X12" s="18">
        <v>3.5271840970789801E-2</v>
      </c>
      <c r="Y12" s="18">
        <v>2.9304858697339349E-2</v>
      </c>
      <c r="Z12" s="18">
        <v>5.4298837877548953E-2</v>
      </c>
      <c r="AA12" s="18">
        <v>3.8204950147234962E-2</v>
      </c>
      <c r="AB12" s="18">
        <v>5.6927791920826427E-2</v>
      </c>
      <c r="AD12" s="18">
        <v>4.3419666473634121E-2</v>
      </c>
      <c r="AE12" s="18">
        <v>3.0435461556640321E-2</v>
      </c>
      <c r="AF12" s="18">
        <v>4.4827063001299891E-2</v>
      </c>
      <c r="AG12" s="18">
        <v>3.2885817153089962E-2</v>
      </c>
      <c r="AH12" s="18">
        <v>3.7473035963934698E-2</v>
      </c>
      <c r="AI12" s="18">
        <v>4.2095518827631177E-2</v>
      </c>
      <c r="AJ12" s="18">
        <v>0.25176931475933179</v>
      </c>
      <c r="AL12" s="18">
        <v>2.5860000000000001E-2</v>
      </c>
      <c r="AM12" s="18">
        <v>2.9600000000000001E-2</v>
      </c>
      <c r="AN12" s="18">
        <v>1.1209999999999999E-2</v>
      </c>
      <c r="AP12" s="18">
        <v>3.464714620623701E-2</v>
      </c>
      <c r="AQ12" s="18">
        <v>4.9001829380832002E-2</v>
      </c>
      <c r="AR12" s="18">
        <v>3.3521024839669927E-2</v>
      </c>
      <c r="AS12" s="18">
        <v>5.8004091984381688E-2</v>
      </c>
      <c r="AT12" s="18">
        <v>3.4210810860985083E-2</v>
      </c>
      <c r="AU12" s="18">
        <v>0</v>
      </c>
      <c r="AW12" s="18">
        <v>3.6316432632990357E-2</v>
      </c>
      <c r="AX12" s="18">
        <v>5.7998434335222809E-2</v>
      </c>
      <c r="AZ12" s="18">
        <v>3.7240537332696083E-2</v>
      </c>
      <c r="BA12" s="18">
        <v>3.4253176314027023E-2</v>
      </c>
      <c r="BB12" s="18">
        <v>3.5136035784537202E-2</v>
      </c>
      <c r="BC12" s="18">
        <v>4.9153371233876079E-2</v>
      </c>
      <c r="BD12" s="18">
        <v>4.1088952077528933E-2</v>
      </c>
      <c r="BE12" s="18">
        <v>1.629581552041175E-2</v>
      </c>
      <c r="BF12" s="18">
        <v>7.5531444564861369E-2</v>
      </c>
      <c r="BG12" s="18">
        <v>4.2400254516870309E-2</v>
      </c>
    </row>
    <row r="13" spans="2:61" ht="18.95" customHeight="1">
      <c r="B13" s="20" t="s">
        <v>119</v>
      </c>
      <c r="C13" s="18">
        <v>2.063247418916872E-2</v>
      </c>
      <c r="D13" s="18">
        <v>1.6724911666089928E-2</v>
      </c>
      <c r="E13" s="18">
        <v>2.3390786371118331E-2</v>
      </c>
      <c r="G13" s="18">
        <v>9.686878738970079E-3</v>
      </c>
      <c r="H13" s="18">
        <v>5.0660554295701684E-3</v>
      </c>
      <c r="I13" s="18">
        <v>2.792821866775921E-2</v>
      </c>
      <c r="J13" s="18">
        <v>1.501886455278308E-2</v>
      </c>
      <c r="K13" s="18">
        <v>1.5605955025387719E-2</v>
      </c>
      <c r="L13" s="18">
        <v>4.9602633272132331E-2</v>
      </c>
      <c r="M13" s="18">
        <v>2.2016446655461881E-2</v>
      </c>
      <c r="N13" s="18">
        <v>1.386677011296136E-2</v>
      </c>
      <c r="O13" s="18">
        <v>2.8513209847737881E-2</v>
      </c>
      <c r="Q13" s="18">
        <v>1.164943353668218E-2</v>
      </c>
      <c r="R13" s="18">
        <v>2.9438276662409311E-2</v>
      </c>
      <c r="S13" s="18">
        <v>1.9293439645536259E-2</v>
      </c>
      <c r="T13" s="18">
        <v>2.6785382148119999E-2</v>
      </c>
      <c r="V13" s="18">
        <v>3.5186496632558933E-2</v>
      </c>
      <c r="W13" s="18">
        <v>2.1638337213690548E-2</v>
      </c>
      <c r="X13" s="18">
        <v>1.7843627620140599E-2</v>
      </c>
      <c r="Y13" s="18">
        <v>2.779366597546272E-2</v>
      </c>
      <c r="Z13" s="18">
        <v>1.081034103840035E-2</v>
      </c>
      <c r="AA13" s="18">
        <v>2.3944725695134689E-2</v>
      </c>
      <c r="AB13" s="18">
        <v>7.2380087462358376E-3</v>
      </c>
      <c r="AD13" s="18">
        <v>1.7678618948394731E-2</v>
      </c>
      <c r="AE13" s="18">
        <v>2.800162817463743E-2</v>
      </c>
      <c r="AF13" s="18">
        <v>8.3440055654485559E-3</v>
      </c>
      <c r="AG13" s="18">
        <v>4.0303943512008569E-2</v>
      </c>
      <c r="AH13" s="18">
        <v>2.1790595133851509E-2</v>
      </c>
      <c r="AI13" s="18">
        <v>3.1315260060756619E-2</v>
      </c>
      <c r="AJ13" s="18">
        <v>0</v>
      </c>
      <c r="AL13" s="18">
        <v>8.4399999999999996E-3</v>
      </c>
      <c r="AM13" s="18">
        <v>2.5239999999999999E-2</v>
      </c>
      <c r="AN13" s="18">
        <v>0</v>
      </c>
      <c r="AP13" s="18">
        <v>1.317024348600134E-2</v>
      </c>
      <c r="AQ13" s="18">
        <v>2.661543535629167E-2</v>
      </c>
      <c r="AR13" s="18">
        <v>0</v>
      </c>
      <c r="AS13" s="18">
        <v>1.314169627206838E-2</v>
      </c>
      <c r="AT13" s="18">
        <v>0</v>
      </c>
      <c r="AU13" s="18">
        <v>0</v>
      </c>
      <c r="AW13" s="18">
        <v>1.6929986825937968E-2</v>
      </c>
      <c r="AX13" s="18">
        <v>3.3151487195365183E-2</v>
      </c>
      <c r="AZ13" s="18">
        <v>2.660566457572492E-2</v>
      </c>
      <c r="BA13" s="18">
        <v>1.835759726856755E-2</v>
      </c>
      <c r="BB13" s="18">
        <v>1.618747292424572E-2</v>
      </c>
      <c r="BC13" s="18">
        <v>1.670598720900833E-2</v>
      </c>
      <c r="BD13" s="18">
        <v>0</v>
      </c>
      <c r="BE13" s="18">
        <v>0</v>
      </c>
      <c r="BF13" s="18">
        <v>1.8136422933860481E-2</v>
      </c>
      <c r="BG13" s="18">
        <v>5.5866407799125453E-2</v>
      </c>
    </row>
    <row r="15" spans="2:61">
      <c r="B15" s="21" t="s">
        <v>31</v>
      </c>
    </row>
    <row r="16" spans="2:61">
      <c r="B16" t="s">
        <v>483</v>
      </c>
    </row>
    <row r="17" spans="2:2">
      <c r="B17" t="s">
        <v>11</v>
      </c>
    </row>
    <row r="18" spans="2:2">
      <c r="B18"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I18"/>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275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2004</v>
      </c>
      <c r="D7" s="27">
        <v>826</v>
      </c>
      <c r="E7" s="27">
        <v>1171</v>
      </c>
      <c r="G7" s="27">
        <v>96</v>
      </c>
      <c r="H7" s="27">
        <v>292</v>
      </c>
      <c r="I7" s="27">
        <v>185</v>
      </c>
      <c r="J7" s="27">
        <v>186</v>
      </c>
      <c r="K7" s="27">
        <v>214</v>
      </c>
      <c r="L7" s="27">
        <v>210</v>
      </c>
      <c r="M7" s="27">
        <v>313</v>
      </c>
      <c r="N7" s="27">
        <v>292</v>
      </c>
      <c r="O7" s="27">
        <v>216</v>
      </c>
      <c r="Q7" s="27">
        <v>686</v>
      </c>
      <c r="R7" s="27">
        <v>381</v>
      </c>
      <c r="S7" s="27">
        <v>421</v>
      </c>
      <c r="T7" s="27">
        <v>492</v>
      </c>
      <c r="V7" s="27">
        <v>243</v>
      </c>
      <c r="W7" s="27">
        <v>317</v>
      </c>
      <c r="X7" s="27">
        <v>281</v>
      </c>
      <c r="Y7" s="27">
        <v>302</v>
      </c>
      <c r="Z7" s="27">
        <v>292</v>
      </c>
      <c r="AA7" s="27">
        <v>287</v>
      </c>
      <c r="AB7" s="27">
        <v>282</v>
      </c>
      <c r="AD7" s="27">
        <v>657</v>
      </c>
      <c r="AE7" s="27">
        <v>390</v>
      </c>
      <c r="AF7" s="27">
        <v>380</v>
      </c>
      <c r="AG7" s="27">
        <v>84</v>
      </c>
      <c r="AH7" s="27">
        <v>318</v>
      </c>
      <c r="AI7" s="27">
        <v>171</v>
      </c>
      <c r="AJ7" s="27">
        <v>4</v>
      </c>
      <c r="AL7" s="27">
        <v>270</v>
      </c>
      <c r="AM7" s="27">
        <v>309</v>
      </c>
      <c r="AN7" s="27">
        <v>100</v>
      </c>
      <c r="AP7" s="27">
        <v>226</v>
      </c>
      <c r="AQ7" s="27">
        <v>226</v>
      </c>
      <c r="AR7" s="27">
        <v>61</v>
      </c>
      <c r="AS7" s="27">
        <v>426</v>
      </c>
      <c r="AT7" s="27">
        <v>64</v>
      </c>
      <c r="AU7" s="27">
        <v>10</v>
      </c>
      <c r="AW7" s="27">
        <v>1739</v>
      </c>
      <c r="AX7" s="27">
        <v>243</v>
      </c>
      <c r="AZ7" s="27">
        <v>656</v>
      </c>
      <c r="BA7" s="27">
        <v>476</v>
      </c>
      <c r="BB7" s="27">
        <v>312</v>
      </c>
      <c r="BC7" s="27">
        <v>268</v>
      </c>
      <c r="BD7" s="27">
        <v>72</v>
      </c>
      <c r="BE7" s="27">
        <v>55</v>
      </c>
      <c r="BF7" s="27">
        <v>106</v>
      </c>
      <c r="BG7" s="27">
        <v>41</v>
      </c>
    </row>
    <row r="8" spans="2:61">
      <c r="B8" s="7" t="s">
        <v>106</v>
      </c>
      <c r="C8" s="13">
        <v>2001</v>
      </c>
      <c r="D8" s="13">
        <v>863</v>
      </c>
      <c r="E8" s="13">
        <v>1136</v>
      </c>
      <c r="G8" s="13">
        <v>88</v>
      </c>
      <c r="H8" s="13">
        <v>284</v>
      </c>
      <c r="I8" s="13">
        <v>185</v>
      </c>
      <c r="J8" s="13">
        <v>179</v>
      </c>
      <c r="K8" s="13">
        <v>216</v>
      </c>
      <c r="L8" s="13">
        <v>217</v>
      </c>
      <c r="M8" s="13">
        <v>314</v>
      </c>
      <c r="N8" s="13">
        <v>319</v>
      </c>
      <c r="O8" s="13">
        <v>199</v>
      </c>
      <c r="Q8" s="13">
        <v>686</v>
      </c>
      <c r="R8" s="13">
        <v>381</v>
      </c>
      <c r="S8" s="13">
        <v>425</v>
      </c>
      <c r="T8" s="13">
        <v>485</v>
      </c>
      <c r="V8" s="13">
        <v>283</v>
      </c>
      <c r="W8" s="13">
        <v>301</v>
      </c>
      <c r="X8" s="13">
        <v>286</v>
      </c>
      <c r="Y8" s="13">
        <v>278</v>
      </c>
      <c r="Z8" s="13">
        <v>279</v>
      </c>
      <c r="AA8" s="13">
        <v>288</v>
      </c>
      <c r="AB8" s="13">
        <v>286</v>
      </c>
      <c r="AD8" s="13">
        <v>662</v>
      </c>
      <c r="AE8" s="13">
        <v>391</v>
      </c>
      <c r="AF8" s="13">
        <v>376</v>
      </c>
      <c r="AG8" s="13">
        <v>82</v>
      </c>
      <c r="AH8" s="13">
        <v>317</v>
      </c>
      <c r="AI8" s="13">
        <v>168</v>
      </c>
      <c r="AJ8" s="13">
        <v>4</v>
      </c>
      <c r="AL8" s="13">
        <v>277</v>
      </c>
      <c r="AM8" s="13">
        <v>318</v>
      </c>
      <c r="AN8" s="13">
        <v>103</v>
      </c>
      <c r="AP8" s="13">
        <v>225</v>
      </c>
      <c r="AQ8" s="13">
        <v>221</v>
      </c>
      <c r="AR8" s="13">
        <v>62</v>
      </c>
      <c r="AS8" s="13">
        <v>410</v>
      </c>
      <c r="AT8" s="13">
        <v>64</v>
      </c>
      <c r="AU8" s="13">
        <v>10</v>
      </c>
      <c r="AW8" s="13">
        <v>1738</v>
      </c>
      <c r="AX8" s="13">
        <v>240</v>
      </c>
      <c r="AZ8" s="13">
        <v>681</v>
      </c>
      <c r="BA8" s="13">
        <v>462</v>
      </c>
      <c r="BB8" s="13">
        <v>314</v>
      </c>
      <c r="BC8" s="13">
        <v>259</v>
      </c>
      <c r="BD8" s="13">
        <v>71</v>
      </c>
      <c r="BE8" s="13">
        <v>54</v>
      </c>
      <c r="BF8" s="13">
        <v>103</v>
      </c>
      <c r="BG8" s="13">
        <v>41</v>
      </c>
    </row>
    <row r="9" spans="2:61" ht="18.95" customHeight="1">
      <c r="B9" s="20" t="s">
        <v>131</v>
      </c>
      <c r="C9" s="18">
        <v>7.3609836152525976E-2</v>
      </c>
      <c r="D9" s="18">
        <v>8.6807565955020385E-2</v>
      </c>
      <c r="E9" s="18">
        <v>6.3713387635498955E-2</v>
      </c>
      <c r="G9" s="18">
        <v>5.1505795795815698E-2</v>
      </c>
      <c r="H9" s="18">
        <v>9.101063352798712E-2</v>
      </c>
      <c r="I9" s="18">
        <v>4.2497780912206143E-2</v>
      </c>
      <c r="J9" s="18">
        <v>6.6926341246631021E-2</v>
      </c>
      <c r="K9" s="18">
        <v>6.3545390732470258E-2</v>
      </c>
      <c r="L9" s="18">
        <v>7.0741976654381519E-2</v>
      </c>
      <c r="M9" s="18">
        <v>0.12623851144167689</v>
      </c>
      <c r="N9" s="18">
        <v>5.7282452515282627E-2</v>
      </c>
      <c r="O9" s="18">
        <v>5.0551773006987537E-2</v>
      </c>
      <c r="Q9" s="18">
        <v>8.2910689630263143E-2</v>
      </c>
      <c r="R9" s="18">
        <v>8.0232496793924565E-2</v>
      </c>
      <c r="S9" s="18">
        <v>6.0577832775043743E-2</v>
      </c>
      <c r="T9" s="18">
        <v>7.0254071945471203E-2</v>
      </c>
      <c r="V9" s="18">
        <v>6.2839793179858189E-2</v>
      </c>
      <c r="W9" s="18">
        <v>7.953438569172111E-2</v>
      </c>
      <c r="X9" s="18">
        <v>4.1913024420233168E-2</v>
      </c>
      <c r="Y9" s="18">
        <v>5.3338460826787053E-2</v>
      </c>
      <c r="Z9" s="18">
        <v>8.972540519952929E-2</v>
      </c>
      <c r="AA9" s="18">
        <v>0.1007977427279354</v>
      </c>
      <c r="AB9" s="18">
        <v>8.628001650274579E-2</v>
      </c>
      <c r="AD9" s="18">
        <v>0.10297235148598261</v>
      </c>
      <c r="AE9" s="18">
        <v>6.6954509297669024E-2</v>
      </c>
      <c r="AF9" s="18">
        <v>4.9382726739889249E-2</v>
      </c>
      <c r="AG9" s="18">
        <v>0.12096753117444969</v>
      </c>
      <c r="AH9" s="18">
        <v>5.9078824007536508E-2</v>
      </c>
      <c r="AI9" s="18">
        <v>3.3638462074941637E-2</v>
      </c>
      <c r="AJ9" s="18">
        <v>0</v>
      </c>
      <c r="AL9" s="18">
        <v>9.4630000000000006E-2</v>
      </c>
      <c r="AM9" s="18">
        <v>5.9749999999999998E-2</v>
      </c>
      <c r="AN9" s="18">
        <v>1.8720000000000001E-2</v>
      </c>
      <c r="AP9" s="18">
        <v>8.4323114322287299E-2</v>
      </c>
      <c r="AQ9" s="18">
        <v>8.8550517663926021E-2</v>
      </c>
      <c r="AR9" s="18">
        <v>9.4829419077373356E-2</v>
      </c>
      <c r="AS9" s="18">
        <v>8.1530464827789556E-2</v>
      </c>
      <c r="AT9" s="18">
        <v>0.1241124448911541</v>
      </c>
      <c r="AU9" s="18">
        <v>0.30084528214027317</v>
      </c>
      <c r="AW9" s="18">
        <v>7.9484846667373502E-2</v>
      </c>
      <c r="AX9" s="18">
        <v>3.7851836333924103E-2</v>
      </c>
      <c r="AZ9" s="18">
        <v>5.3000445111923637E-2</v>
      </c>
      <c r="BA9" s="18">
        <v>8.9061510592979384E-2</v>
      </c>
      <c r="BB9" s="18">
        <v>9.7104299275080491E-2</v>
      </c>
      <c r="BC9" s="18">
        <v>9.0613778662253244E-2</v>
      </c>
      <c r="BD9" s="18">
        <v>7.4377405471638292E-2</v>
      </c>
      <c r="BE9" s="18">
        <v>5.575392761723922E-2</v>
      </c>
      <c r="BF9" s="18">
        <v>6.4961868823184415E-2</v>
      </c>
      <c r="BG9" s="18">
        <v>2.824230368448926E-2</v>
      </c>
    </row>
    <row r="10" spans="2:61" ht="18.95" customHeight="1">
      <c r="B10" s="20" t="s">
        <v>269</v>
      </c>
      <c r="C10" s="18">
        <v>0.69606118481981849</v>
      </c>
      <c r="D10" s="18">
        <v>0.69695468136964589</v>
      </c>
      <c r="E10" s="18">
        <v>0.69509224344193099</v>
      </c>
      <c r="G10" s="18">
        <v>0.73729590446808713</v>
      </c>
      <c r="H10" s="18">
        <v>0.67539700160944849</v>
      </c>
      <c r="I10" s="18">
        <v>0.76905264757723035</v>
      </c>
      <c r="J10" s="18">
        <v>0.67469194132682964</v>
      </c>
      <c r="K10" s="18">
        <v>0.67754607327813721</v>
      </c>
      <c r="L10" s="18">
        <v>0.68786136515713747</v>
      </c>
      <c r="M10" s="18">
        <v>0.57387121277277275</v>
      </c>
      <c r="N10" s="18">
        <v>0.76704697464191451</v>
      </c>
      <c r="O10" s="18">
        <v>0.76687341819629273</v>
      </c>
      <c r="Q10" s="18">
        <v>0.68410745675503948</v>
      </c>
      <c r="R10" s="18">
        <v>0.71219298238107465</v>
      </c>
      <c r="S10" s="18">
        <v>0.71831198316724942</v>
      </c>
      <c r="T10" s="18">
        <v>0.67622984891184001</v>
      </c>
      <c r="V10" s="18">
        <v>0.67797471535672393</v>
      </c>
      <c r="W10" s="18">
        <v>0.67792354741680583</v>
      </c>
      <c r="X10" s="18">
        <v>0.75918865414223125</v>
      </c>
      <c r="Y10" s="18">
        <v>0.74622426559411803</v>
      </c>
      <c r="Z10" s="18">
        <v>0.65477095369706351</v>
      </c>
      <c r="AA10" s="18">
        <v>0.69241385707137282</v>
      </c>
      <c r="AB10" s="18">
        <v>0.66514973098182728</v>
      </c>
      <c r="AD10" s="18">
        <v>0.64131466848090535</v>
      </c>
      <c r="AE10" s="18">
        <v>0.72634881030442111</v>
      </c>
      <c r="AF10" s="18">
        <v>0.73480010442047328</v>
      </c>
      <c r="AG10" s="18">
        <v>0.66717235925410301</v>
      </c>
      <c r="AH10" s="18">
        <v>0.719283582559893</v>
      </c>
      <c r="AI10" s="18">
        <v>0.72378287462845292</v>
      </c>
      <c r="AJ10" s="18">
        <v>0.74823068524066827</v>
      </c>
      <c r="AL10" s="18">
        <v>0.67357</v>
      </c>
      <c r="AM10" s="18">
        <v>0.76021000000000005</v>
      </c>
      <c r="AN10" s="18">
        <v>0.69384000000000001</v>
      </c>
      <c r="AP10" s="18">
        <v>0.66716974601133883</v>
      </c>
      <c r="AQ10" s="18">
        <v>0.69477180760029833</v>
      </c>
      <c r="AR10" s="18">
        <v>0.66521220070862841</v>
      </c>
      <c r="AS10" s="18">
        <v>0.69986063417350419</v>
      </c>
      <c r="AT10" s="18">
        <v>0.68659315459054671</v>
      </c>
      <c r="AU10" s="18">
        <v>0.38108937623811873</v>
      </c>
      <c r="AW10" s="18">
        <v>0.68563706849562922</v>
      </c>
      <c r="AX10" s="18">
        <v>0.78556593618070514</v>
      </c>
      <c r="AZ10" s="18">
        <v>0.71981206346459026</v>
      </c>
      <c r="BA10" s="18">
        <v>0.69855487795438409</v>
      </c>
      <c r="BB10" s="18">
        <v>0.68210017025133418</v>
      </c>
      <c r="BC10" s="18">
        <v>0.65924092605289752</v>
      </c>
      <c r="BD10" s="18">
        <v>0.77409522485657023</v>
      </c>
      <c r="BE10" s="18">
        <v>0.61566125065634181</v>
      </c>
      <c r="BF10" s="18">
        <v>0.67204013591800205</v>
      </c>
      <c r="BG10" s="18">
        <v>0.67028213066935205</v>
      </c>
    </row>
    <row r="11" spans="2:61" ht="18.95" customHeight="1">
      <c r="B11" s="20" t="s">
        <v>270</v>
      </c>
      <c r="C11" s="18">
        <v>0.1523805137344032</v>
      </c>
      <c r="D11" s="18">
        <v>0.15152911007722911</v>
      </c>
      <c r="E11" s="18">
        <v>0.15304975335422211</v>
      </c>
      <c r="G11" s="18">
        <v>0.10923338406278919</v>
      </c>
      <c r="H11" s="18">
        <v>0.1599866820084645</v>
      </c>
      <c r="I11" s="18">
        <v>7.9695753687692397E-2</v>
      </c>
      <c r="J11" s="18">
        <v>0.17296729349108861</v>
      </c>
      <c r="K11" s="18">
        <v>0.19671048903352581</v>
      </c>
      <c r="L11" s="18">
        <v>0.14754275612091311</v>
      </c>
      <c r="M11" s="18">
        <v>0.23694247911758681</v>
      </c>
      <c r="N11" s="18">
        <v>0.1022621753168675</v>
      </c>
      <c r="O11" s="18">
        <v>0.1137394064973547</v>
      </c>
      <c r="Q11" s="18">
        <v>0.17882868035439509</v>
      </c>
      <c r="R11" s="18">
        <v>0.1208012415576858</v>
      </c>
      <c r="S11" s="18">
        <v>0.14270224751808661</v>
      </c>
      <c r="T11" s="18">
        <v>0.14934264928572991</v>
      </c>
      <c r="V11" s="18">
        <v>0.17375540997691491</v>
      </c>
      <c r="W11" s="18">
        <v>0.19010495742571221</v>
      </c>
      <c r="X11" s="18">
        <v>0.12179078055951589</v>
      </c>
      <c r="Y11" s="18">
        <v>0.12311525824117719</v>
      </c>
      <c r="Z11" s="18">
        <v>0.16007038612016539</v>
      </c>
      <c r="AA11" s="18">
        <v>0.11000031515997689</v>
      </c>
      <c r="AB11" s="18">
        <v>0.18578716900516809</v>
      </c>
      <c r="AD11" s="18">
        <v>0.1816486689537776</v>
      </c>
      <c r="AE11" s="18">
        <v>0.13141837556644839</v>
      </c>
      <c r="AF11" s="18">
        <v>0.12543426248122599</v>
      </c>
      <c r="AG11" s="18">
        <v>0.14164959771185781</v>
      </c>
      <c r="AH11" s="18">
        <v>0.16132479103683239</v>
      </c>
      <c r="AI11" s="18">
        <v>0.13812903227404849</v>
      </c>
      <c r="AJ11" s="18">
        <v>0</v>
      </c>
      <c r="AL11" s="18">
        <v>0.17668</v>
      </c>
      <c r="AM11" s="18">
        <v>0.13872000000000001</v>
      </c>
      <c r="AN11" s="18">
        <v>0.20523</v>
      </c>
      <c r="AP11" s="18">
        <v>0.1689613073655491</v>
      </c>
      <c r="AQ11" s="18">
        <v>0.12817304570791949</v>
      </c>
      <c r="AR11" s="18">
        <v>0.20501304118147379</v>
      </c>
      <c r="AS11" s="18">
        <v>0.1260993944405128</v>
      </c>
      <c r="AT11" s="18">
        <v>0.1377654450830087</v>
      </c>
      <c r="AU11" s="18">
        <v>0.3180653416216081</v>
      </c>
      <c r="AW11" s="18">
        <v>0.16400043659296379</v>
      </c>
      <c r="AX11" s="18">
        <v>6.9551460598783699E-2</v>
      </c>
      <c r="AZ11" s="18">
        <v>0.15485720343096721</v>
      </c>
      <c r="BA11" s="18">
        <v>0.14713460376381951</v>
      </c>
      <c r="BB11" s="18">
        <v>0.1442711783327319</v>
      </c>
      <c r="BC11" s="18">
        <v>0.15185083607155689</v>
      </c>
      <c r="BD11" s="18">
        <v>9.5990194362149603E-2</v>
      </c>
      <c r="BE11" s="18">
        <v>0.22835679808099121</v>
      </c>
      <c r="BF11" s="18">
        <v>0.1990720121148073</v>
      </c>
      <c r="BG11" s="18">
        <v>0.15472262427832731</v>
      </c>
    </row>
    <row r="12" spans="2:61" ht="18.95" customHeight="1">
      <c r="B12" s="20" t="s">
        <v>271</v>
      </c>
      <c r="C12" s="18">
        <v>5.5078505880893538E-2</v>
      </c>
      <c r="D12" s="18">
        <v>5.0155129165919812E-2</v>
      </c>
      <c r="E12" s="18">
        <v>5.8916150455378097E-2</v>
      </c>
      <c r="G12" s="18">
        <v>7.292668614614746E-2</v>
      </c>
      <c r="H12" s="18">
        <v>4.5101894705160947E-2</v>
      </c>
      <c r="I12" s="18">
        <v>8.3012339287341613E-2</v>
      </c>
      <c r="J12" s="18">
        <v>5.8961207608752148E-2</v>
      </c>
      <c r="K12" s="18">
        <v>3.7430960782415708E-2</v>
      </c>
      <c r="L12" s="18">
        <v>6.6428069376784291E-2</v>
      </c>
      <c r="M12" s="18">
        <v>5.3449618356680967E-2</v>
      </c>
      <c r="N12" s="18">
        <v>4.9231529670136533E-2</v>
      </c>
      <c r="O12" s="18">
        <v>5.0639092604545237E-2</v>
      </c>
      <c r="Q12" s="18">
        <v>3.9338325498105557E-2</v>
      </c>
      <c r="R12" s="18">
        <v>5.748526630626509E-2</v>
      </c>
      <c r="S12" s="18">
        <v>5.397350211647952E-2</v>
      </c>
      <c r="T12" s="18">
        <v>7.7025204629623145E-2</v>
      </c>
      <c r="V12" s="18">
        <v>4.5525424170498173E-2</v>
      </c>
      <c r="W12" s="18">
        <v>4.0395528146565503E-2</v>
      </c>
      <c r="X12" s="18">
        <v>3.86962646327643E-2</v>
      </c>
      <c r="Y12" s="18">
        <v>5.768438014979415E-2</v>
      </c>
      <c r="Z12" s="18">
        <v>7.4994339386562872E-2</v>
      </c>
      <c r="AA12" s="18">
        <v>7.6934785913046838E-2</v>
      </c>
      <c r="AB12" s="18">
        <v>5.2355248053087819E-2</v>
      </c>
      <c r="AD12" s="18">
        <v>5.6917508050242073E-2</v>
      </c>
      <c r="AE12" s="18">
        <v>5.0162371346586868E-2</v>
      </c>
      <c r="AF12" s="18">
        <v>6.0471008397091248E-2</v>
      </c>
      <c r="AG12" s="18">
        <v>3.2592788240317638E-2</v>
      </c>
      <c r="AH12" s="18">
        <v>5.1670480183213102E-2</v>
      </c>
      <c r="AI12" s="18">
        <v>5.9811707272454967E-2</v>
      </c>
      <c r="AJ12" s="18">
        <v>0.25176931475933179</v>
      </c>
      <c r="AL12" s="18">
        <v>4.743E-2</v>
      </c>
      <c r="AM12" s="18">
        <v>2.8250000000000001E-2</v>
      </c>
      <c r="AN12" s="18">
        <v>4.4240000000000002E-2</v>
      </c>
      <c r="AP12" s="18">
        <v>7.5595991165136739E-2</v>
      </c>
      <c r="AQ12" s="18">
        <v>6.3349597629332843E-2</v>
      </c>
      <c r="AR12" s="18">
        <v>3.4945339032524211E-2</v>
      </c>
      <c r="AS12" s="18">
        <v>7.383728276498952E-2</v>
      </c>
      <c r="AT12" s="18">
        <v>1.7773204014548141E-2</v>
      </c>
      <c r="AU12" s="18">
        <v>0</v>
      </c>
      <c r="AW12" s="18">
        <v>5.1407692020469332E-2</v>
      </c>
      <c r="AX12" s="18">
        <v>6.9865630110193408E-2</v>
      </c>
      <c r="AZ12" s="18">
        <v>4.2846128981517337E-2</v>
      </c>
      <c r="BA12" s="18">
        <v>4.4049153697695999E-2</v>
      </c>
      <c r="BB12" s="18">
        <v>6.4230977141313053E-2</v>
      </c>
      <c r="BC12" s="18">
        <v>7.5346937332815542E-2</v>
      </c>
      <c r="BD12" s="18">
        <v>5.5537175309641883E-2</v>
      </c>
      <c r="BE12" s="18">
        <v>8.5090819767961304E-2</v>
      </c>
      <c r="BF12" s="18">
        <v>5.5182668514908183E-2</v>
      </c>
      <c r="BG12" s="18">
        <v>9.0886533568705852E-2</v>
      </c>
    </row>
    <row r="13" spans="2:61" ht="18.95" customHeight="1">
      <c r="B13" s="20" t="s">
        <v>119</v>
      </c>
      <c r="C13" s="18">
        <v>2.286995941235892E-2</v>
      </c>
      <c r="D13" s="18">
        <v>1.455351343218479E-2</v>
      </c>
      <c r="E13" s="18">
        <v>2.9228465112969879E-2</v>
      </c>
      <c r="G13" s="18">
        <v>2.9038229527160581E-2</v>
      </c>
      <c r="H13" s="18">
        <v>2.8503788148938988E-2</v>
      </c>
      <c r="I13" s="18">
        <v>2.5741478535529529E-2</v>
      </c>
      <c r="J13" s="18">
        <v>2.64532163266986E-2</v>
      </c>
      <c r="K13" s="18">
        <v>2.4767086173451199E-2</v>
      </c>
      <c r="L13" s="18">
        <v>2.742583269078356E-2</v>
      </c>
      <c r="M13" s="18">
        <v>9.4981783112827629E-3</v>
      </c>
      <c r="N13" s="18">
        <v>2.4176867855798839E-2</v>
      </c>
      <c r="O13" s="18">
        <v>1.8196309694819741E-2</v>
      </c>
      <c r="Q13" s="18">
        <v>1.4814847762196879E-2</v>
      </c>
      <c r="R13" s="18">
        <v>2.928801296104994E-2</v>
      </c>
      <c r="S13" s="18">
        <v>2.443443442314067E-2</v>
      </c>
      <c r="T13" s="18">
        <v>2.7148225227335891E-2</v>
      </c>
      <c r="V13" s="18">
        <v>3.9904657316004767E-2</v>
      </c>
      <c r="W13" s="18">
        <v>1.2041581319195331E-2</v>
      </c>
      <c r="X13" s="18">
        <v>3.8411276245255137E-2</v>
      </c>
      <c r="Y13" s="18">
        <v>1.963763518812368E-2</v>
      </c>
      <c r="Z13" s="18">
        <v>2.0438915596678969E-2</v>
      </c>
      <c r="AA13" s="18">
        <v>1.985329912766828E-2</v>
      </c>
      <c r="AB13" s="18">
        <v>1.0427835457170969E-2</v>
      </c>
      <c r="AD13" s="18">
        <v>1.7146803029092529E-2</v>
      </c>
      <c r="AE13" s="18">
        <v>2.511593348487454E-2</v>
      </c>
      <c r="AF13" s="18">
        <v>2.991189796132045E-2</v>
      </c>
      <c r="AG13" s="18">
        <v>3.761772361927182E-2</v>
      </c>
      <c r="AH13" s="18">
        <v>8.642322212525139E-3</v>
      </c>
      <c r="AI13" s="18">
        <v>4.4637923750101852E-2</v>
      </c>
      <c r="AJ13" s="18">
        <v>0</v>
      </c>
      <c r="AL13" s="18">
        <v>7.6899999999999998E-3</v>
      </c>
      <c r="AM13" s="18">
        <v>1.307E-2</v>
      </c>
      <c r="AN13" s="18">
        <v>3.7969999999999997E-2</v>
      </c>
      <c r="AP13" s="18">
        <v>3.9498411356882184E-3</v>
      </c>
      <c r="AQ13" s="18">
        <v>2.5155031398523309E-2</v>
      </c>
      <c r="AR13" s="18">
        <v>0</v>
      </c>
      <c r="AS13" s="18">
        <v>1.867222379320373E-2</v>
      </c>
      <c r="AT13" s="18">
        <v>3.3755751420742407E-2</v>
      </c>
      <c r="AU13" s="18">
        <v>0</v>
      </c>
      <c r="AW13" s="18">
        <v>1.946995622356415E-2</v>
      </c>
      <c r="AX13" s="18">
        <v>3.7165136776393742E-2</v>
      </c>
      <c r="AZ13" s="18">
        <v>2.9484159011001539E-2</v>
      </c>
      <c r="BA13" s="18">
        <v>2.1199853991120971E-2</v>
      </c>
      <c r="BB13" s="18">
        <v>1.229337499954038E-2</v>
      </c>
      <c r="BC13" s="18">
        <v>2.29475218804767E-2</v>
      </c>
      <c r="BD13" s="18">
        <v>0</v>
      </c>
      <c r="BE13" s="18">
        <v>1.5137203877466421E-2</v>
      </c>
      <c r="BF13" s="18">
        <v>8.7433146290981992E-3</v>
      </c>
      <c r="BG13" s="18">
        <v>5.5866407799125453E-2</v>
      </c>
    </row>
    <row r="15" spans="2:61">
      <c r="B15" s="21" t="s">
        <v>31</v>
      </c>
    </row>
    <row r="16" spans="2:61">
      <c r="B16" t="s">
        <v>483</v>
      </c>
    </row>
    <row r="17" spans="2:2">
      <c r="B17" t="s">
        <v>11</v>
      </c>
    </row>
    <row r="18" spans="2:2">
      <c r="B18"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I18"/>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276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2004</v>
      </c>
      <c r="D7" s="27">
        <v>826</v>
      </c>
      <c r="E7" s="27">
        <v>1171</v>
      </c>
      <c r="G7" s="27">
        <v>96</v>
      </c>
      <c r="H7" s="27">
        <v>292</v>
      </c>
      <c r="I7" s="27">
        <v>185</v>
      </c>
      <c r="J7" s="27">
        <v>186</v>
      </c>
      <c r="K7" s="27">
        <v>214</v>
      </c>
      <c r="L7" s="27">
        <v>210</v>
      </c>
      <c r="M7" s="27">
        <v>313</v>
      </c>
      <c r="N7" s="27">
        <v>292</v>
      </c>
      <c r="O7" s="27">
        <v>216</v>
      </c>
      <c r="Q7" s="27">
        <v>686</v>
      </c>
      <c r="R7" s="27">
        <v>381</v>
      </c>
      <c r="S7" s="27">
        <v>421</v>
      </c>
      <c r="T7" s="27">
        <v>492</v>
      </c>
      <c r="V7" s="27">
        <v>243</v>
      </c>
      <c r="W7" s="27">
        <v>317</v>
      </c>
      <c r="X7" s="27">
        <v>281</v>
      </c>
      <c r="Y7" s="27">
        <v>302</v>
      </c>
      <c r="Z7" s="27">
        <v>292</v>
      </c>
      <c r="AA7" s="27">
        <v>287</v>
      </c>
      <c r="AB7" s="27">
        <v>282</v>
      </c>
      <c r="AD7" s="27">
        <v>657</v>
      </c>
      <c r="AE7" s="27">
        <v>390</v>
      </c>
      <c r="AF7" s="27">
        <v>380</v>
      </c>
      <c r="AG7" s="27">
        <v>84</v>
      </c>
      <c r="AH7" s="27">
        <v>318</v>
      </c>
      <c r="AI7" s="27">
        <v>171</v>
      </c>
      <c r="AJ7" s="27">
        <v>4</v>
      </c>
      <c r="AL7" s="27">
        <v>270</v>
      </c>
      <c r="AM7" s="27">
        <v>309</v>
      </c>
      <c r="AN7" s="27">
        <v>100</v>
      </c>
      <c r="AP7" s="27">
        <v>226</v>
      </c>
      <c r="AQ7" s="27">
        <v>226</v>
      </c>
      <c r="AR7" s="27">
        <v>61</v>
      </c>
      <c r="AS7" s="27">
        <v>426</v>
      </c>
      <c r="AT7" s="27">
        <v>64</v>
      </c>
      <c r="AU7" s="27">
        <v>10</v>
      </c>
      <c r="AW7" s="27">
        <v>1739</v>
      </c>
      <c r="AX7" s="27">
        <v>243</v>
      </c>
      <c r="AZ7" s="27">
        <v>656</v>
      </c>
      <c r="BA7" s="27">
        <v>476</v>
      </c>
      <c r="BB7" s="27">
        <v>312</v>
      </c>
      <c r="BC7" s="27">
        <v>268</v>
      </c>
      <c r="BD7" s="27">
        <v>72</v>
      </c>
      <c r="BE7" s="27">
        <v>55</v>
      </c>
      <c r="BF7" s="27">
        <v>106</v>
      </c>
      <c r="BG7" s="27">
        <v>41</v>
      </c>
    </row>
    <row r="8" spans="2:61">
      <c r="B8" s="7" t="s">
        <v>106</v>
      </c>
      <c r="C8" s="13">
        <v>2001</v>
      </c>
      <c r="D8" s="13">
        <v>863</v>
      </c>
      <c r="E8" s="13">
        <v>1136</v>
      </c>
      <c r="G8" s="13">
        <v>88</v>
      </c>
      <c r="H8" s="13">
        <v>284</v>
      </c>
      <c r="I8" s="13">
        <v>185</v>
      </c>
      <c r="J8" s="13">
        <v>179</v>
      </c>
      <c r="K8" s="13">
        <v>216</v>
      </c>
      <c r="L8" s="13">
        <v>217</v>
      </c>
      <c r="M8" s="13">
        <v>314</v>
      </c>
      <c r="N8" s="13">
        <v>319</v>
      </c>
      <c r="O8" s="13">
        <v>199</v>
      </c>
      <c r="Q8" s="13">
        <v>686</v>
      </c>
      <c r="R8" s="13">
        <v>381</v>
      </c>
      <c r="S8" s="13">
        <v>425</v>
      </c>
      <c r="T8" s="13">
        <v>485</v>
      </c>
      <c r="V8" s="13">
        <v>283</v>
      </c>
      <c r="W8" s="13">
        <v>301</v>
      </c>
      <c r="X8" s="13">
        <v>286</v>
      </c>
      <c r="Y8" s="13">
        <v>278</v>
      </c>
      <c r="Z8" s="13">
        <v>279</v>
      </c>
      <c r="AA8" s="13">
        <v>288</v>
      </c>
      <c r="AB8" s="13">
        <v>286</v>
      </c>
      <c r="AD8" s="13">
        <v>662</v>
      </c>
      <c r="AE8" s="13">
        <v>391</v>
      </c>
      <c r="AF8" s="13">
        <v>376</v>
      </c>
      <c r="AG8" s="13">
        <v>82</v>
      </c>
      <c r="AH8" s="13">
        <v>317</v>
      </c>
      <c r="AI8" s="13">
        <v>168</v>
      </c>
      <c r="AJ8" s="13">
        <v>4</v>
      </c>
      <c r="AL8" s="13">
        <v>277</v>
      </c>
      <c r="AM8" s="13">
        <v>318</v>
      </c>
      <c r="AN8" s="13">
        <v>103</v>
      </c>
      <c r="AP8" s="13">
        <v>225</v>
      </c>
      <c r="AQ8" s="13">
        <v>221</v>
      </c>
      <c r="AR8" s="13">
        <v>62</v>
      </c>
      <c r="AS8" s="13">
        <v>410</v>
      </c>
      <c r="AT8" s="13">
        <v>64</v>
      </c>
      <c r="AU8" s="13">
        <v>10</v>
      </c>
      <c r="AW8" s="13">
        <v>1738</v>
      </c>
      <c r="AX8" s="13">
        <v>240</v>
      </c>
      <c r="AZ8" s="13">
        <v>681</v>
      </c>
      <c r="BA8" s="13">
        <v>462</v>
      </c>
      <c r="BB8" s="13">
        <v>314</v>
      </c>
      <c r="BC8" s="13">
        <v>259</v>
      </c>
      <c r="BD8" s="13">
        <v>71</v>
      </c>
      <c r="BE8" s="13">
        <v>54</v>
      </c>
      <c r="BF8" s="13">
        <v>103</v>
      </c>
      <c r="BG8" s="13">
        <v>41</v>
      </c>
    </row>
    <row r="9" spans="2:61" ht="18.95" customHeight="1">
      <c r="B9" s="20" t="s">
        <v>131</v>
      </c>
      <c r="C9" s="18">
        <v>0.47461754328055178</v>
      </c>
      <c r="D9" s="18">
        <v>0.51532839517949547</v>
      </c>
      <c r="E9" s="18">
        <v>0.44401663118215268</v>
      </c>
      <c r="G9" s="18">
        <v>0.45414487091234668</v>
      </c>
      <c r="H9" s="18">
        <v>0.52696663940010025</v>
      </c>
      <c r="I9" s="18">
        <v>0.43935011655712469</v>
      </c>
      <c r="J9" s="18">
        <v>0.52559027216671927</v>
      </c>
      <c r="K9" s="18">
        <v>0.4822528091151963</v>
      </c>
      <c r="L9" s="18">
        <v>0.45100071506105521</v>
      </c>
      <c r="M9" s="18">
        <v>0.4916617929837262</v>
      </c>
      <c r="N9" s="18">
        <v>0.45602622788080949</v>
      </c>
      <c r="O9" s="18">
        <v>0.41625187101952699</v>
      </c>
      <c r="Q9" s="18">
        <v>0.50298986229891818</v>
      </c>
      <c r="R9" s="18">
        <v>0.43562482942319608</v>
      </c>
      <c r="S9" s="18">
        <v>0.50371516095168689</v>
      </c>
      <c r="T9" s="18">
        <v>0.42931135973081391</v>
      </c>
      <c r="V9" s="18">
        <v>0.46438169302347643</v>
      </c>
      <c r="W9" s="18">
        <v>0.4602264256148425</v>
      </c>
      <c r="X9" s="18">
        <v>0.42386236415862549</v>
      </c>
      <c r="Y9" s="18">
        <v>0.49440884050872508</v>
      </c>
      <c r="Z9" s="18">
        <v>0.44860169365584801</v>
      </c>
      <c r="AA9" s="18">
        <v>0.53713957064123108</v>
      </c>
      <c r="AB9" s="18">
        <v>0.4938049337288834</v>
      </c>
      <c r="AD9" s="18">
        <v>0.51264470184638999</v>
      </c>
      <c r="AE9" s="18">
        <v>0.45923484565929179</v>
      </c>
      <c r="AF9" s="18">
        <v>0.43123640180227529</v>
      </c>
      <c r="AG9" s="18">
        <v>0.53000234184249984</v>
      </c>
      <c r="AH9" s="18">
        <v>0.46482524073507619</v>
      </c>
      <c r="AI9" s="18">
        <v>0.45347041303048552</v>
      </c>
      <c r="AJ9" s="18">
        <v>0.28952065907690933</v>
      </c>
      <c r="AL9" s="18">
        <v>0.49839</v>
      </c>
      <c r="AM9" s="18">
        <v>0.45951999999999998</v>
      </c>
      <c r="AN9" s="18">
        <v>0.40949999999999998</v>
      </c>
      <c r="AP9" s="18">
        <v>0.54011033582655188</v>
      </c>
      <c r="AQ9" s="18">
        <v>0.50405235549682781</v>
      </c>
      <c r="AR9" s="18">
        <v>0.56415517435523665</v>
      </c>
      <c r="AS9" s="18">
        <v>0.45996830343372003</v>
      </c>
      <c r="AT9" s="18">
        <v>0.56882923276414399</v>
      </c>
      <c r="AU9" s="18">
        <v>0.71863178278370643</v>
      </c>
      <c r="AW9" s="18">
        <v>0.51375857427175886</v>
      </c>
      <c r="AX9" s="18">
        <v>0.2233019581453129</v>
      </c>
      <c r="AZ9" s="18">
        <v>0.44983415934887933</v>
      </c>
      <c r="BA9" s="18">
        <v>0.47405170945568548</v>
      </c>
      <c r="BB9" s="18">
        <v>0.56856101184130325</v>
      </c>
      <c r="BC9" s="18">
        <v>0.4288946120239967</v>
      </c>
      <c r="BD9" s="18">
        <v>0.41636580071466689</v>
      </c>
      <c r="BE9" s="18">
        <v>0.54209718569417853</v>
      </c>
      <c r="BF9" s="18">
        <v>0.51829525985803027</v>
      </c>
      <c r="BG9" s="18">
        <v>0.44585506859410889</v>
      </c>
    </row>
    <row r="10" spans="2:61" ht="18.95" customHeight="1">
      <c r="B10" s="20" t="s">
        <v>269</v>
      </c>
      <c r="C10" s="18">
        <v>0.2056909376879191</v>
      </c>
      <c r="D10" s="18">
        <v>0.176777568160989</v>
      </c>
      <c r="E10" s="18">
        <v>0.2270204829702418</v>
      </c>
      <c r="G10" s="18">
        <v>0.23571131664123851</v>
      </c>
      <c r="H10" s="18">
        <v>0.18107494880471489</v>
      </c>
      <c r="I10" s="18">
        <v>0.25319410269962939</v>
      </c>
      <c r="J10" s="18">
        <v>0.16954770633499019</v>
      </c>
      <c r="K10" s="18">
        <v>0.17553290634562069</v>
      </c>
      <c r="L10" s="18">
        <v>0.1774989066268377</v>
      </c>
      <c r="M10" s="18">
        <v>0.2090381750565147</v>
      </c>
      <c r="N10" s="18">
        <v>0.2261322420530808</v>
      </c>
      <c r="O10" s="18">
        <v>0.2411954869162535</v>
      </c>
      <c r="Q10" s="18">
        <v>0.16799570663276181</v>
      </c>
      <c r="R10" s="18">
        <v>0.24367084224553409</v>
      </c>
      <c r="S10" s="18">
        <v>0.17612588951903299</v>
      </c>
      <c r="T10" s="18">
        <v>0.25825794508122968</v>
      </c>
      <c r="V10" s="18">
        <v>0.17108207536947331</v>
      </c>
      <c r="W10" s="18">
        <v>0.19235104245742921</v>
      </c>
      <c r="X10" s="18">
        <v>0.21088673733789309</v>
      </c>
      <c r="Y10" s="18">
        <v>0.21955181416605951</v>
      </c>
      <c r="Z10" s="18">
        <v>0.22624981906408839</v>
      </c>
      <c r="AA10" s="18">
        <v>0.21540544070486889</v>
      </c>
      <c r="AB10" s="18">
        <v>0.20544452010187461</v>
      </c>
      <c r="AD10" s="18">
        <v>0.18447126965344771</v>
      </c>
      <c r="AE10" s="18">
        <v>0.22030464518888479</v>
      </c>
      <c r="AF10" s="18">
        <v>0.2376457165262176</v>
      </c>
      <c r="AG10" s="18">
        <v>0.24032652224845599</v>
      </c>
      <c r="AH10" s="18">
        <v>0.19564202264560401</v>
      </c>
      <c r="AI10" s="18">
        <v>0.1797621287669886</v>
      </c>
      <c r="AJ10" s="18">
        <v>0.45871002616375889</v>
      </c>
      <c r="AL10" s="18">
        <v>0.15678</v>
      </c>
      <c r="AM10" s="18">
        <v>0.17416000000000001</v>
      </c>
      <c r="AN10" s="18">
        <v>0.25868999999999998</v>
      </c>
      <c r="AP10" s="18">
        <v>0.18697871914093259</v>
      </c>
      <c r="AQ10" s="18">
        <v>0.2078867933548309</v>
      </c>
      <c r="AR10" s="18">
        <v>0.21374319589361801</v>
      </c>
      <c r="AS10" s="18">
        <v>0.24409971651130891</v>
      </c>
      <c r="AT10" s="18">
        <v>0.16362432323547971</v>
      </c>
      <c r="AU10" s="18">
        <v>9.1660160016083111E-2</v>
      </c>
      <c r="AW10" s="18">
        <v>0.16015701057799139</v>
      </c>
      <c r="AX10" s="18">
        <v>0.5208185235842453</v>
      </c>
      <c r="AZ10" s="18">
        <v>0.18935378976200931</v>
      </c>
      <c r="BA10" s="18">
        <v>0.20320021193046139</v>
      </c>
      <c r="BB10" s="18">
        <v>0.17566587731611411</v>
      </c>
      <c r="BC10" s="18">
        <v>0.2382408045879747</v>
      </c>
      <c r="BD10" s="18">
        <v>0.27709228597436791</v>
      </c>
      <c r="BE10" s="18">
        <v>0.17446658069095919</v>
      </c>
      <c r="BF10" s="18">
        <v>0.25416771996448689</v>
      </c>
      <c r="BG10" s="18">
        <v>0.33988543062839099</v>
      </c>
    </row>
    <row r="11" spans="2:61" ht="18.95" customHeight="1">
      <c r="B11" s="20" t="s">
        <v>270</v>
      </c>
      <c r="C11" s="18">
        <v>0.26943692081222759</v>
      </c>
      <c r="D11" s="18">
        <v>0.268064915767319</v>
      </c>
      <c r="E11" s="18">
        <v>0.27095520233995429</v>
      </c>
      <c r="G11" s="18">
        <v>0.25940997396052551</v>
      </c>
      <c r="H11" s="18">
        <v>0.25520019921902443</v>
      </c>
      <c r="I11" s="18">
        <v>0.21971999176407109</v>
      </c>
      <c r="J11" s="18">
        <v>0.25103843523840441</v>
      </c>
      <c r="K11" s="18">
        <v>0.30370511636821929</v>
      </c>
      <c r="L11" s="18">
        <v>0.30800840488199732</v>
      </c>
      <c r="M11" s="18">
        <v>0.2553989968064726</v>
      </c>
      <c r="N11" s="18">
        <v>0.27126200182378479</v>
      </c>
      <c r="O11" s="18">
        <v>0.29709968544988469</v>
      </c>
      <c r="Q11" s="18">
        <v>0.29324789308598159</v>
      </c>
      <c r="R11" s="18">
        <v>0.27504656564614882</v>
      </c>
      <c r="S11" s="18">
        <v>0.26834364787782777</v>
      </c>
      <c r="T11" s="18">
        <v>0.2409471319591735</v>
      </c>
      <c r="V11" s="18">
        <v>0.29243299082647278</v>
      </c>
      <c r="W11" s="18">
        <v>0.29947905013532328</v>
      </c>
      <c r="X11" s="18">
        <v>0.32054694550034468</v>
      </c>
      <c r="Y11" s="18">
        <v>0.24327789689937529</v>
      </c>
      <c r="Z11" s="18">
        <v>0.27597872437169513</v>
      </c>
      <c r="AA11" s="18">
        <v>0.19911912508622759</v>
      </c>
      <c r="AB11" s="18">
        <v>0.25385318583142702</v>
      </c>
      <c r="AD11" s="18">
        <v>0.24828200960066649</v>
      </c>
      <c r="AE11" s="18">
        <v>0.27004429968434479</v>
      </c>
      <c r="AF11" s="18">
        <v>0.29066448992354887</v>
      </c>
      <c r="AG11" s="18">
        <v>0.18228417039536501</v>
      </c>
      <c r="AH11" s="18">
        <v>0.29872415389453588</v>
      </c>
      <c r="AI11" s="18">
        <v>0.29782232971993228</v>
      </c>
      <c r="AJ11" s="18">
        <v>0</v>
      </c>
      <c r="AL11" s="18">
        <v>0.29715999999999998</v>
      </c>
      <c r="AM11" s="18">
        <v>0.31802000000000002</v>
      </c>
      <c r="AN11" s="18">
        <v>0.25768999999999997</v>
      </c>
      <c r="AP11" s="18">
        <v>0.24206739607752789</v>
      </c>
      <c r="AQ11" s="18">
        <v>0.24882526629603449</v>
      </c>
      <c r="AR11" s="18">
        <v>0.18547235136718959</v>
      </c>
      <c r="AS11" s="18">
        <v>0.23602636136917179</v>
      </c>
      <c r="AT11" s="18">
        <v>0.23367242985288739</v>
      </c>
      <c r="AU11" s="18">
        <v>0.18970805720021039</v>
      </c>
      <c r="AW11" s="18">
        <v>0.28847753652423108</v>
      </c>
      <c r="AX11" s="18">
        <v>0.1293661715028947</v>
      </c>
      <c r="AZ11" s="18">
        <v>0.29920744419963402</v>
      </c>
      <c r="BA11" s="18">
        <v>0.28773843893606238</v>
      </c>
      <c r="BB11" s="18">
        <v>0.20076470575025529</v>
      </c>
      <c r="BC11" s="18">
        <v>0.28987426854729997</v>
      </c>
      <c r="BD11" s="18">
        <v>0.26418309836626208</v>
      </c>
      <c r="BE11" s="18">
        <v>0.24978650537114791</v>
      </c>
      <c r="BF11" s="18">
        <v>0.18971295387168269</v>
      </c>
      <c r="BG11" s="18">
        <v>0.15839309297837459</v>
      </c>
    </row>
    <row r="12" spans="2:61" ht="18.95" customHeight="1">
      <c r="B12" s="20" t="s">
        <v>271</v>
      </c>
      <c r="C12" s="18">
        <v>2.7326225109248661E-2</v>
      </c>
      <c r="D12" s="18">
        <v>2.504902379354575E-2</v>
      </c>
      <c r="E12" s="18">
        <v>2.8848462310516059E-2</v>
      </c>
      <c r="G12" s="18">
        <v>3.1837721626147529E-2</v>
      </c>
      <c r="H12" s="18">
        <v>1.738680591035905E-2</v>
      </c>
      <c r="I12" s="18">
        <v>3.1529867868846373E-2</v>
      </c>
      <c r="J12" s="18">
        <v>2.7132482726074721E-2</v>
      </c>
      <c r="K12" s="18">
        <v>3.4090053307598372E-2</v>
      </c>
      <c r="L12" s="18">
        <v>3.2947946700854283E-2</v>
      </c>
      <c r="M12" s="18">
        <v>2.708532701524554E-2</v>
      </c>
      <c r="N12" s="18">
        <v>2.4395248609814679E-2</v>
      </c>
      <c r="O12" s="18">
        <v>2.7400392521781249E-2</v>
      </c>
      <c r="Q12" s="18">
        <v>1.7892065036337019E-2</v>
      </c>
      <c r="R12" s="18">
        <v>2.2045324160018531E-2</v>
      </c>
      <c r="S12" s="18">
        <v>3.1112591243074899E-2</v>
      </c>
      <c r="T12" s="18">
        <v>4.0692331676960257E-2</v>
      </c>
      <c r="V12" s="18">
        <v>2.0560681387198548E-2</v>
      </c>
      <c r="W12" s="18">
        <v>2.501369931531185E-2</v>
      </c>
      <c r="X12" s="18">
        <v>2.2155593010019209E-2</v>
      </c>
      <c r="Y12" s="18">
        <v>2.3638758046974129E-2</v>
      </c>
      <c r="Z12" s="18">
        <v>3.5888768121113947E-2</v>
      </c>
      <c r="AA12" s="18">
        <v>2.4398065603465701E-2</v>
      </c>
      <c r="AB12" s="18">
        <v>3.9816659849589903E-2</v>
      </c>
      <c r="AD12" s="18">
        <v>2.5586109489079911E-2</v>
      </c>
      <c r="AE12" s="18">
        <v>2.7373376054333851E-2</v>
      </c>
      <c r="AF12" s="18">
        <v>1.658074463396654E-2</v>
      </c>
      <c r="AG12" s="18">
        <v>4.7386965513679227E-2</v>
      </c>
      <c r="AH12" s="18">
        <v>3.0828638105968399E-2</v>
      </c>
      <c r="AI12" s="18">
        <v>3.6204977731553158E-2</v>
      </c>
      <c r="AJ12" s="18">
        <v>0.25176931475933179</v>
      </c>
      <c r="AL12" s="18">
        <v>2.1239999999999998E-2</v>
      </c>
      <c r="AM12" s="18">
        <v>2.0969999999999999E-2</v>
      </c>
      <c r="AN12" s="18">
        <v>1.951E-2</v>
      </c>
      <c r="AP12" s="18">
        <v>2.1915415793539249E-2</v>
      </c>
      <c r="AQ12" s="18">
        <v>2.2074774102755192E-2</v>
      </c>
      <c r="AR12" s="18">
        <v>3.6629278383955542E-2</v>
      </c>
      <c r="AS12" s="18">
        <v>4.5516003136250323E-2</v>
      </c>
      <c r="AT12" s="18">
        <v>1.9267575683864901E-2</v>
      </c>
      <c r="AU12" s="18">
        <v>0</v>
      </c>
      <c r="AW12" s="18">
        <v>2.1243613965030921E-2</v>
      </c>
      <c r="AX12" s="18">
        <v>6.124113869266247E-2</v>
      </c>
      <c r="AZ12" s="18">
        <v>2.175478235141633E-2</v>
      </c>
      <c r="BA12" s="18">
        <v>2.484879312277841E-2</v>
      </c>
      <c r="BB12" s="18">
        <v>3.8546851364703448E-2</v>
      </c>
      <c r="BC12" s="18">
        <v>2.8319593150595589E-2</v>
      </c>
      <c r="BD12" s="18">
        <v>4.2358814944703199E-2</v>
      </c>
      <c r="BE12" s="18">
        <v>0</v>
      </c>
      <c r="BF12" s="18">
        <v>3.7824066305800118E-2</v>
      </c>
      <c r="BG12" s="18">
        <v>2.5308488290686729E-2</v>
      </c>
    </row>
    <row r="13" spans="2:61" ht="18.95" customHeight="1">
      <c r="B13" s="20" t="s">
        <v>119</v>
      </c>
      <c r="C13" s="18">
        <v>2.2928373110052951E-2</v>
      </c>
      <c r="D13" s="18">
        <v>1.478009709865075E-2</v>
      </c>
      <c r="E13" s="18">
        <v>2.9159221197135422E-2</v>
      </c>
      <c r="G13" s="18">
        <v>1.8896116859741682E-2</v>
      </c>
      <c r="H13" s="18">
        <v>1.9371406665801401E-2</v>
      </c>
      <c r="I13" s="18">
        <v>5.6205921110328502E-2</v>
      </c>
      <c r="J13" s="18">
        <v>2.6691103533811249E-2</v>
      </c>
      <c r="K13" s="18">
        <v>4.419114863365296E-3</v>
      </c>
      <c r="L13" s="18">
        <v>3.0544026729255321E-2</v>
      </c>
      <c r="M13" s="18">
        <v>1.681570813804097E-2</v>
      </c>
      <c r="N13" s="18">
        <v>2.2184279632510229E-2</v>
      </c>
      <c r="O13" s="18">
        <v>1.805256409255343E-2</v>
      </c>
      <c r="Q13" s="18">
        <v>1.7874472946001491E-2</v>
      </c>
      <c r="R13" s="18">
        <v>2.3612438525102721E-2</v>
      </c>
      <c r="S13" s="18">
        <v>2.0702710408377421E-2</v>
      </c>
      <c r="T13" s="18">
        <v>3.0791231551822711E-2</v>
      </c>
      <c r="V13" s="18">
        <v>5.154255939337881E-2</v>
      </c>
      <c r="W13" s="18">
        <v>2.2929782477093211E-2</v>
      </c>
      <c r="X13" s="18">
        <v>2.2548359993117242E-2</v>
      </c>
      <c r="Y13" s="18">
        <v>1.912269037886604E-2</v>
      </c>
      <c r="Z13" s="18">
        <v>1.328099478725459E-2</v>
      </c>
      <c r="AA13" s="18">
        <v>2.3937797964206701E-2</v>
      </c>
      <c r="AB13" s="18">
        <v>7.0807004882251614E-3</v>
      </c>
      <c r="AD13" s="18">
        <v>2.901590941041618E-2</v>
      </c>
      <c r="AE13" s="18">
        <v>2.304283341314484E-2</v>
      </c>
      <c r="AF13" s="18">
        <v>2.387264711399182E-2</v>
      </c>
      <c r="AG13" s="18">
        <v>0</v>
      </c>
      <c r="AH13" s="18">
        <v>9.9799446188156577E-3</v>
      </c>
      <c r="AI13" s="18">
        <v>3.2740150751040392E-2</v>
      </c>
      <c r="AJ13" s="18">
        <v>0</v>
      </c>
      <c r="AL13" s="18">
        <v>2.6429999999999999E-2</v>
      </c>
      <c r="AM13" s="18">
        <v>2.733E-2</v>
      </c>
      <c r="AN13" s="18">
        <v>5.4620000000000002E-2</v>
      </c>
      <c r="AP13" s="18">
        <v>8.9281331614483699E-3</v>
      </c>
      <c r="AQ13" s="18">
        <v>1.7160810749551451E-2</v>
      </c>
      <c r="AR13" s="18">
        <v>0</v>
      </c>
      <c r="AS13" s="18">
        <v>1.4389615549548851E-2</v>
      </c>
      <c r="AT13" s="18">
        <v>1.4606438463624329E-2</v>
      </c>
      <c r="AU13" s="18">
        <v>0</v>
      </c>
      <c r="AW13" s="18">
        <v>1.636326466098777E-2</v>
      </c>
      <c r="AX13" s="18">
        <v>6.5272208074884611E-2</v>
      </c>
      <c r="AZ13" s="18">
        <v>3.9849824338060863E-2</v>
      </c>
      <c r="BA13" s="18">
        <v>1.016084655501226E-2</v>
      </c>
      <c r="BB13" s="18">
        <v>1.6461553727623961E-2</v>
      </c>
      <c r="BC13" s="18">
        <v>1.467072169013282E-2</v>
      </c>
      <c r="BD13" s="18">
        <v>0</v>
      </c>
      <c r="BE13" s="18">
        <v>3.3649728243714518E-2</v>
      </c>
      <c r="BF13" s="18">
        <v>0</v>
      </c>
      <c r="BG13" s="18">
        <v>3.0557919508438721E-2</v>
      </c>
    </row>
    <row r="15" spans="2:61">
      <c r="B15" s="21" t="s">
        <v>31</v>
      </c>
    </row>
    <row r="16" spans="2:61">
      <c r="B16" t="s">
        <v>483</v>
      </c>
    </row>
    <row r="17" spans="2:2">
      <c r="B17" t="s">
        <v>11</v>
      </c>
    </row>
    <row r="18" spans="2:2">
      <c r="B18"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I18"/>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277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2004</v>
      </c>
      <c r="D7" s="27">
        <v>826</v>
      </c>
      <c r="E7" s="27">
        <v>1171</v>
      </c>
      <c r="G7" s="27">
        <v>96</v>
      </c>
      <c r="H7" s="27">
        <v>292</v>
      </c>
      <c r="I7" s="27">
        <v>185</v>
      </c>
      <c r="J7" s="27">
        <v>186</v>
      </c>
      <c r="K7" s="27">
        <v>214</v>
      </c>
      <c r="L7" s="27">
        <v>210</v>
      </c>
      <c r="M7" s="27">
        <v>313</v>
      </c>
      <c r="N7" s="27">
        <v>292</v>
      </c>
      <c r="O7" s="27">
        <v>216</v>
      </c>
      <c r="Q7" s="27">
        <v>686</v>
      </c>
      <c r="R7" s="27">
        <v>381</v>
      </c>
      <c r="S7" s="27">
        <v>421</v>
      </c>
      <c r="T7" s="27">
        <v>492</v>
      </c>
      <c r="V7" s="27">
        <v>243</v>
      </c>
      <c r="W7" s="27">
        <v>317</v>
      </c>
      <c r="X7" s="27">
        <v>281</v>
      </c>
      <c r="Y7" s="27">
        <v>302</v>
      </c>
      <c r="Z7" s="27">
        <v>292</v>
      </c>
      <c r="AA7" s="27">
        <v>287</v>
      </c>
      <c r="AB7" s="27">
        <v>282</v>
      </c>
      <c r="AD7" s="27">
        <v>657</v>
      </c>
      <c r="AE7" s="27">
        <v>390</v>
      </c>
      <c r="AF7" s="27">
        <v>380</v>
      </c>
      <c r="AG7" s="27">
        <v>84</v>
      </c>
      <c r="AH7" s="27">
        <v>318</v>
      </c>
      <c r="AI7" s="27">
        <v>171</v>
      </c>
      <c r="AJ7" s="27">
        <v>4</v>
      </c>
      <c r="AL7" s="27">
        <v>270</v>
      </c>
      <c r="AM7" s="27">
        <v>309</v>
      </c>
      <c r="AN7" s="27">
        <v>100</v>
      </c>
      <c r="AP7" s="27">
        <v>226</v>
      </c>
      <c r="AQ7" s="27">
        <v>226</v>
      </c>
      <c r="AR7" s="27">
        <v>61</v>
      </c>
      <c r="AS7" s="27">
        <v>426</v>
      </c>
      <c r="AT7" s="27">
        <v>64</v>
      </c>
      <c r="AU7" s="27">
        <v>10</v>
      </c>
      <c r="AW7" s="27">
        <v>1739</v>
      </c>
      <c r="AX7" s="27">
        <v>243</v>
      </c>
      <c r="AZ7" s="27">
        <v>656</v>
      </c>
      <c r="BA7" s="27">
        <v>476</v>
      </c>
      <c r="BB7" s="27">
        <v>312</v>
      </c>
      <c r="BC7" s="27">
        <v>268</v>
      </c>
      <c r="BD7" s="27">
        <v>72</v>
      </c>
      <c r="BE7" s="27">
        <v>55</v>
      </c>
      <c r="BF7" s="27">
        <v>106</v>
      </c>
      <c r="BG7" s="27">
        <v>41</v>
      </c>
    </row>
    <row r="8" spans="2:61">
      <c r="B8" s="7" t="s">
        <v>106</v>
      </c>
      <c r="C8" s="13">
        <v>2001</v>
      </c>
      <c r="D8" s="13">
        <v>863</v>
      </c>
      <c r="E8" s="13">
        <v>1136</v>
      </c>
      <c r="G8" s="13">
        <v>88</v>
      </c>
      <c r="H8" s="13">
        <v>284</v>
      </c>
      <c r="I8" s="13">
        <v>185</v>
      </c>
      <c r="J8" s="13">
        <v>179</v>
      </c>
      <c r="K8" s="13">
        <v>216</v>
      </c>
      <c r="L8" s="13">
        <v>217</v>
      </c>
      <c r="M8" s="13">
        <v>314</v>
      </c>
      <c r="N8" s="13">
        <v>319</v>
      </c>
      <c r="O8" s="13">
        <v>199</v>
      </c>
      <c r="Q8" s="13">
        <v>686</v>
      </c>
      <c r="R8" s="13">
        <v>381</v>
      </c>
      <c r="S8" s="13">
        <v>425</v>
      </c>
      <c r="T8" s="13">
        <v>485</v>
      </c>
      <c r="V8" s="13">
        <v>283</v>
      </c>
      <c r="W8" s="13">
        <v>301</v>
      </c>
      <c r="X8" s="13">
        <v>286</v>
      </c>
      <c r="Y8" s="13">
        <v>278</v>
      </c>
      <c r="Z8" s="13">
        <v>279</v>
      </c>
      <c r="AA8" s="13">
        <v>288</v>
      </c>
      <c r="AB8" s="13">
        <v>286</v>
      </c>
      <c r="AD8" s="13">
        <v>662</v>
      </c>
      <c r="AE8" s="13">
        <v>391</v>
      </c>
      <c r="AF8" s="13">
        <v>376</v>
      </c>
      <c r="AG8" s="13">
        <v>82</v>
      </c>
      <c r="AH8" s="13">
        <v>317</v>
      </c>
      <c r="AI8" s="13">
        <v>168</v>
      </c>
      <c r="AJ8" s="13">
        <v>4</v>
      </c>
      <c r="AL8" s="13">
        <v>277</v>
      </c>
      <c r="AM8" s="13">
        <v>318</v>
      </c>
      <c r="AN8" s="13">
        <v>103</v>
      </c>
      <c r="AP8" s="13">
        <v>225</v>
      </c>
      <c r="AQ8" s="13">
        <v>221</v>
      </c>
      <c r="AR8" s="13">
        <v>62</v>
      </c>
      <c r="AS8" s="13">
        <v>410</v>
      </c>
      <c r="AT8" s="13">
        <v>64</v>
      </c>
      <c r="AU8" s="13">
        <v>10</v>
      </c>
      <c r="AW8" s="13">
        <v>1738</v>
      </c>
      <c r="AX8" s="13">
        <v>240</v>
      </c>
      <c r="AZ8" s="13">
        <v>681</v>
      </c>
      <c r="BA8" s="13">
        <v>462</v>
      </c>
      <c r="BB8" s="13">
        <v>314</v>
      </c>
      <c r="BC8" s="13">
        <v>259</v>
      </c>
      <c r="BD8" s="13">
        <v>71</v>
      </c>
      <c r="BE8" s="13">
        <v>54</v>
      </c>
      <c r="BF8" s="13">
        <v>103</v>
      </c>
      <c r="BG8" s="13">
        <v>41</v>
      </c>
    </row>
    <row r="9" spans="2:61" ht="18.95" customHeight="1">
      <c r="B9" s="20" t="s">
        <v>131</v>
      </c>
      <c r="C9" s="18">
        <v>0.3768870909139847</v>
      </c>
      <c r="D9" s="18">
        <v>0.40098326696444347</v>
      </c>
      <c r="E9" s="18">
        <v>0.35898376948062999</v>
      </c>
      <c r="G9" s="18">
        <v>0.36380696267675522</v>
      </c>
      <c r="H9" s="18">
        <v>0.40738173303783171</v>
      </c>
      <c r="I9" s="18">
        <v>0.35826142922696302</v>
      </c>
      <c r="J9" s="18">
        <v>0.34804975584405912</v>
      </c>
      <c r="K9" s="18">
        <v>0.39717129697865522</v>
      </c>
      <c r="L9" s="18">
        <v>0.38779665226039811</v>
      </c>
      <c r="M9" s="18">
        <v>0.44179723564541917</v>
      </c>
      <c r="N9" s="18">
        <v>0.32496024124385309</v>
      </c>
      <c r="O9" s="18">
        <v>0.32909681396290069</v>
      </c>
      <c r="Q9" s="18">
        <v>0.41513222952409562</v>
      </c>
      <c r="R9" s="18">
        <v>0.36855781806954618</v>
      </c>
      <c r="S9" s="18">
        <v>0.41383876086392152</v>
      </c>
      <c r="T9" s="18">
        <v>0.29924901089278871</v>
      </c>
      <c r="V9" s="18">
        <v>0.34729455103750778</v>
      </c>
      <c r="W9" s="18">
        <v>0.3550169758886626</v>
      </c>
      <c r="X9" s="18">
        <v>0.41189748554181621</v>
      </c>
      <c r="Y9" s="18">
        <v>0.34132563890059869</v>
      </c>
      <c r="Z9" s="18">
        <v>0.38041391408356262</v>
      </c>
      <c r="AA9" s="18">
        <v>0.40084591467600061</v>
      </c>
      <c r="AB9" s="18">
        <v>0.40118500426420989</v>
      </c>
      <c r="AD9" s="18">
        <v>0.43674176870704018</v>
      </c>
      <c r="AE9" s="18">
        <v>0.35087177019730909</v>
      </c>
      <c r="AF9" s="18">
        <v>0.34654935705208623</v>
      </c>
      <c r="AG9" s="18">
        <v>0.40841776176770839</v>
      </c>
      <c r="AH9" s="18">
        <v>0.32985825254914819</v>
      </c>
      <c r="AI9" s="18">
        <v>0.34479664693850798</v>
      </c>
      <c r="AJ9" s="18">
        <v>0.28952065907690933</v>
      </c>
      <c r="AL9" s="18">
        <v>0.42737999999999998</v>
      </c>
      <c r="AM9" s="18">
        <v>0.35543999999999998</v>
      </c>
      <c r="AN9" s="18">
        <v>0.31635999999999997</v>
      </c>
      <c r="AP9" s="18">
        <v>0.43809315833894502</v>
      </c>
      <c r="AQ9" s="18">
        <v>0.39864374599269659</v>
      </c>
      <c r="AR9" s="18">
        <v>0.43704918030213252</v>
      </c>
      <c r="AS9" s="18">
        <v>0.35563332213629872</v>
      </c>
      <c r="AT9" s="18">
        <v>0.42268621402801138</v>
      </c>
      <c r="AU9" s="18">
        <v>0.50940104388354135</v>
      </c>
      <c r="AW9" s="18">
        <v>0.41315655961186198</v>
      </c>
      <c r="AX9" s="18">
        <v>0.13586188599590601</v>
      </c>
      <c r="AZ9" s="18">
        <v>0.35585149612201489</v>
      </c>
      <c r="BA9" s="18">
        <v>0.39968460137720629</v>
      </c>
      <c r="BB9" s="18">
        <v>0.43121813956371008</v>
      </c>
      <c r="BC9" s="18">
        <v>0.35956390183139902</v>
      </c>
      <c r="BD9" s="18">
        <v>0.32144460419251603</v>
      </c>
      <c r="BE9" s="18">
        <v>0.43536608643767077</v>
      </c>
      <c r="BF9" s="18">
        <v>0.3257954457072576</v>
      </c>
      <c r="BG9" s="18">
        <v>0.32656666620545782</v>
      </c>
    </row>
    <row r="10" spans="2:61" ht="18.95" customHeight="1">
      <c r="B10" s="20" t="s">
        <v>269</v>
      </c>
      <c r="C10" s="18">
        <v>0.2373183484787123</v>
      </c>
      <c r="D10" s="18">
        <v>0.2132213323936456</v>
      </c>
      <c r="E10" s="18">
        <v>0.25504362300667383</v>
      </c>
      <c r="G10" s="18">
        <v>0.28393316226271648</v>
      </c>
      <c r="H10" s="18">
        <v>0.20104599764145439</v>
      </c>
      <c r="I10" s="18">
        <v>0.26401233875362767</v>
      </c>
      <c r="J10" s="18">
        <v>0.25195784862175752</v>
      </c>
      <c r="K10" s="18">
        <v>0.18164148421130741</v>
      </c>
      <c r="L10" s="18">
        <v>0.2432580059572747</v>
      </c>
      <c r="M10" s="18">
        <v>0.18189534859751519</v>
      </c>
      <c r="N10" s="18">
        <v>0.30940049904914829</v>
      </c>
      <c r="O10" s="18">
        <v>0.25636417803809219</v>
      </c>
      <c r="Q10" s="18">
        <v>0.178472524839763</v>
      </c>
      <c r="R10" s="18">
        <v>0.2727828446693995</v>
      </c>
      <c r="S10" s="18">
        <v>0.21361619379616681</v>
      </c>
      <c r="T10" s="18">
        <v>0.31627886114891141</v>
      </c>
      <c r="V10" s="18">
        <v>0.24842088037115229</v>
      </c>
      <c r="W10" s="18">
        <v>0.19284142338073659</v>
      </c>
      <c r="X10" s="18">
        <v>0.25310500691161558</v>
      </c>
      <c r="Y10" s="18">
        <v>0.25590572520447091</v>
      </c>
      <c r="Z10" s="18">
        <v>0.2231800594471432</v>
      </c>
      <c r="AA10" s="18">
        <v>0.25690977989033842</v>
      </c>
      <c r="AB10" s="18">
        <v>0.23339054785152979</v>
      </c>
      <c r="AD10" s="18">
        <v>0.19521873778787741</v>
      </c>
      <c r="AE10" s="18">
        <v>0.26078242863769308</v>
      </c>
      <c r="AF10" s="18">
        <v>0.27146204876583913</v>
      </c>
      <c r="AG10" s="18">
        <v>0.25821861628547738</v>
      </c>
      <c r="AH10" s="18">
        <v>0.23720171132020409</v>
      </c>
      <c r="AI10" s="18">
        <v>0.25691881241999531</v>
      </c>
      <c r="AJ10" s="18">
        <v>0.45871002616375889</v>
      </c>
      <c r="AL10" s="18">
        <v>0.15701999999999999</v>
      </c>
      <c r="AM10" s="18">
        <v>0.25797999999999999</v>
      </c>
      <c r="AN10" s="18">
        <v>0.26902999999999999</v>
      </c>
      <c r="AP10" s="18">
        <v>0.1927251958526135</v>
      </c>
      <c r="AQ10" s="18">
        <v>0.25504683506061149</v>
      </c>
      <c r="AR10" s="18">
        <v>0.34744014526640521</v>
      </c>
      <c r="AS10" s="18">
        <v>0.26707725111599451</v>
      </c>
      <c r="AT10" s="18">
        <v>0.19089124908784361</v>
      </c>
      <c r="AU10" s="18">
        <v>0.28099561941850948</v>
      </c>
      <c r="AW10" s="18">
        <v>0.182286544684269</v>
      </c>
      <c r="AX10" s="18">
        <v>0.61569939568855991</v>
      </c>
      <c r="AZ10" s="18">
        <v>0.239029203806854</v>
      </c>
      <c r="BA10" s="18">
        <v>0.20941983651448259</v>
      </c>
      <c r="BB10" s="18">
        <v>0.20842533181705961</v>
      </c>
      <c r="BC10" s="18">
        <v>0.2376548432498011</v>
      </c>
      <c r="BD10" s="18">
        <v>0.34007754737112461</v>
      </c>
      <c r="BE10" s="18">
        <v>0.17511695480322789</v>
      </c>
      <c r="BF10" s="18">
        <v>0.33231187198939122</v>
      </c>
      <c r="BG10" s="18">
        <v>0.4069063292998063</v>
      </c>
    </row>
    <row r="11" spans="2:61" ht="18.95" customHeight="1">
      <c r="B11" s="20" t="s">
        <v>270</v>
      </c>
      <c r="C11" s="18">
        <v>0.34641880241932099</v>
      </c>
      <c r="D11" s="18">
        <v>0.356559576554001</v>
      </c>
      <c r="E11" s="18">
        <v>0.33882386020064498</v>
      </c>
      <c r="G11" s="18">
        <v>0.30913003698686908</v>
      </c>
      <c r="H11" s="18">
        <v>0.34872651556959611</v>
      </c>
      <c r="I11" s="18">
        <v>0.30632399180030517</v>
      </c>
      <c r="J11" s="18">
        <v>0.36131285561026172</v>
      </c>
      <c r="K11" s="18">
        <v>0.37296531546011957</v>
      </c>
      <c r="L11" s="18">
        <v>0.3393685009658296</v>
      </c>
      <c r="M11" s="18">
        <v>0.34216110072372408</v>
      </c>
      <c r="N11" s="18">
        <v>0.33754317861917521</v>
      </c>
      <c r="O11" s="18">
        <v>0.38354753735057112</v>
      </c>
      <c r="Q11" s="18">
        <v>0.38627589960274672</v>
      </c>
      <c r="R11" s="18">
        <v>0.31538465523481468</v>
      </c>
      <c r="S11" s="18">
        <v>0.33978634591231938</v>
      </c>
      <c r="T11" s="18">
        <v>0.31927747495415942</v>
      </c>
      <c r="V11" s="18">
        <v>0.35388112925827647</v>
      </c>
      <c r="W11" s="18">
        <v>0.42915666839705269</v>
      </c>
      <c r="X11" s="18">
        <v>0.31392966444925119</v>
      </c>
      <c r="Y11" s="18">
        <v>0.34653927245786131</v>
      </c>
      <c r="Z11" s="18">
        <v>0.36381376510332519</v>
      </c>
      <c r="AA11" s="18">
        <v>0.28724056204296972</v>
      </c>
      <c r="AB11" s="18">
        <v>0.32689835378620852</v>
      </c>
      <c r="AD11" s="18">
        <v>0.33284334729306952</v>
      </c>
      <c r="AE11" s="18">
        <v>0.35399628728306959</v>
      </c>
      <c r="AF11" s="18">
        <v>0.34420009302044141</v>
      </c>
      <c r="AG11" s="18">
        <v>0.28860872728475268</v>
      </c>
      <c r="AH11" s="18">
        <v>0.39279839678184092</v>
      </c>
      <c r="AI11" s="18">
        <v>0.33647441505208608</v>
      </c>
      <c r="AJ11" s="18">
        <v>0</v>
      </c>
      <c r="AL11" s="18">
        <v>0.39322000000000001</v>
      </c>
      <c r="AM11" s="18">
        <v>0.36609000000000003</v>
      </c>
      <c r="AN11" s="18">
        <v>0.39594000000000001</v>
      </c>
      <c r="AP11" s="18">
        <v>0.33412623737546848</v>
      </c>
      <c r="AQ11" s="18">
        <v>0.30340753568172912</v>
      </c>
      <c r="AR11" s="18">
        <v>0.21551067443146241</v>
      </c>
      <c r="AS11" s="18">
        <v>0.32582085452046622</v>
      </c>
      <c r="AT11" s="18">
        <v>0.32603024412178538</v>
      </c>
      <c r="AU11" s="18">
        <v>0.20960333669794909</v>
      </c>
      <c r="AW11" s="18">
        <v>0.37479448877592841</v>
      </c>
      <c r="AX11" s="18">
        <v>0.1549267429023411</v>
      </c>
      <c r="AZ11" s="18">
        <v>0.36982825070594472</v>
      </c>
      <c r="BA11" s="18">
        <v>0.35716573338180518</v>
      </c>
      <c r="BB11" s="18">
        <v>0.32250531613694072</v>
      </c>
      <c r="BC11" s="18">
        <v>0.35821258521171723</v>
      </c>
      <c r="BD11" s="18">
        <v>0.31152068756933249</v>
      </c>
      <c r="BE11" s="18">
        <v>0.33431751951306271</v>
      </c>
      <c r="BF11" s="18">
        <v>0.29423166769612158</v>
      </c>
      <c r="BG11" s="18">
        <v>0.1903174006746137</v>
      </c>
    </row>
    <row r="12" spans="2:61" ht="18.95" customHeight="1">
      <c r="B12" s="20" t="s">
        <v>271</v>
      </c>
      <c r="C12" s="18">
        <v>1.9991051437140452E-2</v>
      </c>
      <c r="D12" s="18">
        <v>1.3365893949787591E-2</v>
      </c>
      <c r="E12" s="18">
        <v>2.505957890221238E-2</v>
      </c>
      <c r="G12" s="18">
        <v>1.1813594701717479E-2</v>
      </c>
      <c r="H12" s="18">
        <v>3.0307207697902631E-2</v>
      </c>
      <c r="I12" s="18">
        <v>3.2285482184456343E-2</v>
      </c>
      <c r="J12" s="18">
        <v>2.29292886914172E-2</v>
      </c>
      <c r="K12" s="18">
        <v>1.4251297031648791E-2</v>
      </c>
      <c r="L12" s="18">
        <v>9.316299995169499E-3</v>
      </c>
      <c r="M12" s="18">
        <v>3.128831150065129E-2</v>
      </c>
      <c r="N12" s="18">
        <v>6.2262451166914942E-3</v>
      </c>
      <c r="O12" s="18">
        <v>1.6887659179696951E-2</v>
      </c>
      <c r="Q12" s="18">
        <v>1.052125307059849E-2</v>
      </c>
      <c r="R12" s="18">
        <v>2.1492874764867411E-2</v>
      </c>
      <c r="S12" s="18">
        <v>8.7863866335063205E-3</v>
      </c>
      <c r="T12" s="18">
        <v>4.2987266386184282E-2</v>
      </c>
      <c r="V12" s="18">
        <v>1.633069031661917E-2</v>
      </c>
      <c r="W12" s="18">
        <v>6.2770273571011344E-3</v>
      </c>
      <c r="X12" s="18">
        <v>1.017600070948841E-2</v>
      </c>
      <c r="Y12" s="18">
        <v>3.3020786952759312E-2</v>
      </c>
      <c r="Z12" s="18">
        <v>2.282830278318821E-2</v>
      </c>
      <c r="AA12" s="18">
        <v>2.7875275659840909E-2</v>
      </c>
      <c r="AB12" s="18">
        <v>2.4496657302670401E-2</v>
      </c>
      <c r="AD12" s="18">
        <v>2.1270249093856979E-2</v>
      </c>
      <c r="AE12" s="18">
        <v>1.4274989631942771E-2</v>
      </c>
      <c r="AF12" s="18">
        <v>8.2220153375714127E-3</v>
      </c>
      <c r="AG12" s="18">
        <v>4.4754894662061513E-2</v>
      </c>
      <c r="AH12" s="18">
        <v>3.078747204820366E-2</v>
      </c>
      <c r="AI12" s="18">
        <v>1.6433038174808661E-2</v>
      </c>
      <c r="AJ12" s="18">
        <v>0.25176931475933179</v>
      </c>
      <c r="AL12" s="18">
        <v>3.5100000000000001E-3</v>
      </c>
      <c r="AM12" s="18">
        <v>1.0240000000000001E-2</v>
      </c>
      <c r="AN12" s="18">
        <v>1.8669999999999999E-2</v>
      </c>
      <c r="AP12" s="18">
        <v>2.2035488605394799E-2</v>
      </c>
      <c r="AQ12" s="18">
        <v>2.1967099185134821E-2</v>
      </c>
      <c r="AR12" s="18">
        <v>0</v>
      </c>
      <c r="AS12" s="18">
        <v>3.2152383034997338E-2</v>
      </c>
      <c r="AT12" s="18">
        <v>2.9054656742628599E-2</v>
      </c>
      <c r="AU12" s="18">
        <v>0</v>
      </c>
      <c r="AW12" s="18">
        <v>1.5612011088980551E-2</v>
      </c>
      <c r="AX12" s="18">
        <v>4.5489681396057982E-2</v>
      </c>
      <c r="AZ12" s="18">
        <v>9.5975965559707502E-3</v>
      </c>
      <c r="BA12" s="18">
        <v>2.1934082977712242E-2</v>
      </c>
      <c r="BB12" s="18">
        <v>2.5563872785758571E-2</v>
      </c>
      <c r="BC12" s="18">
        <v>2.9970772845814779E-2</v>
      </c>
      <c r="BD12" s="18">
        <v>1.22967190733196E-2</v>
      </c>
      <c r="BE12" s="18">
        <v>1.629581552041175E-2</v>
      </c>
      <c r="BF12" s="18">
        <v>1.8900254013072899E-2</v>
      </c>
      <c r="BG12" s="18">
        <v>4.5651684311683337E-2</v>
      </c>
    </row>
    <row r="13" spans="2:61" ht="18.95" customHeight="1">
      <c r="B13" s="20" t="s">
        <v>119</v>
      </c>
      <c r="C13" s="18">
        <v>1.9384706750841689E-2</v>
      </c>
      <c r="D13" s="18">
        <v>1.586993013812224E-2</v>
      </c>
      <c r="E13" s="18">
        <v>2.2089168409838909E-2</v>
      </c>
      <c r="G13" s="18">
        <v>3.1316243371941561E-2</v>
      </c>
      <c r="H13" s="18">
        <v>1.253854605321513E-2</v>
      </c>
      <c r="I13" s="18">
        <v>3.9116758034647862E-2</v>
      </c>
      <c r="J13" s="18">
        <v>1.575025123250446E-2</v>
      </c>
      <c r="K13" s="18">
        <v>3.3970606318269002E-2</v>
      </c>
      <c r="L13" s="18">
        <v>2.0260540821327961E-2</v>
      </c>
      <c r="M13" s="18">
        <v>2.8580035326901121E-3</v>
      </c>
      <c r="N13" s="18">
        <v>2.1869835971131849E-2</v>
      </c>
      <c r="O13" s="18">
        <v>1.4103811468739111E-2</v>
      </c>
      <c r="Q13" s="18">
        <v>9.5980929627963417E-3</v>
      </c>
      <c r="R13" s="18">
        <v>2.178180726137225E-2</v>
      </c>
      <c r="S13" s="18">
        <v>2.3972312794085869E-2</v>
      </c>
      <c r="T13" s="18">
        <v>2.220738661795638E-2</v>
      </c>
      <c r="V13" s="18">
        <v>3.4072749016444297E-2</v>
      </c>
      <c r="W13" s="18">
        <v>1.670790497644703E-2</v>
      </c>
      <c r="X13" s="18">
        <v>1.089184238782847E-2</v>
      </c>
      <c r="Y13" s="18">
        <v>2.3208576484309889E-2</v>
      </c>
      <c r="Z13" s="18">
        <v>9.7639585827809204E-3</v>
      </c>
      <c r="AA13" s="18">
        <v>2.7128467730850338E-2</v>
      </c>
      <c r="AB13" s="18">
        <v>1.4029436795381321E-2</v>
      </c>
      <c r="AD13" s="18">
        <v>1.3925897118156019E-2</v>
      </c>
      <c r="AE13" s="18">
        <v>2.0074524249985352E-2</v>
      </c>
      <c r="AF13" s="18">
        <v>2.9566485824062079E-2</v>
      </c>
      <c r="AG13" s="18">
        <v>0</v>
      </c>
      <c r="AH13" s="18">
        <v>9.3541673006031084E-3</v>
      </c>
      <c r="AI13" s="18">
        <v>4.5377087414601981E-2</v>
      </c>
      <c r="AJ13" s="18">
        <v>0</v>
      </c>
      <c r="AL13" s="18">
        <v>1.8870000000000001E-2</v>
      </c>
      <c r="AM13" s="18">
        <v>1.025E-2</v>
      </c>
      <c r="AN13" s="18">
        <v>0</v>
      </c>
      <c r="AP13" s="18">
        <v>1.301991982757833E-2</v>
      </c>
      <c r="AQ13" s="18">
        <v>2.093478407982791E-2</v>
      </c>
      <c r="AR13" s="18">
        <v>0</v>
      </c>
      <c r="AS13" s="18">
        <v>1.9316189192243319E-2</v>
      </c>
      <c r="AT13" s="18">
        <v>3.133763601973126E-2</v>
      </c>
      <c r="AU13" s="18">
        <v>0</v>
      </c>
      <c r="AW13" s="18">
        <v>1.4150395838959971E-2</v>
      </c>
      <c r="AX13" s="18">
        <v>4.8022294017135057E-2</v>
      </c>
      <c r="AZ13" s="18">
        <v>2.5693452809215589E-2</v>
      </c>
      <c r="BA13" s="18">
        <v>1.179574574879355E-2</v>
      </c>
      <c r="BB13" s="18">
        <v>1.2287339696530831E-2</v>
      </c>
      <c r="BC13" s="18">
        <v>1.4597896861267751E-2</v>
      </c>
      <c r="BD13" s="18">
        <v>1.4660441793707421E-2</v>
      </c>
      <c r="BE13" s="18">
        <v>3.8903623725626918E-2</v>
      </c>
      <c r="BF13" s="18">
        <v>2.876076059415681E-2</v>
      </c>
      <c r="BG13" s="18">
        <v>3.0557919508438721E-2</v>
      </c>
    </row>
    <row r="15" spans="2:61">
      <c r="B15" s="21" t="s">
        <v>31</v>
      </c>
    </row>
    <row r="16" spans="2:61">
      <c r="B16" t="s">
        <v>483</v>
      </c>
    </row>
    <row r="17" spans="2:2">
      <c r="B17" t="s">
        <v>11</v>
      </c>
    </row>
    <row r="18" spans="2:2">
      <c r="B18"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I18"/>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278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2004</v>
      </c>
      <c r="D7" s="27">
        <v>826</v>
      </c>
      <c r="E7" s="27">
        <v>1171</v>
      </c>
      <c r="G7" s="27">
        <v>96</v>
      </c>
      <c r="H7" s="27">
        <v>292</v>
      </c>
      <c r="I7" s="27">
        <v>185</v>
      </c>
      <c r="J7" s="27">
        <v>186</v>
      </c>
      <c r="K7" s="27">
        <v>214</v>
      </c>
      <c r="L7" s="27">
        <v>210</v>
      </c>
      <c r="M7" s="27">
        <v>313</v>
      </c>
      <c r="N7" s="27">
        <v>292</v>
      </c>
      <c r="O7" s="27">
        <v>216</v>
      </c>
      <c r="Q7" s="27">
        <v>686</v>
      </c>
      <c r="R7" s="27">
        <v>381</v>
      </c>
      <c r="S7" s="27">
        <v>421</v>
      </c>
      <c r="T7" s="27">
        <v>492</v>
      </c>
      <c r="V7" s="27">
        <v>243</v>
      </c>
      <c r="W7" s="27">
        <v>317</v>
      </c>
      <c r="X7" s="27">
        <v>281</v>
      </c>
      <c r="Y7" s="27">
        <v>302</v>
      </c>
      <c r="Z7" s="27">
        <v>292</v>
      </c>
      <c r="AA7" s="27">
        <v>287</v>
      </c>
      <c r="AB7" s="27">
        <v>282</v>
      </c>
      <c r="AD7" s="27">
        <v>657</v>
      </c>
      <c r="AE7" s="27">
        <v>390</v>
      </c>
      <c r="AF7" s="27">
        <v>380</v>
      </c>
      <c r="AG7" s="27">
        <v>84</v>
      </c>
      <c r="AH7" s="27">
        <v>318</v>
      </c>
      <c r="AI7" s="27">
        <v>171</v>
      </c>
      <c r="AJ7" s="27">
        <v>4</v>
      </c>
      <c r="AL7" s="27">
        <v>270</v>
      </c>
      <c r="AM7" s="27">
        <v>309</v>
      </c>
      <c r="AN7" s="27">
        <v>100</v>
      </c>
      <c r="AP7" s="27">
        <v>226</v>
      </c>
      <c r="AQ7" s="27">
        <v>226</v>
      </c>
      <c r="AR7" s="27">
        <v>61</v>
      </c>
      <c r="AS7" s="27">
        <v>426</v>
      </c>
      <c r="AT7" s="27">
        <v>64</v>
      </c>
      <c r="AU7" s="27">
        <v>10</v>
      </c>
      <c r="AW7" s="27">
        <v>1739</v>
      </c>
      <c r="AX7" s="27">
        <v>243</v>
      </c>
      <c r="AZ7" s="27">
        <v>656</v>
      </c>
      <c r="BA7" s="27">
        <v>476</v>
      </c>
      <c r="BB7" s="27">
        <v>312</v>
      </c>
      <c r="BC7" s="27">
        <v>268</v>
      </c>
      <c r="BD7" s="27">
        <v>72</v>
      </c>
      <c r="BE7" s="27">
        <v>55</v>
      </c>
      <c r="BF7" s="27">
        <v>106</v>
      </c>
      <c r="BG7" s="27">
        <v>41</v>
      </c>
    </row>
    <row r="8" spans="2:61">
      <c r="B8" s="7" t="s">
        <v>106</v>
      </c>
      <c r="C8" s="13">
        <v>2001</v>
      </c>
      <c r="D8" s="13">
        <v>863</v>
      </c>
      <c r="E8" s="13">
        <v>1136</v>
      </c>
      <c r="G8" s="13">
        <v>88</v>
      </c>
      <c r="H8" s="13">
        <v>284</v>
      </c>
      <c r="I8" s="13">
        <v>185</v>
      </c>
      <c r="J8" s="13">
        <v>179</v>
      </c>
      <c r="K8" s="13">
        <v>216</v>
      </c>
      <c r="L8" s="13">
        <v>217</v>
      </c>
      <c r="M8" s="13">
        <v>314</v>
      </c>
      <c r="N8" s="13">
        <v>319</v>
      </c>
      <c r="O8" s="13">
        <v>199</v>
      </c>
      <c r="Q8" s="13">
        <v>686</v>
      </c>
      <c r="R8" s="13">
        <v>381</v>
      </c>
      <c r="S8" s="13">
        <v>425</v>
      </c>
      <c r="T8" s="13">
        <v>485</v>
      </c>
      <c r="V8" s="13">
        <v>283</v>
      </c>
      <c r="W8" s="13">
        <v>301</v>
      </c>
      <c r="X8" s="13">
        <v>286</v>
      </c>
      <c r="Y8" s="13">
        <v>278</v>
      </c>
      <c r="Z8" s="13">
        <v>279</v>
      </c>
      <c r="AA8" s="13">
        <v>288</v>
      </c>
      <c r="AB8" s="13">
        <v>286</v>
      </c>
      <c r="AD8" s="13">
        <v>662</v>
      </c>
      <c r="AE8" s="13">
        <v>391</v>
      </c>
      <c r="AF8" s="13">
        <v>376</v>
      </c>
      <c r="AG8" s="13">
        <v>82</v>
      </c>
      <c r="AH8" s="13">
        <v>317</v>
      </c>
      <c r="AI8" s="13">
        <v>168</v>
      </c>
      <c r="AJ8" s="13">
        <v>4</v>
      </c>
      <c r="AL8" s="13">
        <v>277</v>
      </c>
      <c r="AM8" s="13">
        <v>318</v>
      </c>
      <c r="AN8" s="13">
        <v>103</v>
      </c>
      <c r="AP8" s="13">
        <v>225</v>
      </c>
      <c r="AQ8" s="13">
        <v>221</v>
      </c>
      <c r="AR8" s="13">
        <v>62</v>
      </c>
      <c r="AS8" s="13">
        <v>410</v>
      </c>
      <c r="AT8" s="13">
        <v>64</v>
      </c>
      <c r="AU8" s="13">
        <v>10</v>
      </c>
      <c r="AW8" s="13">
        <v>1738</v>
      </c>
      <c r="AX8" s="13">
        <v>240</v>
      </c>
      <c r="AZ8" s="13">
        <v>681</v>
      </c>
      <c r="BA8" s="13">
        <v>462</v>
      </c>
      <c r="BB8" s="13">
        <v>314</v>
      </c>
      <c r="BC8" s="13">
        <v>259</v>
      </c>
      <c r="BD8" s="13">
        <v>71</v>
      </c>
      <c r="BE8" s="13">
        <v>54</v>
      </c>
      <c r="BF8" s="13">
        <v>103</v>
      </c>
      <c r="BG8" s="13">
        <v>41</v>
      </c>
    </row>
    <row r="9" spans="2:61" ht="18.95" customHeight="1">
      <c r="B9" s="20" t="s">
        <v>131</v>
      </c>
      <c r="C9" s="18">
        <v>0.1588059788756942</v>
      </c>
      <c r="D9" s="18">
        <v>0.1818696564807869</v>
      </c>
      <c r="E9" s="18">
        <v>0.14156474459223739</v>
      </c>
      <c r="G9" s="18">
        <v>0.1635713279106718</v>
      </c>
      <c r="H9" s="18">
        <v>0.1759438399685829</v>
      </c>
      <c r="I9" s="18">
        <v>0.1428496628959243</v>
      </c>
      <c r="J9" s="18">
        <v>0.135088615819455</v>
      </c>
      <c r="K9" s="18">
        <v>0.15628664875855491</v>
      </c>
      <c r="L9" s="18">
        <v>0.16702364085394791</v>
      </c>
      <c r="M9" s="18">
        <v>0.20648371713717831</v>
      </c>
      <c r="N9" s="18">
        <v>0.14662396019507901</v>
      </c>
      <c r="O9" s="18">
        <v>0.1062309772241788</v>
      </c>
      <c r="Q9" s="18">
        <v>0.18844385226937199</v>
      </c>
      <c r="R9" s="18">
        <v>0.13661808055579261</v>
      </c>
      <c r="S9" s="18">
        <v>0.15190927733239259</v>
      </c>
      <c r="T9" s="18">
        <v>0.13981100126322901</v>
      </c>
      <c r="V9" s="18">
        <v>0.12818264977700891</v>
      </c>
      <c r="W9" s="18">
        <v>0.14568097503443489</v>
      </c>
      <c r="X9" s="18">
        <v>0.12161846899072599</v>
      </c>
      <c r="Y9" s="18">
        <v>0.16462464614197941</v>
      </c>
      <c r="Z9" s="18">
        <v>0.1923569173822034</v>
      </c>
      <c r="AA9" s="18">
        <v>0.17111513132211301</v>
      </c>
      <c r="AB9" s="18">
        <v>0.18932138354053141</v>
      </c>
      <c r="AD9" s="18">
        <v>0.2020688724829206</v>
      </c>
      <c r="AE9" s="18">
        <v>0.1408089641899401</v>
      </c>
      <c r="AF9" s="18">
        <v>0.1341602173412359</v>
      </c>
      <c r="AG9" s="18">
        <v>0.2131245940488333</v>
      </c>
      <c r="AH9" s="18">
        <v>0.13298114998502589</v>
      </c>
      <c r="AI9" s="18">
        <v>0.1113546537622426</v>
      </c>
      <c r="AJ9" s="18">
        <v>0</v>
      </c>
      <c r="AL9" s="18">
        <v>0.15543999999999999</v>
      </c>
      <c r="AM9" s="18">
        <v>0.12573999999999999</v>
      </c>
      <c r="AN9" s="18">
        <v>0.13425999999999999</v>
      </c>
      <c r="AP9" s="18">
        <v>0.21138423787920399</v>
      </c>
      <c r="AQ9" s="18">
        <v>0.16475151466013141</v>
      </c>
      <c r="AR9" s="18">
        <v>0.1797221474900336</v>
      </c>
      <c r="AS9" s="18">
        <v>0.17527108939507641</v>
      </c>
      <c r="AT9" s="18">
        <v>0.25592221202511689</v>
      </c>
      <c r="AU9" s="18">
        <v>0.23695942872930451</v>
      </c>
      <c r="AW9" s="18">
        <v>0.1724079031546458</v>
      </c>
      <c r="AX9" s="18">
        <v>7.4956997636953945E-2</v>
      </c>
      <c r="AZ9" s="18">
        <v>0.1192107900113905</v>
      </c>
      <c r="BA9" s="18">
        <v>0.1723206609099466</v>
      </c>
      <c r="BB9" s="18">
        <v>0.19057700872841901</v>
      </c>
      <c r="BC9" s="18">
        <v>0.16220008099582409</v>
      </c>
      <c r="BD9" s="18">
        <v>0.2326398320439747</v>
      </c>
      <c r="BE9" s="18">
        <v>0.22332138319501471</v>
      </c>
      <c r="BF9" s="18">
        <v>0.195644821595989</v>
      </c>
      <c r="BG9" s="18">
        <v>0.15991756592773901</v>
      </c>
    </row>
    <row r="10" spans="2:61" ht="18.95" customHeight="1">
      <c r="B10" s="20" t="s">
        <v>269</v>
      </c>
      <c r="C10" s="18">
        <v>0.46675618135072638</v>
      </c>
      <c r="D10" s="18">
        <v>0.44034484784190558</v>
      </c>
      <c r="E10" s="18">
        <v>0.48612599564148401</v>
      </c>
      <c r="G10" s="18">
        <v>0.51232078122455271</v>
      </c>
      <c r="H10" s="18">
        <v>0.45523386759750861</v>
      </c>
      <c r="I10" s="18">
        <v>0.50144807721809537</v>
      </c>
      <c r="J10" s="18">
        <v>0.52612057261546563</v>
      </c>
      <c r="K10" s="18">
        <v>0.41454035088307789</v>
      </c>
      <c r="L10" s="18">
        <v>0.48927441322023352</v>
      </c>
      <c r="M10" s="18">
        <v>0.34394878060827871</v>
      </c>
      <c r="N10" s="18">
        <v>0.56096014650822934</v>
      </c>
      <c r="O10" s="18">
        <v>0.45241376188114751</v>
      </c>
      <c r="Q10" s="18">
        <v>0.43330883743163451</v>
      </c>
      <c r="R10" s="18">
        <v>0.45391755217052282</v>
      </c>
      <c r="S10" s="18">
        <v>0.48592433990683959</v>
      </c>
      <c r="T10" s="18">
        <v>0.51048265056853004</v>
      </c>
      <c r="V10" s="18">
        <v>0.43781659664603839</v>
      </c>
      <c r="W10" s="18">
        <v>0.4567641421249739</v>
      </c>
      <c r="X10" s="18">
        <v>0.5202255020056088</v>
      </c>
      <c r="Y10" s="18">
        <v>0.47825903418386079</v>
      </c>
      <c r="Z10" s="18">
        <v>0.4410665915225222</v>
      </c>
      <c r="AA10" s="18">
        <v>0.4911101342240749</v>
      </c>
      <c r="AB10" s="18">
        <v>0.44176583392592689</v>
      </c>
      <c r="AD10" s="18">
        <v>0.39813210449249659</v>
      </c>
      <c r="AE10" s="18">
        <v>0.50607452190146285</v>
      </c>
      <c r="AF10" s="18">
        <v>0.52175977374957483</v>
      </c>
      <c r="AG10" s="18">
        <v>0.4134251861826308</v>
      </c>
      <c r="AH10" s="18">
        <v>0.4772903029255523</v>
      </c>
      <c r="AI10" s="18">
        <v>0.52205990050524265</v>
      </c>
      <c r="AJ10" s="18">
        <v>0.74823068524066827</v>
      </c>
      <c r="AL10" s="18">
        <v>0.44048999999999999</v>
      </c>
      <c r="AM10" s="18">
        <v>0.46522000000000002</v>
      </c>
      <c r="AN10" s="18">
        <v>0.44964999999999999</v>
      </c>
      <c r="AP10" s="18">
        <v>0.43261527187870802</v>
      </c>
      <c r="AQ10" s="18">
        <v>0.5146364218186964</v>
      </c>
      <c r="AR10" s="18">
        <v>0.34987850776763979</v>
      </c>
      <c r="AS10" s="18">
        <v>0.4775760611532982</v>
      </c>
      <c r="AT10" s="18">
        <v>0.37013954473850291</v>
      </c>
      <c r="AU10" s="18">
        <v>0.48955138116177771</v>
      </c>
      <c r="AW10" s="18">
        <v>0.43231610552049521</v>
      </c>
      <c r="AX10" s="18">
        <v>0.70909301121454316</v>
      </c>
      <c r="AZ10" s="18">
        <v>0.4810708189236671</v>
      </c>
      <c r="BA10" s="18">
        <v>0.45184301157489021</v>
      </c>
      <c r="BB10" s="18">
        <v>0.44693102332727169</v>
      </c>
      <c r="BC10" s="18">
        <v>0.49982805450147599</v>
      </c>
      <c r="BD10" s="18">
        <v>0.45527368219268599</v>
      </c>
      <c r="BE10" s="18">
        <v>0.36247522841157409</v>
      </c>
      <c r="BF10" s="18">
        <v>0.43327217658576361</v>
      </c>
      <c r="BG10" s="18">
        <v>0.53533768875349497</v>
      </c>
    </row>
    <row r="11" spans="2:61" ht="18.95" customHeight="1">
      <c r="B11" s="20" t="s">
        <v>270</v>
      </c>
      <c r="C11" s="18">
        <v>0.29013246733733777</v>
      </c>
      <c r="D11" s="18">
        <v>0.30611470218468712</v>
      </c>
      <c r="E11" s="18">
        <v>0.27850307683195918</v>
      </c>
      <c r="G11" s="18">
        <v>0.24293932657065151</v>
      </c>
      <c r="H11" s="18">
        <v>0.29920309052779598</v>
      </c>
      <c r="I11" s="18">
        <v>0.21583606582006851</v>
      </c>
      <c r="J11" s="18">
        <v>0.23348030294885039</v>
      </c>
      <c r="K11" s="18">
        <v>0.32881459323981549</v>
      </c>
      <c r="L11" s="18">
        <v>0.26846724228762597</v>
      </c>
      <c r="M11" s="18">
        <v>0.38544052252832989</v>
      </c>
      <c r="N11" s="18">
        <v>0.21732229820863239</v>
      </c>
      <c r="O11" s="18">
        <v>0.36614402868964818</v>
      </c>
      <c r="Q11" s="18">
        <v>0.32139948941459118</v>
      </c>
      <c r="R11" s="18">
        <v>0.32038385139335229</v>
      </c>
      <c r="S11" s="18">
        <v>0.27778003693394743</v>
      </c>
      <c r="T11" s="18">
        <v>0.2360233566582933</v>
      </c>
      <c r="V11" s="18">
        <v>0.29123052972002211</v>
      </c>
      <c r="W11" s="18">
        <v>0.34429785854341138</v>
      </c>
      <c r="X11" s="18">
        <v>0.27553530045326069</v>
      </c>
      <c r="Y11" s="18">
        <v>0.27742840219989462</v>
      </c>
      <c r="Z11" s="18">
        <v>0.28480314251417499</v>
      </c>
      <c r="AA11" s="18">
        <v>0.25659405615595321</v>
      </c>
      <c r="AB11" s="18">
        <v>0.29795560425778522</v>
      </c>
      <c r="AD11" s="18">
        <v>0.32829267677642121</v>
      </c>
      <c r="AE11" s="18">
        <v>0.29472249807426371</v>
      </c>
      <c r="AF11" s="18">
        <v>0.26164545266802258</v>
      </c>
      <c r="AG11" s="18">
        <v>0.25125342287501989</v>
      </c>
      <c r="AH11" s="18">
        <v>0.29156122293567721</v>
      </c>
      <c r="AI11" s="18">
        <v>0.2161909783680884</v>
      </c>
      <c r="AJ11" s="18">
        <v>0</v>
      </c>
      <c r="AL11" s="18">
        <v>0.36602000000000001</v>
      </c>
      <c r="AM11" s="18">
        <v>0.30048000000000002</v>
      </c>
      <c r="AN11" s="18">
        <v>0.34573999999999999</v>
      </c>
      <c r="AP11" s="18">
        <v>0.27892737921054611</v>
      </c>
      <c r="AQ11" s="18">
        <v>0.2273440934883327</v>
      </c>
      <c r="AR11" s="18">
        <v>0.38799585617888388</v>
      </c>
      <c r="AS11" s="18">
        <v>0.27089729402435359</v>
      </c>
      <c r="AT11" s="18">
        <v>0.30861683516313521</v>
      </c>
      <c r="AU11" s="18">
        <v>0.2734891901089177</v>
      </c>
      <c r="AW11" s="18">
        <v>0.31916117366828861</v>
      </c>
      <c r="AX11" s="18">
        <v>0.1027471163462141</v>
      </c>
      <c r="AZ11" s="18">
        <v>0.29536091252876329</v>
      </c>
      <c r="BA11" s="18">
        <v>0.30805120466270269</v>
      </c>
      <c r="BB11" s="18">
        <v>0.28626113649444401</v>
      </c>
      <c r="BC11" s="18">
        <v>0.26826780863694749</v>
      </c>
      <c r="BD11" s="18">
        <v>0.23739492606714779</v>
      </c>
      <c r="BE11" s="18">
        <v>0.36261066445753543</v>
      </c>
      <c r="BF11" s="18">
        <v>0.28493878593789917</v>
      </c>
      <c r="BG11" s="18">
        <v>0.19967476809987081</v>
      </c>
    </row>
    <row r="12" spans="2:61" ht="18.95" customHeight="1">
      <c r="B12" s="20" t="s">
        <v>271</v>
      </c>
      <c r="C12" s="18">
        <v>4.9100652016514618E-2</v>
      </c>
      <c r="D12" s="18">
        <v>4.5297211300179378E-2</v>
      </c>
      <c r="E12" s="18">
        <v>5.2076907696262671E-2</v>
      </c>
      <c r="G12" s="18">
        <v>4.3742534241703053E-2</v>
      </c>
      <c r="H12" s="18">
        <v>3.9016270271057647E-2</v>
      </c>
      <c r="I12" s="18">
        <v>7.2083029773090002E-2</v>
      </c>
      <c r="J12" s="18">
        <v>5.4593915294132087E-2</v>
      </c>
      <c r="K12" s="18">
        <v>6.2399819093319382E-2</v>
      </c>
      <c r="L12" s="18">
        <v>3.2613408207195757E-2</v>
      </c>
      <c r="M12" s="18">
        <v>5.4562360306403893E-2</v>
      </c>
      <c r="N12" s="18">
        <v>5.0304809443515182E-2</v>
      </c>
      <c r="O12" s="18">
        <v>3.250628736951696E-2</v>
      </c>
      <c r="Q12" s="18">
        <v>3.3470529200314771E-2</v>
      </c>
      <c r="R12" s="18">
        <v>5.6984020360969813E-2</v>
      </c>
      <c r="S12" s="18">
        <v>4.7647350262810709E-2</v>
      </c>
      <c r="T12" s="18">
        <v>6.2451367546575237E-2</v>
      </c>
      <c r="V12" s="18">
        <v>5.8197831231216607E-2</v>
      </c>
      <c r="W12" s="18">
        <v>2.5683457453126161E-2</v>
      </c>
      <c r="X12" s="18">
        <v>5.3276816095385107E-2</v>
      </c>
      <c r="Y12" s="18">
        <v>5.6208131824743823E-2</v>
      </c>
      <c r="Z12" s="18">
        <v>5.8769562274911577E-2</v>
      </c>
      <c r="AA12" s="18">
        <v>5.7869377335084238E-2</v>
      </c>
      <c r="AB12" s="18">
        <v>3.5387513858082163E-2</v>
      </c>
      <c r="AD12" s="18">
        <v>4.0771925042913257E-2</v>
      </c>
      <c r="AE12" s="18">
        <v>2.7167526495783901E-2</v>
      </c>
      <c r="AF12" s="18">
        <v>4.851745056607331E-2</v>
      </c>
      <c r="AG12" s="18">
        <v>8.315272830525583E-2</v>
      </c>
      <c r="AH12" s="18">
        <v>7.6233292140419143E-2</v>
      </c>
      <c r="AI12" s="18">
        <v>6.1457137055530547E-2</v>
      </c>
      <c r="AJ12" s="18">
        <v>0.25176931475933179</v>
      </c>
      <c r="AL12" s="18">
        <v>1.848E-2</v>
      </c>
      <c r="AM12" s="18">
        <v>7.1779999999999997E-2</v>
      </c>
      <c r="AN12" s="18">
        <v>3.0519999999999999E-2</v>
      </c>
      <c r="AP12" s="18">
        <v>4.1536952967821721E-2</v>
      </c>
      <c r="AQ12" s="18">
        <v>6.5177000781621516E-2</v>
      </c>
      <c r="AR12" s="18">
        <v>5.043777956375671E-2</v>
      </c>
      <c r="AS12" s="18">
        <v>5.8721944324781249E-2</v>
      </c>
      <c r="AT12" s="18">
        <v>3.3699214422050407E-2</v>
      </c>
      <c r="AU12" s="18">
        <v>0</v>
      </c>
      <c r="AW12" s="18">
        <v>4.6424109394217768E-2</v>
      </c>
      <c r="AX12" s="18">
        <v>5.7137517883538533E-2</v>
      </c>
      <c r="AZ12" s="18">
        <v>5.0129587596996657E-2</v>
      </c>
      <c r="BA12" s="18">
        <v>4.3256285978297358E-2</v>
      </c>
      <c r="BB12" s="18">
        <v>4.8730879746670022E-2</v>
      </c>
      <c r="BC12" s="18">
        <v>5.3492315384852239E-2</v>
      </c>
      <c r="BD12" s="18">
        <v>4.5306253173975831E-2</v>
      </c>
      <c r="BE12" s="18">
        <v>3.6455520058409518E-2</v>
      </c>
      <c r="BF12" s="18">
        <v>4.653025465138285E-2</v>
      </c>
      <c r="BG12" s="18">
        <v>7.4512057710456422E-2</v>
      </c>
    </row>
    <row r="13" spans="2:61" ht="18.95" customHeight="1">
      <c r="B13" s="20" t="s">
        <v>119</v>
      </c>
      <c r="C13" s="18">
        <v>3.5204720419727047E-2</v>
      </c>
      <c r="D13" s="18">
        <v>2.637358219244108E-2</v>
      </c>
      <c r="E13" s="18">
        <v>4.1729275238056869E-2</v>
      </c>
      <c r="G13" s="18">
        <v>3.7426030052420817E-2</v>
      </c>
      <c r="H13" s="18">
        <v>3.0602931635054949E-2</v>
      </c>
      <c r="I13" s="18">
        <v>6.778316429282194E-2</v>
      </c>
      <c r="J13" s="18">
        <v>5.0716593322096812E-2</v>
      </c>
      <c r="K13" s="18">
        <v>3.795858802523238E-2</v>
      </c>
      <c r="L13" s="18">
        <v>4.2621295430996659E-2</v>
      </c>
      <c r="M13" s="18">
        <v>9.5646194198093972E-3</v>
      </c>
      <c r="N13" s="18">
        <v>2.4788785644543881E-2</v>
      </c>
      <c r="O13" s="18">
        <v>4.2704944835508338E-2</v>
      </c>
      <c r="Q13" s="18">
        <v>2.3377291684087649E-2</v>
      </c>
      <c r="R13" s="18">
        <v>3.2096495519362549E-2</v>
      </c>
      <c r="S13" s="18">
        <v>3.6738995564009558E-2</v>
      </c>
      <c r="T13" s="18">
        <v>5.1231623963372552E-2</v>
      </c>
      <c r="V13" s="18">
        <v>8.4572392625713949E-2</v>
      </c>
      <c r="W13" s="18">
        <v>2.7573566844053671E-2</v>
      </c>
      <c r="X13" s="18">
        <v>2.934391245501905E-2</v>
      </c>
      <c r="Y13" s="18">
        <v>2.3479785649521689E-2</v>
      </c>
      <c r="Z13" s="18">
        <v>2.3003786306187771E-2</v>
      </c>
      <c r="AA13" s="18">
        <v>2.331130096277468E-2</v>
      </c>
      <c r="AB13" s="18">
        <v>3.5569664417674458E-2</v>
      </c>
      <c r="AD13" s="18">
        <v>3.0734421205248549E-2</v>
      </c>
      <c r="AE13" s="18">
        <v>3.1226489338549612E-2</v>
      </c>
      <c r="AF13" s="18">
        <v>3.3917105675093429E-2</v>
      </c>
      <c r="AG13" s="18">
        <v>3.904406858826022E-2</v>
      </c>
      <c r="AH13" s="18">
        <v>2.1934032013325489E-2</v>
      </c>
      <c r="AI13" s="18">
        <v>8.8937330308895599E-2</v>
      </c>
      <c r="AJ13" s="18">
        <v>0</v>
      </c>
      <c r="AL13" s="18">
        <v>1.9570000000000001E-2</v>
      </c>
      <c r="AM13" s="18">
        <v>3.678E-2</v>
      </c>
      <c r="AN13" s="18">
        <v>3.9820000000000001E-2</v>
      </c>
      <c r="AP13" s="18">
        <v>3.553615806372027E-2</v>
      </c>
      <c r="AQ13" s="18">
        <v>2.809096925121788E-2</v>
      </c>
      <c r="AR13" s="18">
        <v>3.1965708999686017E-2</v>
      </c>
      <c r="AS13" s="18">
        <v>1.7533611102490441E-2</v>
      </c>
      <c r="AT13" s="18">
        <v>3.1622193651194647E-2</v>
      </c>
      <c r="AU13" s="18">
        <v>0</v>
      </c>
      <c r="AW13" s="18">
        <v>2.9690708262352612E-2</v>
      </c>
      <c r="AX13" s="18">
        <v>5.6065356918750288E-2</v>
      </c>
      <c r="AZ13" s="18">
        <v>5.4227890939182309E-2</v>
      </c>
      <c r="BA13" s="18">
        <v>2.4528836874163039E-2</v>
      </c>
      <c r="BB13" s="18">
        <v>2.749995170319525E-2</v>
      </c>
      <c r="BC13" s="18">
        <v>1.621174048090001E-2</v>
      </c>
      <c r="BD13" s="18">
        <v>2.938530652221585E-2</v>
      </c>
      <c r="BE13" s="18">
        <v>1.5137203877466421E-2</v>
      </c>
      <c r="BF13" s="18">
        <v>3.9613961228965523E-2</v>
      </c>
      <c r="BG13" s="18">
        <v>3.0557919508438721E-2</v>
      </c>
    </row>
    <row r="15" spans="2:61">
      <c r="B15" s="21" t="s">
        <v>31</v>
      </c>
    </row>
    <row r="16" spans="2:61">
      <c r="B16" t="s">
        <v>483</v>
      </c>
    </row>
    <row r="17" spans="2:2">
      <c r="B17" t="s">
        <v>11</v>
      </c>
    </row>
    <row r="18" spans="2:2">
      <c r="B18"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I18"/>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279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2004</v>
      </c>
      <c r="D7" s="27">
        <v>826</v>
      </c>
      <c r="E7" s="27">
        <v>1171</v>
      </c>
      <c r="G7" s="27">
        <v>96</v>
      </c>
      <c r="H7" s="27">
        <v>292</v>
      </c>
      <c r="I7" s="27">
        <v>185</v>
      </c>
      <c r="J7" s="27">
        <v>186</v>
      </c>
      <c r="K7" s="27">
        <v>214</v>
      </c>
      <c r="L7" s="27">
        <v>210</v>
      </c>
      <c r="M7" s="27">
        <v>313</v>
      </c>
      <c r="N7" s="27">
        <v>292</v>
      </c>
      <c r="O7" s="27">
        <v>216</v>
      </c>
      <c r="Q7" s="27">
        <v>686</v>
      </c>
      <c r="R7" s="27">
        <v>381</v>
      </c>
      <c r="S7" s="27">
        <v>421</v>
      </c>
      <c r="T7" s="27">
        <v>492</v>
      </c>
      <c r="V7" s="27">
        <v>243</v>
      </c>
      <c r="W7" s="27">
        <v>317</v>
      </c>
      <c r="X7" s="27">
        <v>281</v>
      </c>
      <c r="Y7" s="27">
        <v>302</v>
      </c>
      <c r="Z7" s="27">
        <v>292</v>
      </c>
      <c r="AA7" s="27">
        <v>287</v>
      </c>
      <c r="AB7" s="27">
        <v>282</v>
      </c>
      <c r="AD7" s="27">
        <v>657</v>
      </c>
      <c r="AE7" s="27">
        <v>390</v>
      </c>
      <c r="AF7" s="27">
        <v>380</v>
      </c>
      <c r="AG7" s="27">
        <v>84</v>
      </c>
      <c r="AH7" s="27">
        <v>318</v>
      </c>
      <c r="AI7" s="27">
        <v>171</v>
      </c>
      <c r="AJ7" s="27">
        <v>4</v>
      </c>
      <c r="AL7" s="27">
        <v>270</v>
      </c>
      <c r="AM7" s="27">
        <v>309</v>
      </c>
      <c r="AN7" s="27">
        <v>100</v>
      </c>
      <c r="AP7" s="27">
        <v>226</v>
      </c>
      <c r="AQ7" s="27">
        <v>226</v>
      </c>
      <c r="AR7" s="27">
        <v>61</v>
      </c>
      <c r="AS7" s="27">
        <v>426</v>
      </c>
      <c r="AT7" s="27">
        <v>64</v>
      </c>
      <c r="AU7" s="27">
        <v>10</v>
      </c>
      <c r="AW7" s="27">
        <v>1739</v>
      </c>
      <c r="AX7" s="27">
        <v>243</v>
      </c>
      <c r="AZ7" s="27">
        <v>656</v>
      </c>
      <c r="BA7" s="27">
        <v>476</v>
      </c>
      <c r="BB7" s="27">
        <v>312</v>
      </c>
      <c r="BC7" s="27">
        <v>268</v>
      </c>
      <c r="BD7" s="27">
        <v>72</v>
      </c>
      <c r="BE7" s="27">
        <v>55</v>
      </c>
      <c r="BF7" s="27">
        <v>106</v>
      </c>
      <c r="BG7" s="27">
        <v>41</v>
      </c>
    </row>
    <row r="8" spans="2:61">
      <c r="B8" s="7" t="s">
        <v>106</v>
      </c>
      <c r="C8" s="13">
        <v>2001</v>
      </c>
      <c r="D8" s="13">
        <v>863</v>
      </c>
      <c r="E8" s="13">
        <v>1136</v>
      </c>
      <c r="G8" s="13">
        <v>88</v>
      </c>
      <c r="H8" s="13">
        <v>284</v>
      </c>
      <c r="I8" s="13">
        <v>185</v>
      </c>
      <c r="J8" s="13">
        <v>179</v>
      </c>
      <c r="K8" s="13">
        <v>216</v>
      </c>
      <c r="L8" s="13">
        <v>217</v>
      </c>
      <c r="M8" s="13">
        <v>314</v>
      </c>
      <c r="N8" s="13">
        <v>319</v>
      </c>
      <c r="O8" s="13">
        <v>199</v>
      </c>
      <c r="Q8" s="13">
        <v>686</v>
      </c>
      <c r="R8" s="13">
        <v>381</v>
      </c>
      <c r="S8" s="13">
        <v>425</v>
      </c>
      <c r="T8" s="13">
        <v>485</v>
      </c>
      <c r="V8" s="13">
        <v>283</v>
      </c>
      <c r="W8" s="13">
        <v>301</v>
      </c>
      <c r="X8" s="13">
        <v>286</v>
      </c>
      <c r="Y8" s="13">
        <v>278</v>
      </c>
      <c r="Z8" s="13">
        <v>279</v>
      </c>
      <c r="AA8" s="13">
        <v>288</v>
      </c>
      <c r="AB8" s="13">
        <v>286</v>
      </c>
      <c r="AD8" s="13">
        <v>662</v>
      </c>
      <c r="AE8" s="13">
        <v>391</v>
      </c>
      <c r="AF8" s="13">
        <v>376</v>
      </c>
      <c r="AG8" s="13">
        <v>82</v>
      </c>
      <c r="AH8" s="13">
        <v>317</v>
      </c>
      <c r="AI8" s="13">
        <v>168</v>
      </c>
      <c r="AJ8" s="13">
        <v>4</v>
      </c>
      <c r="AL8" s="13">
        <v>277</v>
      </c>
      <c r="AM8" s="13">
        <v>318</v>
      </c>
      <c r="AN8" s="13">
        <v>103</v>
      </c>
      <c r="AP8" s="13">
        <v>225</v>
      </c>
      <c r="AQ8" s="13">
        <v>221</v>
      </c>
      <c r="AR8" s="13">
        <v>62</v>
      </c>
      <c r="AS8" s="13">
        <v>410</v>
      </c>
      <c r="AT8" s="13">
        <v>64</v>
      </c>
      <c r="AU8" s="13">
        <v>10</v>
      </c>
      <c r="AW8" s="13">
        <v>1738</v>
      </c>
      <c r="AX8" s="13">
        <v>240</v>
      </c>
      <c r="AZ8" s="13">
        <v>681</v>
      </c>
      <c r="BA8" s="13">
        <v>462</v>
      </c>
      <c r="BB8" s="13">
        <v>314</v>
      </c>
      <c r="BC8" s="13">
        <v>259</v>
      </c>
      <c r="BD8" s="13">
        <v>71</v>
      </c>
      <c r="BE8" s="13">
        <v>54</v>
      </c>
      <c r="BF8" s="13">
        <v>103</v>
      </c>
      <c r="BG8" s="13">
        <v>41</v>
      </c>
    </row>
    <row r="9" spans="2:61" ht="18.95" customHeight="1">
      <c r="B9" s="20" t="s">
        <v>131</v>
      </c>
      <c r="C9" s="18">
        <v>8.9270895114396925E-2</v>
      </c>
      <c r="D9" s="18">
        <v>0.10589897924074421</v>
      </c>
      <c r="E9" s="18">
        <v>7.6796028903779304E-2</v>
      </c>
      <c r="G9" s="18">
        <v>8.3238642527618589E-2</v>
      </c>
      <c r="H9" s="18">
        <v>8.643829075299006E-2</v>
      </c>
      <c r="I9" s="18">
        <v>8.6618211016149319E-2</v>
      </c>
      <c r="J9" s="18">
        <v>9.7342021333495371E-2</v>
      </c>
      <c r="K9" s="18">
        <v>8.3831909062661442E-2</v>
      </c>
      <c r="L9" s="18">
        <v>6.3565419564962922E-2</v>
      </c>
      <c r="M9" s="18">
        <v>0.14278659305139799</v>
      </c>
      <c r="N9" s="18">
        <v>8.2551030818978868E-2</v>
      </c>
      <c r="O9" s="18">
        <v>5.1288714346648841E-2</v>
      </c>
      <c r="Q9" s="18">
        <v>0.1081806552712916</v>
      </c>
      <c r="R9" s="18">
        <v>9.0677077404446069E-2</v>
      </c>
      <c r="S9" s="18">
        <v>7.1077087684123658E-2</v>
      </c>
      <c r="T9" s="18">
        <v>7.7420893989957468E-2</v>
      </c>
      <c r="V9" s="18">
        <v>7.593896026319033E-2</v>
      </c>
      <c r="W9" s="18">
        <v>0.1047462641586813</v>
      </c>
      <c r="X9" s="18">
        <v>5.5067679789187543E-2</v>
      </c>
      <c r="Y9" s="18">
        <v>8.7370060583943948E-2</v>
      </c>
      <c r="Z9" s="18">
        <v>0.10703006592813739</v>
      </c>
      <c r="AA9" s="18">
        <v>7.8753636150076592E-2</v>
      </c>
      <c r="AB9" s="18">
        <v>0.11549961842775849</v>
      </c>
      <c r="AD9" s="18">
        <v>9.8801797514900855E-2</v>
      </c>
      <c r="AE9" s="18">
        <v>8.2164323395753316E-2</v>
      </c>
      <c r="AF9" s="18">
        <v>7.5338467759429595E-2</v>
      </c>
      <c r="AG9" s="18">
        <v>0.14466755975193449</v>
      </c>
      <c r="AH9" s="18">
        <v>0.1068346858756732</v>
      </c>
      <c r="AI9" s="18">
        <v>4.1404236103961108E-2</v>
      </c>
      <c r="AJ9" s="18">
        <v>0</v>
      </c>
      <c r="AL9" s="18">
        <v>9.3450000000000005E-2</v>
      </c>
      <c r="AM9" s="18">
        <v>7.1290000000000006E-2</v>
      </c>
      <c r="AN9" s="18">
        <v>8.0399999999999999E-2</v>
      </c>
      <c r="AP9" s="18">
        <v>9.1968965883621745E-2</v>
      </c>
      <c r="AQ9" s="18">
        <v>9.9831311920490329E-2</v>
      </c>
      <c r="AR9" s="18">
        <v>0.2160954494740005</v>
      </c>
      <c r="AS9" s="18">
        <v>7.5322432705030959E-2</v>
      </c>
      <c r="AT9" s="18">
        <v>0.17319443117636521</v>
      </c>
      <c r="AU9" s="18">
        <v>9.9482654809978838E-2</v>
      </c>
      <c r="AW9" s="18">
        <v>9.4267603155066215E-2</v>
      </c>
      <c r="AX9" s="18">
        <v>6.1295144165391863E-2</v>
      </c>
      <c r="AZ9" s="18">
        <v>6.7659210800578864E-2</v>
      </c>
      <c r="BA9" s="18">
        <v>0.10963073803798069</v>
      </c>
      <c r="BB9" s="18">
        <v>0.10356994740672899</v>
      </c>
      <c r="BC9" s="18">
        <v>8.1678181749731085E-2</v>
      </c>
      <c r="BD9" s="18">
        <v>0.12629132105873531</v>
      </c>
      <c r="BE9" s="18">
        <v>0.13554085217141151</v>
      </c>
      <c r="BF9" s="18">
        <v>7.5385934142037522E-2</v>
      </c>
      <c r="BG9" s="18">
        <v>7.8783856383430745E-2</v>
      </c>
    </row>
    <row r="10" spans="2:61" ht="18.95" customHeight="1">
      <c r="B10" s="20" t="s">
        <v>269</v>
      </c>
      <c r="C10" s="18">
        <v>0.57334279883062866</v>
      </c>
      <c r="D10" s="18">
        <v>0.54068781958729095</v>
      </c>
      <c r="E10" s="18">
        <v>0.59765356368966382</v>
      </c>
      <c r="G10" s="18">
        <v>0.62608821997685649</v>
      </c>
      <c r="H10" s="18">
        <v>0.54848005965345636</v>
      </c>
      <c r="I10" s="18">
        <v>0.61405231921198733</v>
      </c>
      <c r="J10" s="18">
        <v>0.53077184882404993</v>
      </c>
      <c r="K10" s="18">
        <v>0.56395804514798997</v>
      </c>
      <c r="L10" s="18">
        <v>0.63621488430302287</v>
      </c>
      <c r="M10" s="18">
        <v>0.46056093617430688</v>
      </c>
      <c r="N10" s="18">
        <v>0.61000893790916355</v>
      </c>
      <c r="O10" s="18">
        <v>0.64693901029199996</v>
      </c>
      <c r="Q10" s="18">
        <v>0.55620129847381772</v>
      </c>
      <c r="R10" s="18">
        <v>0.58683164819492961</v>
      </c>
      <c r="S10" s="18">
        <v>0.5858194886530883</v>
      </c>
      <c r="T10" s="18">
        <v>0.5717455246745371</v>
      </c>
      <c r="V10" s="18">
        <v>0.57256839796540737</v>
      </c>
      <c r="W10" s="18">
        <v>0.57116406674875486</v>
      </c>
      <c r="X10" s="18">
        <v>0.59285624946557314</v>
      </c>
      <c r="Y10" s="18">
        <v>0.58854107917896725</v>
      </c>
      <c r="Z10" s="18">
        <v>0.58433591556279341</v>
      </c>
      <c r="AA10" s="18">
        <v>0.59557803669223763</v>
      </c>
      <c r="AB10" s="18">
        <v>0.50888252181557292</v>
      </c>
      <c r="AD10" s="18">
        <v>0.53721327486256154</v>
      </c>
      <c r="AE10" s="18">
        <v>0.58363345600221739</v>
      </c>
      <c r="AF10" s="18">
        <v>0.60784542254006013</v>
      </c>
      <c r="AG10" s="18">
        <v>0.56094013100315054</v>
      </c>
      <c r="AH10" s="18">
        <v>0.56963252662834829</v>
      </c>
      <c r="AI10" s="18">
        <v>0.62341075095222598</v>
      </c>
      <c r="AJ10" s="18">
        <v>0.74823068524066827</v>
      </c>
      <c r="AL10" s="18">
        <v>0.59540999999999999</v>
      </c>
      <c r="AM10" s="18">
        <v>0.60024999999999995</v>
      </c>
      <c r="AN10" s="18">
        <v>0.55678000000000005</v>
      </c>
      <c r="AP10" s="18">
        <v>0.58806696117624779</v>
      </c>
      <c r="AQ10" s="18">
        <v>0.52018282427499951</v>
      </c>
      <c r="AR10" s="18">
        <v>0.42105215301260213</v>
      </c>
      <c r="AS10" s="18">
        <v>0.60860727536112258</v>
      </c>
      <c r="AT10" s="18">
        <v>0.48415926579766322</v>
      </c>
      <c r="AU10" s="18">
        <v>0.59846077456799218</v>
      </c>
      <c r="AW10" s="18">
        <v>0.55175610512720674</v>
      </c>
      <c r="AX10" s="18">
        <v>0.72727531270708268</v>
      </c>
      <c r="AZ10" s="18">
        <v>0.59350978955429068</v>
      </c>
      <c r="BA10" s="18">
        <v>0.53343272063146474</v>
      </c>
      <c r="BB10" s="18">
        <v>0.52345811405196729</v>
      </c>
      <c r="BC10" s="18">
        <v>0.62899978197337281</v>
      </c>
      <c r="BD10" s="18">
        <v>0.67366147144114152</v>
      </c>
      <c r="BE10" s="18">
        <v>0.50213193966341763</v>
      </c>
      <c r="BF10" s="18">
        <v>0.56497264825105176</v>
      </c>
      <c r="BG10" s="18">
        <v>0.67079487701866014</v>
      </c>
    </row>
    <row r="11" spans="2:61" ht="18.95" customHeight="1">
      <c r="B11" s="20" t="s">
        <v>270</v>
      </c>
      <c r="C11" s="18">
        <v>0.2518451825915537</v>
      </c>
      <c r="D11" s="18">
        <v>0.28716826562407699</v>
      </c>
      <c r="E11" s="18">
        <v>0.225454677797362</v>
      </c>
      <c r="G11" s="18">
        <v>0.21091478318496221</v>
      </c>
      <c r="H11" s="18">
        <v>0.24370835694024989</v>
      </c>
      <c r="I11" s="18">
        <v>0.201222997882889</v>
      </c>
      <c r="J11" s="18">
        <v>0.2432899313695927</v>
      </c>
      <c r="K11" s="18">
        <v>0.27231481112242178</v>
      </c>
      <c r="L11" s="18">
        <v>0.21062956528536389</v>
      </c>
      <c r="M11" s="18">
        <v>0.35526319420153002</v>
      </c>
      <c r="N11" s="18">
        <v>0.2336799680371815</v>
      </c>
      <c r="O11" s="18">
        <v>0.22483288739514409</v>
      </c>
      <c r="Q11" s="18">
        <v>0.28186744208389958</v>
      </c>
      <c r="R11" s="18">
        <v>0.21940499425686319</v>
      </c>
      <c r="S11" s="18">
        <v>0.24539096171692371</v>
      </c>
      <c r="T11" s="18">
        <v>0.24449569564256701</v>
      </c>
      <c r="V11" s="18">
        <v>0.23423127009474401</v>
      </c>
      <c r="W11" s="18">
        <v>0.25852104769076922</v>
      </c>
      <c r="X11" s="18">
        <v>0.29258023059289429</v>
      </c>
      <c r="Y11" s="18">
        <v>0.23138715960407669</v>
      </c>
      <c r="Z11" s="18">
        <v>0.2354369415149625</v>
      </c>
      <c r="AA11" s="18">
        <v>0.2330929611872197</v>
      </c>
      <c r="AB11" s="18">
        <v>0.27635213825276078</v>
      </c>
      <c r="AD11" s="18">
        <v>0.29630886007570512</v>
      </c>
      <c r="AE11" s="18">
        <v>0.25285156802893949</v>
      </c>
      <c r="AF11" s="18">
        <v>0.2220690176473534</v>
      </c>
      <c r="AG11" s="18">
        <v>0.18442877507907371</v>
      </c>
      <c r="AH11" s="18">
        <v>0.24085829669603301</v>
      </c>
      <c r="AI11" s="18">
        <v>0.2006891652074547</v>
      </c>
      <c r="AJ11" s="18">
        <v>0</v>
      </c>
      <c r="AL11" s="18">
        <v>0.27478000000000002</v>
      </c>
      <c r="AM11" s="18">
        <v>0.24825</v>
      </c>
      <c r="AN11" s="18">
        <v>0.31291999999999998</v>
      </c>
      <c r="AP11" s="18">
        <v>0.22573537071370381</v>
      </c>
      <c r="AQ11" s="18">
        <v>0.2497446246714646</v>
      </c>
      <c r="AR11" s="18">
        <v>0.32461591712336468</v>
      </c>
      <c r="AS11" s="18">
        <v>0.23564649722014561</v>
      </c>
      <c r="AT11" s="18">
        <v>0.27961605831656677</v>
      </c>
      <c r="AU11" s="18">
        <v>0.30205657062202879</v>
      </c>
      <c r="AW11" s="18">
        <v>0.27561551412630081</v>
      </c>
      <c r="AX11" s="18">
        <v>9.5320323923597877E-2</v>
      </c>
      <c r="AZ11" s="18">
        <v>0.2488580030397502</v>
      </c>
      <c r="BA11" s="18">
        <v>0.28361908944749259</v>
      </c>
      <c r="BB11" s="18">
        <v>0.27635553351876158</v>
      </c>
      <c r="BC11" s="18">
        <v>0.219021764775854</v>
      </c>
      <c r="BD11" s="18">
        <v>0.1810822227690822</v>
      </c>
      <c r="BE11" s="18">
        <v>0.29613692132540431</v>
      </c>
      <c r="BF11" s="18">
        <v>0.2263225298793152</v>
      </c>
      <c r="BG11" s="18">
        <v>0.12552357649069981</v>
      </c>
    </row>
    <row r="12" spans="2:61" ht="18.95" customHeight="1">
      <c r="B12" s="20" t="s">
        <v>271</v>
      </c>
      <c r="C12" s="18">
        <v>5.3537694046629378E-2</v>
      </c>
      <c r="D12" s="18">
        <v>4.2643364636994363E-2</v>
      </c>
      <c r="E12" s="18">
        <v>6.165277153715E-2</v>
      </c>
      <c r="G12" s="18">
        <v>4.1017516873149779E-2</v>
      </c>
      <c r="H12" s="18">
        <v>8.8788324577695907E-2</v>
      </c>
      <c r="I12" s="18">
        <v>5.46303979787163E-2</v>
      </c>
      <c r="J12" s="18">
        <v>6.3223500797033733E-2</v>
      </c>
      <c r="K12" s="18">
        <v>4.4254774840595847E-2</v>
      </c>
      <c r="L12" s="18">
        <v>3.8570769777154061E-2</v>
      </c>
      <c r="M12" s="18">
        <v>3.8531273040075087E-2</v>
      </c>
      <c r="N12" s="18">
        <v>4.984071934663465E-2</v>
      </c>
      <c r="O12" s="18">
        <v>5.5059564384128012E-2</v>
      </c>
      <c r="Q12" s="18">
        <v>3.4273570888144728E-2</v>
      </c>
      <c r="R12" s="18">
        <v>6.6754855992181991E-2</v>
      </c>
      <c r="S12" s="18">
        <v>6.7381587253758701E-2</v>
      </c>
      <c r="T12" s="18">
        <v>5.8816220011919149E-2</v>
      </c>
      <c r="V12" s="18">
        <v>6.1467177416594639E-2</v>
      </c>
      <c r="W12" s="18">
        <v>3.5051375376204952E-2</v>
      </c>
      <c r="X12" s="18">
        <v>2.7492987973516989E-2</v>
      </c>
      <c r="Y12" s="18">
        <v>5.0065106644212119E-2</v>
      </c>
      <c r="Z12" s="18">
        <v>5.3454120659316658E-2</v>
      </c>
      <c r="AA12" s="18">
        <v>7.639434422744415E-2</v>
      </c>
      <c r="AB12" s="18">
        <v>7.1643296496624834E-2</v>
      </c>
      <c r="AD12" s="18">
        <v>4.3941993419988688E-2</v>
      </c>
      <c r="AE12" s="18">
        <v>5.916757976791457E-2</v>
      </c>
      <c r="AF12" s="18">
        <v>5.726302672855535E-2</v>
      </c>
      <c r="AG12" s="18">
        <v>7.2320592542825843E-2</v>
      </c>
      <c r="AH12" s="18">
        <v>5.5228266763678313E-2</v>
      </c>
      <c r="AI12" s="18">
        <v>5.2727059957702667E-2</v>
      </c>
      <c r="AJ12" s="18">
        <v>0.25176931475933179</v>
      </c>
      <c r="AL12" s="18">
        <v>2.477E-2</v>
      </c>
      <c r="AM12" s="18">
        <v>4.9500000000000002E-2</v>
      </c>
      <c r="AN12" s="18">
        <v>2.0330000000000001E-2</v>
      </c>
      <c r="AP12" s="18">
        <v>6.3265385115701525E-2</v>
      </c>
      <c r="AQ12" s="18">
        <v>8.0269412689408973E-2</v>
      </c>
      <c r="AR12" s="18">
        <v>3.8236480390032718E-2</v>
      </c>
      <c r="AS12" s="18">
        <v>6.4283960468573889E-2</v>
      </c>
      <c r="AT12" s="18">
        <v>4.9321643502106848E-2</v>
      </c>
      <c r="AU12" s="18">
        <v>0</v>
      </c>
      <c r="AW12" s="18">
        <v>5.1250953056276347E-2</v>
      </c>
      <c r="AX12" s="18">
        <v>6.3212466106104967E-2</v>
      </c>
      <c r="AZ12" s="18">
        <v>4.6446808495946491E-2</v>
      </c>
      <c r="BA12" s="18">
        <v>3.8357090958959547E-2</v>
      </c>
      <c r="BB12" s="18">
        <v>7.9297028162890346E-2</v>
      </c>
      <c r="BC12" s="18">
        <v>6.3209014218728571E-2</v>
      </c>
      <c r="BD12" s="18">
        <v>1.8964984731040972E-2</v>
      </c>
      <c r="BE12" s="18">
        <v>6.6190286839766618E-2</v>
      </c>
      <c r="BF12" s="18">
        <v>7.5684412110883531E-2</v>
      </c>
      <c r="BG12" s="18">
        <v>6.903128230808378E-2</v>
      </c>
    </row>
    <row r="13" spans="2:61" ht="18.95" customHeight="1">
      <c r="B13" s="20" t="s">
        <v>119</v>
      </c>
      <c r="C13" s="18">
        <v>3.20034294167914E-2</v>
      </c>
      <c r="D13" s="18">
        <v>2.3601570910893481E-2</v>
      </c>
      <c r="E13" s="18">
        <v>3.844295807204496E-2</v>
      </c>
      <c r="G13" s="18">
        <v>3.8740837437412842E-2</v>
      </c>
      <c r="H13" s="18">
        <v>3.2584968075607672E-2</v>
      </c>
      <c r="I13" s="18">
        <v>4.3476073910258178E-2</v>
      </c>
      <c r="J13" s="18">
        <v>6.5372697675828428E-2</v>
      </c>
      <c r="K13" s="18">
        <v>3.5640459826330989E-2</v>
      </c>
      <c r="L13" s="18">
        <v>5.101936106949622E-2</v>
      </c>
      <c r="M13" s="18">
        <v>2.8580035326901121E-3</v>
      </c>
      <c r="N13" s="18">
        <v>2.3919343888041379E-2</v>
      </c>
      <c r="O13" s="18">
        <v>2.1879823582079169E-2</v>
      </c>
      <c r="Q13" s="18">
        <v>1.9477033282846438E-2</v>
      </c>
      <c r="R13" s="18">
        <v>3.6331424151579167E-2</v>
      </c>
      <c r="S13" s="18">
        <v>3.0330874692105578E-2</v>
      </c>
      <c r="T13" s="18">
        <v>4.7521665681019391E-2</v>
      </c>
      <c r="V13" s="18">
        <v>5.5794194260063712E-2</v>
      </c>
      <c r="W13" s="18">
        <v>3.0517246025589639E-2</v>
      </c>
      <c r="X13" s="18">
        <v>3.2002852178827833E-2</v>
      </c>
      <c r="Y13" s="18">
        <v>4.2636593988800119E-2</v>
      </c>
      <c r="Z13" s="18">
        <v>1.9742956334790299E-2</v>
      </c>
      <c r="AA13" s="18">
        <v>1.618102174302188E-2</v>
      </c>
      <c r="AB13" s="18">
        <v>2.7622425007282968E-2</v>
      </c>
      <c r="AD13" s="18">
        <v>2.3734074126843901E-2</v>
      </c>
      <c r="AE13" s="18">
        <v>2.2183072805175171E-2</v>
      </c>
      <c r="AF13" s="18">
        <v>3.7484065324601627E-2</v>
      </c>
      <c r="AG13" s="18">
        <v>3.7642941623015479E-2</v>
      </c>
      <c r="AH13" s="18">
        <v>2.7446224036267178E-2</v>
      </c>
      <c r="AI13" s="18">
        <v>8.1768787778655511E-2</v>
      </c>
      <c r="AJ13" s="18">
        <v>0</v>
      </c>
      <c r="AL13" s="18">
        <v>1.159E-2</v>
      </c>
      <c r="AM13" s="18">
        <v>3.0720000000000001E-2</v>
      </c>
      <c r="AN13" s="18">
        <v>2.9559999999999999E-2</v>
      </c>
      <c r="AP13" s="18">
        <v>3.0963317110725318E-2</v>
      </c>
      <c r="AQ13" s="18">
        <v>4.997182644363652E-2</v>
      </c>
      <c r="AR13" s="18">
        <v>0</v>
      </c>
      <c r="AS13" s="18">
        <v>1.6139834245126869E-2</v>
      </c>
      <c r="AT13" s="18">
        <v>1.3708601207298211E-2</v>
      </c>
      <c r="AU13" s="18">
        <v>0</v>
      </c>
      <c r="AW13" s="18">
        <v>2.7109824535149991E-2</v>
      </c>
      <c r="AX13" s="18">
        <v>5.2896753097822678E-2</v>
      </c>
      <c r="AZ13" s="18">
        <v>4.3526188109433699E-2</v>
      </c>
      <c r="BA13" s="18">
        <v>3.4960360924102298E-2</v>
      </c>
      <c r="BB13" s="18">
        <v>1.7319376859651809E-2</v>
      </c>
      <c r="BC13" s="18">
        <v>7.0912572823134158E-3</v>
      </c>
      <c r="BD13" s="18">
        <v>0</v>
      </c>
      <c r="BE13" s="18">
        <v>0</v>
      </c>
      <c r="BF13" s="18">
        <v>5.7634475616712019E-2</v>
      </c>
      <c r="BG13" s="18">
        <v>5.5866407799125453E-2</v>
      </c>
    </row>
    <row r="15" spans="2:61">
      <c r="B15" s="21" t="s">
        <v>31</v>
      </c>
    </row>
    <row r="16" spans="2:61">
      <c r="B16" t="s">
        <v>483</v>
      </c>
    </row>
    <row r="17" spans="2:2">
      <c r="B17" t="s">
        <v>11</v>
      </c>
    </row>
    <row r="18" spans="2:2">
      <c r="B18"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K18"/>
  <sheetViews>
    <sheetView showGridLines="0" workbookViewId="0"/>
  </sheetViews>
  <sheetFormatPr defaultRowHeight="14.45"/>
  <cols>
    <col min="1" max="1" width="5" customWidth="1"/>
    <col min="2" max="2" width="25" customWidth="1"/>
    <col min="3" max="11" width="20" customWidth="1"/>
  </cols>
  <sheetData>
    <row r="2" spans="2:11" ht="39.950000000000003" customHeight="1">
      <c r="D2" s="19" t="s">
        <v>526</v>
      </c>
    </row>
    <row r="6" spans="2:11" ht="60" customHeight="1">
      <c r="C6" s="22" t="s">
        <v>524</v>
      </c>
      <c r="D6" s="22" t="s">
        <v>518</v>
      </c>
      <c r="E6" s="22" t="s">
        <v>519</v>
      </c>
      <c r="F6" s="22" t="s">
        <v>520</v>
      </c>
      <c r="G6" s="22" t="s">
        <v>525</v>
      </c>
      <c r="H6" s="22" t="s">
        <v>522</v>
      </c>
      <c r="I6" s="22" t="s">
        <v>521</v>
      </c>
      <c r="J6" s="22" t="s">
        <v>517</v>
      </c>
      <c r="K6" s="22" t="s">
        <v>523</v>
      </c>
    </row>
    <row r="7" spans="2:11">
      <c r="B7" s="20" t="s">
        <v>269</v>
      </c>
      <c r="C7" s="18">
        <v>0.45482339721886939</v>
      </c>
      <c r="D7" s="18">
        <v>0.26935198428853158</v>
      </c>
      <c r="E7" s="18">
        <v>0.63956048608351213</v>
      </c>
      <c r="F7" s="18">
        <v>0.55464669688181445</v>
      </c>
      <c r="G7" s="18">
        <v>0.5412291121431746</v>
      </c>
      <c r="H7" s="18">
        <v>0.1941954167497161</v>
      </c>
      <c r="I7" s="18">
        <v>0.64330329743855352</v>
      </c>
      <c r="J7" s="18">
        <v>0.62789473730895973</v>
      </c>
      <c r="K7" s="18">
        <v>0.24700587650857461</v>
      </c>
    </row>
    <row r="8" spans="2:11">
      <c r="B8" s="20" t="s">
        <v>131</v>
      </c>
      <c r="C8" s="18">
        <v>0.16084961676024179</v>
      </c>
      <c r="D8" s="18">
        <v>0.37267714111994571</v>
      </c>
      <c r="E8" s="18">
        <v>0.1026485748658581</v>
      </c>
      <c r="F8" s="18">
        <v>0.124870784201855</v>
      </c>
      <c r="G8" s="18">
        <v>9.4949054729286358E-2</v>
      </c>
      <c r="H8" s="18">
        <v>0.460999197698792</v>
      </c>
      <c r="I8" s="18">
        <v>9.5376771327093213E-2</v>
      </c>
      <c r="J8" s="18">
        <v>0.1058137898033914</v>
      </c>
      <c r="K8" s="18">
        <v>0.36065128160246179</v>
      </c>
    </row>
    <row r="9" spans="2:11">
      <c r="B9" s="20" t="s">
        <v>270</v>
      </c>
      <c r="C9" s="18">
        <v>0.3047558578883266</v>
      </c>
      <c r="D9" s="18">
        <v>0.28899057747593032</v>
      </c>
      <c r="E9" s="18">
        <v>0.185369197904489</v>
      </c>
      <c r="F9" s="18">
        <v>0.26327848106652929</v>
      </c>
      <c r="G9" s="18">
        <v>0.27262638442262083</v>
      </c>
      <c r="H9" s="18">
        <v>0.29957762313704173</v>
      </c>
      <c r="I9" s="18">
        <v>0.17633300523127121</v>
      </c>
      <c r="J9" s="18">
        <v>0.20090467983940721</v>
      </c>
      <c r="K9" s="18">
        <v>0.35291491919299428</v>
      </c>
    </row>
    <row r="10" spans="2:11">
      <c r="B10" s="20" t="s">
        <v>271</v>
      </c>
      <c r="C10" s="18">
        <v>5.2504230838735858E-2</v>
      </c>
      <c r="D10" s="18">
        <v>5.1386732553634629E-2</v>
      </c>
      <c r="E10" s="18">
        <v>5.6995138203697733E-2</v>
      </c>
      <c r="F10" s="18">
        <v>3.8784204697424503E-2</v>
      </c>
      <c r="G10" s="18">
        <v>6.127953145878557E-2</v>
      </c>
      <c r="H10" s="18">
        <v>3.010910586353727E-2</v>
      </c>
      <c r="I10" s="18">
        <v>6.7082795693431216E-2</v>
      </c>
      <c r="J10" s="18">
        <v>4.7616010188655709E-2</v>
      </c>
      <c r="K10" s="18">
        <v>2.2899304359683931E-2</v>
      </c>
    </row>
    <row r="11" spans="2:11">
      <c r="B11" s="20" t="s">
        <v>119</v>
      </c>
      <c r="C11" s="18">
        <v>2.70668972938264E-2</v>
      </c>
      <c r="D11" s="18">
        <v>1.7593564561957872E-2</v>
      </c>
      <c r="E11" s="18">
        <v>1.5426602942443199E-2</v>
      </c>
      <c r="F11" s="18">
        <v>1.8419833152376889E-2</v>
      </c>
      <c r="G11" s="18">
        <v>2.9915917246132719E-2</v>
      </c>
      <c r="H11" s="18">
        <v>1.511865655091303E-2</v>
      </c>
      <c r="I11" s="18">
        <v>1.7904130309650879E-2</v>
      </c>
      <c r="J11" s="18">
        <v>1.777078285958603E-2</v>
      </c>
      <c r="K11" s="18">
        <v>1.6528618336285491E-2</v>
      </c>
    </row>
    <row r="14" spans="2:11">
      <c r="B14" t="s">
        <v>483</v>
      </c>
    </row>
    <row r="15" spans="2:11">
      <c r="B15" t="s">
        <v>11</v>
      </c>
    </row>
    <row r="18" spans="2:2">
      <c r="B18" t="str">
        <f>HYPERLINK("#Contents!A1", "Return to Contents")</f>
        <v>Return to Contents</v>
      </c>
    </row>
  </sheetData>
  <pageMargins left="0.75" right="0.75" top="1" bottom="1" header="0.5" footer="0.5"/>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I18"/>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280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2017</v>
      </c>
      <c r="D7" s="27">
        <v>847</v>
      </c>
      <c r="E7" s="27">
        <v>1162</v>
      </c>
      <c r="G7" s="27">
        <v>109</v>
      </c>
      <c r="H7" s="27">
        <v>264</v>
      </c>
      <c r="I7" s="27">
        <v>210</v>
      </c>
      <c r="J7" s="27">
        <v>173</v>
      </c>
      <c r="K7" s="27">
        <v>221</v>
      </c>
      <c r="L7" s="27">
        <v>198</v>
      </c>
      <c r="M7" s="27">
        <v>338</v>
      </c>
      <c r="N7" s="27">
        <v>296</v>
      </c>
      <c r="O7" s="27">
        <v>208</v>
      </c>
      <c r="Q7" s="27">
        <v>649</v>
      </c>
      <c r="R7" s="27">
        <v>418</v>
      </c>
      <c r="S7" s="27">
        <v>466</v>
      </c>
      <c r="T7" s="27">
        <v>463</v>
      </c>
      <c r="V7" s="27">
        <v>256</v>
      </c>
      <c r="W7" s="27">
        <v>300</v>
      </c>
      <c r="X7" s="27">
        <v>291</v>
      </c>
      <c r="Y7" s="27">
        <v>305</v>
      </c>
      <c r="Z7" s="27">
        <v>294</v>
      </c>
      <c r="AA7" s="27">
        <v>276</v>
      </c>
      <c r="AB7" s="27">
        <v>295</v>
      </c>
      <c r="AD7" s="27">
        <v>682</v>
      </c>
      <c r="AE7" s="27">
        <v>410</v>
      </c>
      <c r="AF7" s="27">
        <v>387</v>
      </c>
      <c r="AG7" s="27">
        <v>76</v>
      </c>
      <c r="AH7" s="27">
        <v>291</v>
      </c>
      <c r="AI7" s="27">
        <v>170</v>
      </c>
      <c r="AJ7" s="27">
        <v>1</v>
      </c>
      <c r="AL7" s="27">
        <v>277</v>
      </c>
      <c r="AM7" s="27">
        <v>331</v>
      </c>
      <c r="AN7" s="27">
        <v>80</v>
      </c>
      <c r="AP7" s="27">
        <v>210</v>
      </c>
      <c r="AQ7" s="27">
        <v>192</v>
      </c>
      <c r="AR7" s="27">
        <v>67</v>
      </c>
      <c r="AS7" s="27">
        <v>463</v>
      </c>
      <c r="AT7" s="27">
        <v>76</v>
      </c>
      <c r="AU7" s="27">
        <v>11</v>
      </c>
      <c r="AW7" s="27">
        <v>1746</v>
      </c>
      <c r="AX7" s="27">
        <v>249</v>
      </c>
      <c r="AZ7" s="27">
        <v>670</v>
      </c>
      <c r="BA7" s="27">
        <v>454</v>
      </c>
      <c r="BB7" s="27">
        <v>335</v>
      </c>
      <c r="BC7" s="27">
        <v>259</v>
      </c>
      <c r="BD7" s="27">
        <v>57</v>
      </c>
      <c r="BE7" s="27">
        <v>78</v>
      </c>
      <c r="BF7" s="27">
        <v>101</v>
      </c>
      <c r="BG7" s="27">
        <v>54</v>
      </c>
    </row>
    <row r="8" spans="2:61">
      <c r="B8" s="7" t="s">
        <v>106</v>
      </c>
      <c r="C8" s="13">
        <v>2020</v>
      </c>
      <c r="D8" s="13">
        <v>881</v>
      </c>
      <c r="E8" s="13">
        <v>1136</v>
      </c>
      <c r="G8" s="13">
        <v>101</v>
      </c>
      <c r="H8" s="13">
        <v>259</v>
      </c>
      <c r="I8" s="13">
        <v>213</v>
      </c>
      <c r="J8" s="13">
        <v>171</v>
      </c>
      <c r="K8" s="13">
        <v>222</v>
      </c>
      <c r="L8" s="13">
        <v>205</v>
      </c>
      <c r="M8" s="13">
        <v>338</v>
      </c>
      <c r="N8" s="13">
        <v>320</v>
      </c>
      <c r="O8" s="13">
        <v>191</v>
      </c>
      <c r="Q8" s="13">
        <v>655</v>
      </c>
      <c r="R8" s="13">
        <v>415</v>
      </c>
      <c r="S8" s="13">
        <v>470</v>
      </c>
      <c r="T8" s="13">
        <v>458</v>
      </c>
      <c r="V8" s="13">
        <v>301</v>
      </c>
      <c r="W8" s="13">
        <v>286</v>
      </c>
      <c r="X8" s="13">
        <v>297</v>
      </c>
      <c r="Y8" s="13">
        <v>280</v>
      </c>
      <c r="Z8" s="13">
        <v>284</v>
      </c>
      <c r="AA8" s="13">
        <v>275</v>
      </c>
      <c r="AB8" s="13">
        <v>298</v>
      </c>
      <c r="AD8" s="13">
        <v>681</v>
      </c>
      <c r="AE8" s="13">
        <v>413</v>
      </c>
      <c r="AF8" s="13">
        <v>389</v>
      </c>
      <c r="AG8" s="13">
        <v>75</v>
      </c>
      <c r="AH8" s="13">
        <v>292</v>
      </c>
      <c r="AI8" s="13">
        <v>170</v>
      </c>
      <c r="AJ8" s="13">
        <v>1</v>
      </c>
      <c r="AL8" s="13">
        <v>290</v>
      </c>
      <c r="AM8" s="13">
        <v>342</v>
      </c>
      <c r="AN8" s="13">
        <v>81</v>
      </c>
      <c r="AP8" s="13">
        <v>208</v>
      </c>
      <c r="AQ8" s="13">
        <v>186</v>
      </c>
      <c r="AR8" s="13">
        <v>68</v>
      </c>
      <c r="AS8" s="13">
        <v>447</v>
      </c>
      <c r="AT8" s="13">
        <v>75</v>
      </c>
      <c r="AU8" s="13">
        <v>11</v>
      </c>
      <c r="AW8" s="13">
        <v>1748</v>
      </c>
      <c r="AX8" s="13">
        <v>250</v>
      </c>
      <c r="AZ8" s="13">
        <v>701</v>
      </c>
      <c r="BA8" s="13">
        <v>440</v>
      </c>
      <c r="BB8" s="13">
        <v>336</v>
      </c>
      <c r="BC8" s="13">
        <v>251</v>
      </c>
      <c r="BD8" s="13">
        <v>56</v>
      </c>
      <c r="BE8" s="13">
        <v>76</v>
      </c>
      <c r="BF8" s="13">
        <v>97</v>
      </c>
      <c r="BG8" s="13">
        <v>54</v>
      </c>
    </row>
    <row r="9" spans="2:61" ht="18.95" customHeight="1">
      <c r="B9" s="20" t="s">
        <v>269</v>
      </c>
      <c r="C9" s="18">
        <v>0.45482339721886939</v>
      </c>
      <c r="D9" s="18">
        <v>0.43668563627452261</v>
      </c>
      <c r="E9" s="18">
        <v>0.46885684303519881</v>
      </c>
      <c r="G9" s="18">
        <v>0.52674781215149447</v>
      </c>
      <c r="H9" s="18">
        <v>0.41183958200852389</v>
      </c>
      <c r="I9" s="18">
        <v>0.53355958611891807</v>
      </c>
      <c r="J9" s="18">
        <v>0.49377827352181358</v>
      </c>
      <c r="K9" s="18">
        <v>0.37872260493135751</v>
      </c>
      <c r="L9" s="18">
        <v>0.43871508689728528</v>
      </c>
      <c r="M9" s="18">
        <v>0.40115091064221081</v>
      </c>
      <c r="N9" s="18">
        <v>0.47582058246011499</v>
      </c>
      <c r="O9" s="18">
        <v>0.51782429710441846</v>
      </c>
      <c r="Q9" s="18">
        <v>0.43559910244167033</v>
      </c>
      <c r="R9" s="18">
        <v>0.4518618402737965</v>
      </c>
      <c r="S9" s="18">
        <v>0.47141939837860969</v>
      </c>
      <c r="T9" s="18">
        <v>0.46886644674118949</v>
      </c>
      <c r="V9" s="18">
        <v>0.52103614501018036</v>
      </c>
      <c r="W9" s="18">
        <v>0.35363573747830629</v>
      </c>
      <c r="X9" s="18">
        <v>0.46102539375330198</v>
      </c>
      <c r="Y9" s="18">
        <v>0.46571064348028429</v>
      </c>
      <c r="Z9" s="18">
        <v>0.45123745766691647</v>
      </c>
      <c r="AA9" s="18">
        <v>0.4926702219304902</v>
      </c>
      <c r="AB9" s="18">
        <v>0.43699949027761531</v>
      </c>
      <c r="AD9" s="18">
        <v>0.37623454679063367</v>
      </c>
      <c r="AE9" s="18">
        <v>0.50012839990254598</v>
      </c>
      <c r="AF9" s="18">
        <v>0.46967306658086982</v>
      </c>
      <c r="AG9" s="18">
        <v>0.50818528426254128</v>
      </c>
      <c r="AH9" s="18">
        <v>0.48274675221098651</v>
      </c>
      <c r="AI9" s="18">
        <v>0.55665073400080456</v>
      </c>
      <c r="AJ9" s="18">
        <v>0</v>
      </c>
      <c r="AL9" s="18">
        <v>0.40672999999999998</v>
      </c>
      <c r="AM9" s="18">
        <v>0.42659000000000002</v>
      </c>
      <c r="AN9" s="18">
        <v>0.55762999999999996</v>
      </c>
      <c r="AP9" s="18">
        <v>0.48127819985787379</v>
      </c>
      <c r="AQ9" s="18">
        <v>0.43169418816980742</v>
      </c>
      <c r="AR9" s="18">
        <v>0.44194652334825002</v>
      </c>
      <c r="AS9" s="18">
        <v>0.48234396208092828</v>
      </c>
      <c r="AT9" s="18">
        <v>0.44855018912875388</v>
      </c>
      <c r="AU9" s="18">
        <v>0.64282691175342432</v>
      </c>
      <c r="AW9" s="18">
        <v>0.41867908570631268</v>
      </c>
      <c r="AX9" s="18">
        <v>0.70707871915903708</v>
      </c>
      <c r="AZ9" s="18">
        <v>0.45313128056303859</v>
      </c>
      <c r="BA9" s="18">
        <v>0.42140622240012637</v>
      </c>
      <c r="BB9" s="18">
        <v>0.45978612169305932</v>
      </c>
      <c r="BC9" s="18">
        <v>0.45491923003557261</v>
      </c>
      <c r="BD9" s="18">
        <v>0.45784727385392648</v>
      </c>
      <c r="BE9" s="18">
        <v>0.42747908034013687</v>
      </c>
      <c r="BF9" s="18">
        <v>0.59753824638641551</v>
      </c>
      <c r="BG9" s="18">
        <v>0.45830867538988451</v>
      </c>
    </row>
    <row r="10" spans="2:61" ht="18.95" customHeight="1">
      <c r="B10" s="20" t="s">
        <v>131</v>
      </c>
      <c r="C10" s="18">
        <v>0.16084961676024179</v>
      </c>
      <c r="D10" s="18">
        <v>0.15264635157210271</v>
      </c>
      <c r="E10" s="18">
        <v>0.16739059499830999</v>
      </c>
      <c r="G10" s="18">
        <v>0.1226872769521673</v>
      </c>
      <c r="H10" s="18">
        <v>0.18641547562719979</v>
      </c>
      <c r="I10" s="18">
        <v>0.1021504384825596</v>
      </c>
      <c r="J10" s="18">
        <v>0.17088144571863609</v>
      </c>
      <c r="K10" s="18">
        <v>0.19612152491064239</v>
      </c>
      <c r="L10" s="18">
        <v>0.18733869929562411</v>
      </c>
      <c r="M10" s="18">
        <v>0.16662258277147779</v>
      </c>
      <c r="N10" s="18">
        <v>0.17010700384218169</v>
      </c>
      <c r="O10" s="18">
        <v>0.10767799788766449</v>
      </c>
      <c r="Q10" s="18">
        <v>0.15215798665500249</v>
      </c>
      <c r="R10" s="18">
        <v>0.18561537511307369</v>
      </c>
      <c r="S10" s="18">
        <v>0.1464069291799221</v>
      </c>
      <c r="T10" s="18">
        <v>0.16455758451090169</v>
      </c>
      <c r="V10" s="18">
        <v>0.116158202961513</v>
      </c>
      <c r="W10" s="18">
        <v>0.151357969133946</v>
      </c>
      <c r="X10" s="18">
        <v>0.15481171116791201</v>
      </c>
      <c r="Y10" s="18">
        <v>0.1885171251827347</v>
      </c>
      <c r="Z10" s="18">
        <v>0.1966885608050348</v>
      </c>
      <c r="AA10" s="18">
        <v>0.13188067393139241</v>
      </c>
      <c r="AB10" s="18">
        <v>0.18773981673317991</v>
      </c>
      <c r="AD10" s="18">
        <v>0.18500117121427381</v>
      </c>
      <c r="AE10" s="18">
        <v>0.1470612530851958</v>
      </c>
      <c r="AF10" s="18">
        <v>0.1545739185814366</v>
      </c>
      <c r="AG10" s="18">
        <v>0.1385671850094678</v>
      </c>
      <c r="AH10" s="18">
        <v>0.17895785020740271</v>
      </c>
      <c r="AI10" s="18">
        <v>9.1413258934782582E-2</v>
      </c>
      <c r="AJ10" s="18">
        <v>0</v>
      </c>
      <c r="AL10" s="18">
        <v>0.17801</v>
      </c>
      <c r="AM10" s="18">
        <v>0.14828</v>
      </c>
      <c r="AN10" s="18">
        <v>0.14294000000000001</v>
      </c>
      <c r="AP10" s="18">
        <v>0.16887618580860411</v>
      </c>
      <c r="AQ10" s="18">
        <v>0.19513358060414959</v>
      </c>
      <c r="AR10" s="18">
        <v>0.1299937969810645</v>
      </c>
      <c r="AS10" s="18">
        <v>0.17662328642424491</v>
      </c>
      <c r="AT10" s="18">
        <v>0.21382674958236039</v>
      </c>
      <c r="AU10" s="18">
        <v>8.0161000960438558E-2</v>
      </c>
      <c r="AW10" s="18">
        <v>0.17804099032898041</v>
      </c>
      <c r="AX10" s="18">
        <v>4.7778172820855731E-2</v>
      </c>
      <c r="AZ10" s="18">
        <v>0.14056794331366529</v>
      </c>
      <c r="BA10" s="18">
        <v>0.16698545934816539</v>
      </c>
      <c r="BB10" s="18">
        <v>0.2018190332276856</v>
      </c>
      <c r="BC10" s="18">
        <v>0.15103060259054191</v>
      </c>
      <c r="BD10" s="18">
        <v>0.17516955614716481</v>
      </c>
      <c r="BE10" s="18">
        <v>0.28555895206278259</v>
      </c>
      <c r="BF10" s="18">
        <v>0.10068952199034539</v>
      </c>
      <c r="BG10" s="18">
        <v>0.10938904999064181</v>
      </c>
    </row>
    <row r="11" spans="2:61" ht="18.95" customHeight="1">
      <c r="B11" s="20" t="s">
        <v>270</v>
      </c>
      <c r="C11" s="18">
        <v>0.3047558578883266</v>
      </c>
      <c r="D11" s="18">
        <v>0.34820314389549428</v>
      </c>
      <c r="E11" s="18">
        <v>0.27068879977532329</v>
      </c>
      <c r="G11" s="18">
        <v>0.26668903962001028</v>
      </c>
      <c r="H11" s="18">
        <v>0.29161131550895181</v>
      </c>
      <c r="I11" s="18">
        <v>0.29594102976355802</v>
      </c>
      <c r="J11" s="18">
        <v>0.25218044155482661</v>
      </c>
      <c r="K11" s="18">
        <v>0.32571822028261149</v>
      </c>
      <c r="L11" s="18">
        <v>0.31413554397859839</v>
      </c>
      <c r="M11" s="18">
        <v>0.37016550729065562</v>
      </c>
      <c r="N11" s="18">
        <v>0.28313625630438349</v>
      </c>
      <c r="O11" s="18">
        <v>0.28583741614455832</v>
      </c>
      <c r="Q11" s="18">
        <v>0.36324278365564339</v>
      </c>
      <c r="R11" s="18">
        <v>0.28555702767227092</v>
      </c>
      <c r="S11" s="18">
        <v>0.29443786704251751</v>
      </c>
      <c r="T11" s="18">
        <v>0.25035420615892789</v>
      </c>
      <c r="V11" s="18">
        <v>0.26178311442194763</v>
      </c>
      <c r="W11" s="18">
        <v>0.39765874217285729</v>
      </c>
      <c r="X11" s="18">
        <v>0.32938435567490232</v>
      </c>
      <c r="Y11" s="18">
        <v>0.26291326184960662</v>
      </c>
      <c r="Z11" s="18">
        <v>0.28149364007767003</v>
      </c>
      <c r="AA11" s="18">
        <v>0.2768653610182793</v>
      </c>
      <c r="AB11" s="18">
        <v>0.3217936057498863</v>
      </c>
      <c r="AD11" s="18">
        <v>0.37434365524217722</v>
      </c>
      <c r="AE11" s="18">
        <v>0.27555705125077118</v>
      </c>
      <c r="AF11" s="18">
        <v>0.27530436398238439</v>
      </c>
      <c r="AG11" s="18">
        <v>0.2341524484713052</v>
      </c>
      <c r="AH11" s="18">
        <v>0.24805439200486681</v>
      </c>
      <c r="AI11" s="18">
        <v>0.29446451045851901</v>
      </c>
      <c r="AJ11" s="18">
        <v>0</v>
      </c>
      <c r="AL11" s="18">
        <v>0.34676000000000001</v>
      </c>
      <c r="AM11" s="18">
        <v>0.34849999999999998</v>
      </c>
      <c r="AN11" s="18">
        <v>0.24801999999999999</v>
      </c>
      <c r="AP11" s="18">
        <v>0.30279582636041857</v>
      </c>
      <c r="AQ11" s="18">
        <v>0.25732965859137408</v>
      </c>
      <c r="AR11" s="18">
        <v>0.36032318041955308</v>
      </c>
      <c r="AS11" s="18">
        <v>0.25327277032120582</v>
      </c>
      <c r="AT11" s="18">
        <v>0.32563310638027088</v>
      </c>
      <c r="AU11" s="18">
        <v>0.27701208728613708</v>
      </c>
      <c r="AW11" s="18">
        <v>0.33289251393797481</v>
      </c>
      <c r="AX11" s="18">
        <v>0.1147461149976664</v>
      </c>
      <c r="AZ11" s="18">
        <v>0.30809193834626181</v>
      </c>
      <c r="BA11" s="18">
        <v>0.34238383266434508</v>
      </c>
      <c r="BB11" s="18">
        <v>0.27571647572701419</v>
      </c>
      <c r="BC11" s="18">
        <v>0.32067303765548499</v>
      </c>
      <c r="BD11" s="18">
        <v>0.3300274748556401</v>
      </c>
      <c r="BE11" s="18">
        <v>0.27172283879270892</v>
      </c>
      <c r="BF11" s="18">
        <v>0.20247909479101109</v>
      </c>
      <c r="BG11" s="18">
        <v>0.30107375038505552</v>
      </c>
    </row>
    <row r="12" spans="2:61" ht="18.95" customHeight="1">
      <c r="B12" s="20" t="s">
        <v>271</v>
      </c>
      <c r="C12" s="18">
        <v>5.2504230838735858E-2</v>
      </c>
      <c r="D12" s="18">
        <v>4.3503412847825683E-2</v>
      </c>
      <c r="E12" s="18">
        <v>5.9632579745128138E-2</v>
      </c>
      <c r="G12" s="18">
        <v>5.7022416871057087E-2</v>
      </c>
      <c r="H12" s="18">
        <v>5.9212271932387567E-2</v>
      </c>
      <c r="I12" s="18">
        <v>4.7362924821442019E-2</v>
      </c>
      <c r="J12" s="18">
        <v>4.81610493113271E-2</v>
      </c>
      <c r="K12" s="18">
        <v>7.288468411518062E-2</v>
      </c>
      <c r="L12" s="18">
        <v>4.8602835274443618E-2</v>
      </c>
      <c r="M12" s="18">
        <v>4.7988736061843361E-2</v>
      </c>
      <c r="N12" s="18">
        <v>4.2812514603912832E-2</v>
      </c>
      <c r="O12" s="18">
        <v>5.5339539695431567E-2</v>
      </c>
      <c r="Q12" s="18">
        <v>2.9553580175781691E-2</v>
      </c>
      <c r="R12" s="18">
        <v>5.6708920556999713E-2</v>
      </c>
      <c r="S12" s="18">
        <v>5.4523904169774928E-2</v>
      </c>
      <c r="T12" s="18">
        <v>7.7149892274174653E-2</v>
      </c>
      <c r="V12" s="18">
        <v>4.6105171540080377E-2</v>
      </c>
      <c r="W12" s="18">
        <v>5.4091745142359933E-2</v>
      </c>
      <c r="X12" s="18">
        <v>4.0892637867720509E-2</v>
      </c>
      <c r="Y12" s="18">
        <v>5.3785206712193653E-2</v>
      </c>
      <c r="Z12" s="18">
        <v>5.3517676568606773E-2</v>
      </c>
      <c r="AA12" s="18">
        <v>9.1477747711354862E-2</v>
      </c>
      <c r="AB12" s="18">
        <v>3.0869971100836779E-2</v>
      </c>
      <c r="AD12" s="18">
        <v>4.5029328855653937E-2</v>
      </c>
      <c r="AE12" s="18">
        <v>4.6781191954042359E-2</v>
      </c>
      <c r="AF12" s="18">
        <v>7.0766072401439672E-2</v>
      </c>
      <c r="AG12" s="18">
        <v>6.6517122036947957E-2</v>
      </c>
      <c r="AH12" s="18">
        <v>5.7496308497969668E-2</v>
      </c>
      <c r="AI12" s="18">
        <v>3.4785467207437269E-2</v>
      </c>
      <c r="AJ12" s="18">
        <v>1</v>
      </c>
      <c r="AL12" s="18">
        <v>4.648E-2</v>
      </c>
      <c r="AM12" s="18">
        <v>5.1920000000000001E-2</v>
      </c>
      <c r="AN12" s="18">
        <v>5.142E-2</v>
      </c>
      <c r="AP12" s="18">
        <v>3.2477343841526077E-2</v>
      </c>
      <c r="AQ12" s="18">
        <v>8.4834927951639327E-2</v>
      </c>
      <c r="AR12" s="18">
        <v>6.7736499251132218E-2</v>
      </c>
      <c r="AS12" s="18">
        <v>7.3146739733117694E-2</v>
      </c>
      <c r="AT12" s="18">
        <v>1.1989954908614771E-2</v>
      </c>
      <c r="AU12" s="18">
        <v>0</v>
      </c>
      <c r="AW12" s="18">
        <v>4.8437810551400229E-2</v>
      </c>
      <c r="AX12" s="18">
        <v>6.9750106725727984E-2</v>
      </c>
      <c r="AZ12" s="18">
        <v>6.0268486816555389E-2</v>
      </c>
      <c r="BA12" s="18">
        <v>4.5895543149067318E-2</v>
      </c>
      <c r="BB12" s="18">
        <v>4.7279866482056433E-2</v>
      </c>
      <c r="BC12" s="18">
        <v>5.8898898844836588E-2</v>
      </c>
      <c r="BD12" s="18">
        <v>1.8196212425190952E-2</v>
      </c>
      <c r="BE12" s="18">
        <v>1.523912880437164E-2</v>
      </c>
      <c r="BF12" s="18">
        <v>5.1933862982325607E-2</v>
      </c>
      <c r="BG12" s="18">
        <v>8.896059746692081E-2</v>
      </c>
    </row>
    <row r="13" spans="2:61" ht="18.95" customHeight="1">
      <c r="B13" s="20" t="s">
        <v>119</v>
      </c>
      <c r="C13" s="18">
        <v>2.70668972938264E-2</v>
      </c>
      <c r="D13" s="18">
        <v>1.896145541005486E-2</v>
      </c>
      <c r="E13" s="18">
        <v>3.3431182446039868E-2</v>
      </c>
      <c r="G13" s="18">
        <v>2.6853454405270521E-2</v>
      </c>
      <c r="H13" s="18">
        <v>5.092135492293709E-2</v>
      </c>
      <c r="I13" s="18">
        <v>2.0986020813522421E-2</v>
      </c>
      <c r="J13" s="18">
        <v>3.4998789893396727E-2</v>
      </c>
      <c r="K13" s="18">
        <v>2.6552965760207999E-2</v>
      </c>
      <c r="L13" s="18">
        <v>1.120783455404856E-2</v>
      </c>
      <c r="M13" s="18">
        <v>1.4072263233812551E-2</v>
      </c>
      <c r="N13" s="18">
        <v>2.8123642789406988E-2</v>
      </c>
      <c r="O13" s="18">
        <v>3.3320749167927287E-2</v>
      </c>
      <c r="Q13" s="18">
        <v>1.9446547071902021E-2</v>
      </c>
      <c r="R13" s="18">
        <v>2.0256836383859431E-2</v>
      </c>
      <c r="S13" s="18">
        <v>3.321190122917566E-2</v>
      </c>
      <c r="T13" s="18">
        <v>3.9071870314806308E-2</v>
      </c>
      <c r="V13" s="18">
        <v>5.4917366066278943E-2</v>
      </c>
      <c r="W13" s="18">
        <v>4.3255806072530392E-2</v>
      </c>
      <c r="X13" s="18">
        <v>1.388590153616317E-2</v>
      </c>
      <c r="Y13" s="18">
        <v>2.907376277518087E-2</v>
      </c>
      <c r="Z13" s="18">
        <v>1.706266488177214E-2</v>
      </c>
      <c r="AA13" s="18">
        <v>7.1059954084832962E-3</v>
      </c>
      <c r="AB13" s="18">
        <v>2.259711613848181E-2</v>
      </c>
      <c r="AD13" s="18">
        <v>1.9391297897261388E-2</v>
      </c>
      <c r="AE13" s="18">
        <v>3.0472103807444681E-2</v>
      </c>
      <c r="AF13" s="18">
        <v>2.968257845386962E-2</v>
      </c>
      <c r="AG13" s="18">
        <v>5.2577960219737582E-2</v>
      </c>
      <c r="AH13" s="18">
        <v>3.2744697078774247E-2</v>
      </c>
      <c r="AI13" s="18">
        <v>2.268602939845675E-2</v>
      </c>
      <c r="AJ13" s="18">
        <v>0</v>
      </c>
      <c r="AL13" s="18">
        <v>2.2030000000000001E-2</v>
      </c>
      <c r="AM13" s="18">
        <v>2.4719999999999999E-2</v>
      </c>
      <c r="AN13" s="18">
        <v>0</v>
      </c>
      <c r="AP13" s="18">
        <v>1.457244413157738E-2</v>
      </c>
      <c r="AQ13" s="18">
        <v>3.100764468302962E-2</v>
      </c>
      <c r="AR13" s="18">
        <v>0</v>
      </c>
      <c r="AS13" s="18">
        <v>1.461324144050326E-2</v>
      </c>
      <c r="AT13" s="18">
        <v>0</v>
      </c>
      <c r="AU13" s="18">
        <v>0</v>
      </c>
      <c r="AW13" s="18">
        <v>2.1949599475332E-2</v>
      </c>
      <c r="AX13" s="18">
        <v>6.0646886296712679E-2</v>
      </c>
      <c r="AZ13" s="18">
        <v>3.7940350960478819E-2</v>
      </c>
      <c r="BA13" s="18">
        <v>2.332894243829579E-2</v>
      </c>
      <c r="BB13" s="18">
        <v>1.539850287018452E-2</v>
      </c>
      <c r="BC13" s="18">
        <v>1.447823087356385E-2</v>
      </c>
      <c r="BD13" s="18">
        <v>1.8759482718077581E-2</v>
      </c>
      <c r="BE13" s="18">
        <v>0</v>
      </c>
      <c r="BF13" s="18">
        <v>4.7359273849902371E-2</v>
      </c>
      <c r="BG13" s="18">
        <v>4.2267926767497278E-2</v>
      </c>
    </row>
    <row r="15" spans="2:61">
      <c r="B15" s="21" t="s">
        <v>32</v>
      </c>
    </row>
    <row r="16" spans="2:61">
      <c r="B16" t="s">
        <v>483</v>
      </c>
    </row>
    <row r="17" spans="2:2">
      <c r="B17" t="s">
        <v>11</v>
      </c>
    </row>
    <row r="18" spans="2:2">
      <c r="B18"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I18"/>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282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2017</v>
      </c>
      <c r="D7" s="27">
        <v>847</v>
      </c>
      <c r="E7" s="27">
        <v>1162</v>
      </c>
      <c r="G7" s="27">
        <v>109</v>
      </c>
      <c r="H7" s="27">
        <v>264</v>
      </c>
      <c r="I7" s="27">
        <v>210</v>
      </c>
      <c r="J7" s="27">
        <v>173</v>
      </c>
      <c r="K7" s="27">
        <v>221</v>
      </c>
      <c r="L7" s="27">
        <v>198</v>
      </c>
      <c r="M7" s="27">
        <v>338</v>
      </c>
      <c r="N7" s="27">
        <v>296</v>
      </c>
      <c r="O7" s="27">
        <v>208</v>
      </c>
      <c r="Q7" s="27">
        <v>649</v>
      </c>
      <c r="R7" s="27">
        <v>418</v>
      </c>
      <c r="S7" s="27">
        <v>466</v>
      </c>
      <c r="T7" s="27">
        <v>463</v>
      </c>
      <c r="V7" s="27">
        <v>256</v>
      </c>
      <c r="W7" s="27">
        <v>300</v>
      </c>
      <c r="X7" s="27">
        <v>291</v>
      </c>
      <c r="Y7" s="27">
        <v>305</v>
      </c>
      <c r="Z7" s="27">
        <v>294</v>
      </c>
      <c r="AA7" s="27">
        <v>276</v>
      </c>
      <c r="AB7" s="27">
        <v>295</v>
      </c>
      <c r="AD7" s="27">
        <v>682</v>
      </c>
      <c r="AE7" s="27">
        <v>410</v>
      </c>
      <c r="AF7" s="27">
        <v>387</v>
      </c>
      <c r="AG7" s="27">
        <v>76</v>
      </c>
      <c r="AH7" s="27">
        <v>291</v>
      </c>
      <c r="AI7" s="27">
        <v>170</v>
      </c>
      <c r="AJ7" s="27">
        <v>1</v>
      </c>
      <c r="AL7" s="27">
        <v>277</v>
      </c>
      <c r="AM7" s="27">
        <v>331</v>
      </c>
      <c r="AN7" s="27">
        <v>80</v>
      </c>
      <c r="AP7" s="27">
        <v>210</v>
      </c>
      <c r="AQ7" s="27">
        <v>192</v>
      </c>
      <c r="AR7" s="27">
        <v>67</v>
      </c>
      <c r="AS7" s="27">
        <v>463</v>
      </c>
      <c r="AT7" s="27">
        <v>76</v>
      </c>
      <c r="AU7" s="27">
        <v>11</v>
      </c>
      <c r="AW7" s="27">
        <v>1746</v>
      </c>
      <c r="AX7" s="27">
        <v>249</v>
      </c>
      <c r="AZ7" s="27">
        <v>670</v>
      </c>
      <c r="BA7" s="27">
        <v>454</v>
      </c>
      <c r="BB7" s="27">
        <v>335</v>
      </c>
      <c r="BC7" s="27">
        <v>259</v>
      </c>
      <c r="BD7" s="27">
        <v>57</v>
      </c>
      <c r="BE7" s="27">
        <v>78</v>
      </c>
      <c r="BF7" s="27">
        <v>101</v>
      </c>
      <c r="BG7" s="27">
        <v>54</v>
      </c>
    </row>
    <row r="8" spans="2:61">
      <c r="B8" s="7" t="s">
        <v>106</v>
      </c>
      <c r="C8" s="13">
        <v>2020</v>
      </c>
      <c r="D8" s="13">
        <v>881</v>
      </c>
      <c r="E8" s="13">
        <v>1136</v>
      </c>
      <c r="G8" s="13">
        <v>101</v>
      </c>
      <c r="H8" s="13">
        <v>259</v>
      </c>
      <c r="I8" s="13">
        <v>213</v>
      </c>
      <c r="J8" s="13">
        <v>171</v>
      </c>
      <c r="K8" s="13">
        <v>222</v>
      </c>
      <c r="L8" s="13">
        <v>205</v>
      </c>
      <c r="M8" s="13">
        <v>338</v>
      </c>
      <c r="N8" s="13">
        <v>320</v>
      </c>
      <c r="O8" s="13">
        <v>191</v>
      </c>
      <c r="Q8" s="13">
        <v>655</v>
      </c>
      <c r="R8" s="13">
        <v>415</v>
      </c>
      <c r="S8" s="13">
        <v>470</v>
      </c>
      <c r="T8" s="13">
        <v>458</v>
      </c>
      <c r="V8" s="13">
        <v>301</v>
      </c>
      <c r="W8" s="13">
        <v>286</v>
      </c>
      <c r="X8" s="13">
        <v>297</v>
      </c>
      <c r="Y8" s="13">
        <v>280</v>
      </c>
      <c r="Z8" s="13">
        <v>284</v>
      </c>
      <c r="AA8" s="13">
        <v>275</v>
      </c>
      <c r="AB8" s="13">
        <v>298</v>
      </c>
      <c r="AD8" s="13">
        <v>681</v>
      </c>
      <c r="AE8" s="13">
        <v>413</v>
      </c>
      <c r="AF8" s="13">
        <v>389</v>
      </c>
      <c r="AG8" s="13">
        <v>75</v>
      </c>
      <c r="AH8" s="13">
        <v>292</v>
      </c>
      <c r="AI8" s="13">
        <v>170</v>
      </c>
      <c r="AJ8" s="13">
        <v>1</v>
      </c>
      <c r="AL8" s="13">
        <v>290</v>
      </c>
      <c r="AM8" s="13">
        <v>342</v>
      </c>
      <c r="AN8" s="13">
        <v>81</v>
      </c>
      <c r="AP8" s="13">
        <v>208</v>
      </c>
      <c r="AQ8" s="13">
        <v>186</v>
      </c>
      <c r="AR8" s="13">
        <v>68</v>
      </c>
      <c r="AS8" s="13">
        <v>447</v>
      </c>
      <c r="AT8" s="13">
        <v>75</v>
      </c>
      <c r="AU8" s="13">
        <v>11</v>
      </c>
      <c r="AW8" s="13">
        <v>1748</v>
      </c>
      <c r="AX8" s="13">
        <v>250</v>
      </c>
      <c r="AZ8" s="13">
        <v>701</v>
      </c>
      <c r="BA8" s="13">
        <v>440</v>
      </c>
      <c r="BB8" s="13">
        <v>336</v>
      </c>
      <c r="BC8" s="13">
        <v>251</v>
      </c>
      <c r="BD8" s="13">
        <v>56</v>
      </c>
      <c r="BE8" s="13">
        <v>76</v>
      </c>
      <c r="BF8" s="13">
        <v>97</v>
      </c>
      <c r="BG8" s="13">
        <v>54</v>
      </c>
    </row>
    <row r="9" spans="2:61" ht="18.95" customHeight="1">
      <c r="B9" s="20" t="s">
        <v>269</v>
      </c>
      <c r="C9" s="18">
        <v>0.26935198428853158</v>
      </c>
      <c r="D9" s="18">
        <v>0.26384321624679602</v>
      </c>
      <c r="E9" s="18">
        <v>0.27267880627727092</v>
      </c>
      <c r="G9" s="18">
        <v>0.31184217537865572</v>
      </c>
      <c r="H9" s="18">
        <v>0.29722529956594229</v>
      </c>
      <c r="I9" s="18">
        <v>0.33696292938771782</v>
      </c>
      <c r="J9" s="18">
        <v>0.2590229300437889</v>
      </c>
      <c r="K9" s="18">
        <v>0.2395685181211345</v>
      </c>
      <c r="L9" s="18">
        <v>0.32386098486283499</v>
      </c>
      <c r="M9" s="18">
        <v>0.18269277004300091</v>
      </c>
      <c r="N9" s="18">
        <v>0.26945071421345279</v>
      </c>
      <c r="O9" s="18">
        <v>0.27224927572171459</v>
      </c>
      <c r="Q9" s="18">
        <v>0.2259874109737173</v>
      </c>
      <c r="R9" s="18">
        <v>0.279478646173134</v>
      </c>
      <c r="S9" s="18">
        <v>0.281441610776266</v>
      </c>
      <c r="T9" s="18">
        <v>0.31363963191825411</v>
      </c>
      <c r="V9" s="18">
        <v>0.28867856012304388</v>
      </c>
      <c r="W9" s="18">
        <v>0.23020640517564819</v>
      </c>
      <c r="X9" s="18">
        <v>0.2262215967270966</v>
      </c>
      <c r="Y9" s="18">
        <v>0.27944613499398863</v>
      </c>
      <c r="Z9" s="18">
        <v>0.32741831313561881</v>
      </c>
      <c r="AA9" s="18">
        <v>0.26587681547021857</v>
      </c>
      <c r="AB9" s="18">
        <v>0.26876562826177169</v>
      </c>
      <c r="AD9" s="18">
        <v>0.21587463794031139</v>
      </c>
      <c r="AE9" s="18">
        <v>0.28782638710331482</v>
      </c>
      <c r="AF9" s="18">
        <v>0.31856709880696671</v>
      </c>
      <c r="AG9" s="18">
        <v>0.25052870309385478</v>
      </c>
      <c r="AH9" s="18">
        <v>0.25771695290202418</v>
      </c>
      <c r="AI9" s="18">
        <v>0.35587324846807528</v>
      </c>
      <c r="AJ9" s="18">
        <v>0</v>
      </c>
      <c r="AL9" s="18">
        <v>0.19294</v>
      </c>
      <c r="AM9" s="18">
        <v>0.27207999999999999</v>
      </c>
      <c r="AN9" s="18">
        <v>0.23169999999999999</v>
      </c>
      <c r="AP9" s="18">
        <v>0.2660439655242674</v>
      </c>
      <c r="AQ9" s="18">
        <v>0.2943045904308958</v>
      </c>
      <c r="AR9" s="18">
        <v>0.24040039896332049</v>
      </c>
      <c r="AS9" s="18">
        <v>0.31823186345476723</v>
      </c>
      <c r="AT9" s="18">
        <v>0.31739008198882868</v>
      </c>
      <c r="AU9" s="18">
        <v>8.6045332102613933E-2</v>
      </c>
      <c r="AW9" s="18">
        <v>0.21834021514721591</v>
      </c>
      <c r="AX9" s="18">
        <v>0.60887307709448191</v>
      </c>
      <c r="AZ9" s="18">
        <v>0.24820501724196309</v>
      </c>
      <c r="BA9" s="18">
        <v>0.27010713562303151</v>
      </c>
      <c r="BB9" s="18">
        <v>0.21702860546661679</v>
      </c>
      <c r="BC9" s="18">
        <v>0.32174768815938742</v>
      </c>
      <c r="BD9" s="18">
        <v>0.21383735056896239</v>
      </c>
      <c r="BE9" s="18">
        <v>0.27180135330463712</v>
      </c>
      <c r="BF9" s="18">
        <v>0.40876793809183282</v>
      </c>
      <c r="BG9" s="18">
        <v>0.42722865910463759</v>
      </c>
    </row>
    <row r="10" spans="2:61" ht="18.95" customHeight="1">
      <c r="B10" s="20" t="s">
        <v>131</v>
      </c>
      <c r="C10" s="18">
        <v>0.37267714111994571</v>
      </c>
      <c r="D10" s="18">
        <v>0.38605104224610098</v>
      </c>
      <c r="E10" s="18">
        <v>0.36280101339295118</v>
      </c>
      <c r="G10" s="18">
        <v>0.30476231818902721</v>
      </c>
      <c r="H10" s="18">
        <v>0.3805817654330601</v>
      </c>
      <c r="I10" s="18">
        <v>0.31218697937406198</v>
      </c>
      <c r="J10" s="18">
        <v>0.34868768031145408</v>
      </c>
      <c r="K10" s="18">
        <v>0.33720585310891649</v>
      </c>
      <c r="L10" s="18">
        <v>0.37177114763269281</v>
      </c>
      <c r="M10" s="18">
        <v>0.47806354167261811</v>
      </c>
      <c r="N10" s="18">
        <v>0.37275931165171861</v>
      </c>
      <c r="O10" s="18">
        <v>0.34260354422401351</v>
      </c>
      <c r="Q10" s="18">
        <v>0.40394249729379739</v>
      </c>
      <c r="R10" s="18">
        <v>0.37453138254521368</v>
      </c>
      <c r="S10" s="18">
        <v>0.36910186343375923</v>
      </c>
      <c r="T10" s="18">
        <v>0.32747763220941678</v>
      </c>
      <c r="V10" s="18">
        <v>0.33700387411777372</v>
      </c>
      <c r="W10" s="18">
        <v>0.38549828316670659</v>
      </c>
      <c r="X10" s="18">
        <v>0.37318067513521258</v>
      </c>
      <c r="Y10" s="18">
        <v>0.36015698671017399</v>
      </c>
      <c r="Z10" s="18">
        <v>0.38414507236908157</v>
      </c>
      <c r="AA10" s="18">
        <v>0.39320401624307971</v>
      </c>
      <c r="AB10" s="18">
        <v>0.3778416122546987</v>
      </c>
      <c r="AD10" s="18">
        <v>0.41417018848263071</v>
      </c>
      <c r="AE10" s="18">
        <v>0.36177302311642773</v>
      </c>
      <c r="AF10" s="18">
        <v>0.32941270132286182</v>
      </c>
      <c r="AG10" s="18">
        <v>0.41820116441960797</v>
      </c>
      <c r="AH10" s="18">
        <v>0.38837543266991131</v>
      </c>
      <c r="AI10" s="18">
        <v>0.28676640239085938</v>
      </c>
      <c r="AJ10" s="18">
        <v>0</v>
      </c>
      <c r="AL10" s="18">
        <v>0.44184000000000001</v>
      </c>
      <c r="AM10" s="18">
        <v>0.34293000000000001</v>
      </c>
      <c r="AN10" s="18">
        <v>0.31091999999999997</v>
      </c>
      <c r="AP10" s="18">
        <v>0.41812695230982289</v>
      </c>
      <c r="AQ10" s="18">
        <v>0.33084107357115311</v>
      </c>
      <c r="AR10" s="18">
        <v>0.40436010890558549</v>
      </c>
      <c r="AS10" s="18">
        <v>0.35964613568111281</v>
      </c>
      <c r="AT10" s="18">
        <v>0.46433754895097928</v>
      </c>
      <c r="AU10" s="18">
        <v>0.63758367697835661</v>
      </c>
      <c r="AW10" s="18">
        <v>0.41482786914673581</v>
      </c>
      <c r="AX10" s="18">
        <v>9.9411323390154391E-2</v>
      </c>
      <c r="AZ10" s="18">
        <v>0.36206223721149511</v>
      </c>
      <c r="BA10" s="18">
        <v>0.3652562749759829</v>
      </c>
      <c r="BB10" s="18">
        <v>0.47600042708815349</v>
      </c>
      <c r="BC10" s="18">
        <v>0.39124006774680681</v>
      </c>
      <c r="BD10" s="18">
        <v>0.46088658959201639</v>
      </c>
      <c r="BE10" s="18">
        <v>0.35964762669593447</v>
      </c>
      <c r="BF10" s="18">
        <v>0.14305302405563511</v>
      </c>
      <c r="BG10" s="18">
        <v>0.20764282108047671</v>
      </c>
    </row>
    <row r="11" spans="2:61" ht="18.95" customHeight="1">
      <c r="B11" s="20" t="s">
        <v>270</v>
      </c>
      <c r="C11" s="18">
        <v>0.28899057747593032</v>
      </c>
      <c r="D11" s="18">
        <v>0.29230443861469257</v>
      </c>
      <c r="E11" s="18">
        <v>0.28667624133373992</v>
      </c>
      <c r="G11" s="18">
        <v>0.30703716268528081</v>
      </c>
      <c r="H11" s="18">
        <v>0.2333790957388126</v>
      </c>
      <c r="I11" s="18">
        <v>0.30785586161060952</v>
      </c>
      <c r="J11" s="18">
        <v>0.27979749235807699</v>
      </c>
      <c r="K11" s="18">
        <v>0.34208745573966037</v>
      </c>
      <c r="L11" s="18">
        <v>0.25812440290016592</v>
      </c>
      <c r="M11" s="18">
        <v>0.28738144775324759</v>
      </c>
      <c r="N11" s="18">
        <v>0.30325812370875538</v>
      </c>
      <c r="O11" s="18">
        <v>0.29238327027153582</v>
      </c>
      <c r="Q11" s="18">
        <v>0.32943921537181819</v>
      </c>
      <c r="R11" s="18">
        <v>0.27631704265436352</v>
      </c>
      <c r="S11" s="18">
        <v>0.27599020745504249</v>
      </c>
      <c r="T11" s="18">
        <v>0.2564907811293401</v>
      </c>
      <c r="V11" s="18">
        <v>0.28534451256742438</v>
      </c>
      <c r="W11" s="18">
        <v>0.33125382819298799</v>
      </c>
      <c r="X11" s="18">
        <v>0.34787066207131973</v>
      </c>
      <c r="Y11" s="18">
        <v>0.29486943776206792</v>
      </c>
      <c r="Z11" s="18">
        <v>0.23337276518867561</v>
      </c>
      <c r="AA11" s="18">
        <v>0.22558181876561251</v>
      </c>
      <c r="AB11" s="18">
        <v>0.29941797810743709</v>
      </c>
      <c r="AD11" s="18">
        <v>0.32353522426706721</v>
      </c>
      <c r="AE11" s="18">
        <v>0.29739766508519111</v>
      </c>
      <c r="AF11" s="18">
        <v>0.25040453757337638</v>
      </c>
      <c r="AG11" s="18">
        <v>0.25284293183034179</v>
      </c>
      <c r="AH11" s="18">
        <v>0.25695492837474398</v>
      </c>
      <c r="AI11" s="18">
        <v>0.29098570172948951</v>
      </c>
      <c r="AJ11" s="18">
        <v>0</v>
      </c>
      <c r="AL11" s="18">
        <v>0.33224999999999999</v>
      </c>
      <c r="AM11" s="18">
        <v>0.32565</v>
      </c>
      <c r="AN11" s="18">
        <v>0.38288</v>
      </c>
      <c r="AP11" s="18">
        <v>0.25097888867660378</v>
      </c>
      <c r="AQ11" s="18">
        <v>0.25866943637761558</v>
      </c>
      <c r="AR11" s="18">
        <v>0.30090104690855229</v>
      </c>
      <c r="AS11" s="18">
        <v>0.25325296959905719</v>
      </c>
      <c r="AT11" s="18">
        <v>0.18112687758503629</v>
      </c>
      <c r="AU11" s="18">
        <v>0.2763709909190295</v>
      </c>
      <c r="AW11" s="18">
        <v>0.30944819773450599</v>
      </c>
      <c r="AX11" s="18">
        <v>0.1518980967134505</v>
      </c>
      <c r="AZ11" s="18">
        <v>0.3244895315097478</v>
      </c>
      <c r="BA11" s="18">
        <v>0.3024884818971989</v>
      </c>
      <c r="BB11" s="18">
        <v>0.22952580791547381</v>
      </c>
      <c r="BC11" s="18">
        <v>0.25667751686682538</v>
      </c>
      <c r="BD11" s="18">
        <v>0.22121929293326811</v>
      </c>
      <c r="BE11" s="18">
        <v>0.31540233639200882</v>
      </c>
      <c r="BF11" s="18">
        <v>0.34704405571645242</v>
      </c>
      <c r="BG11" s="18">
        <v>0.16189392200649419</v>
      </c>
    </row>
    <row r="12" spans="2:61" ht="18.95" customHeight="1">
      <c r="B12" s="20" t="s">
        <v>271</v>
      </c>
      <c r="C12" s="18">
        <v>5.1386732553634629E-2</v>
      </c>
      <c r="D12" s="18">
        <v>4.9264728008246092E-2</v>
      </c>
      <c r="E12" s="18">
        <v>5.317333983645136E-2</v>
      </c>
      <c r="G12" s="18">
        <v>7.6358343747036206E-2</v>
      </c>
      <c r="H12" s="18">
        <v>5.2512572568047609E-2</v>
      </c>
      <c r="I12" s="18">
        <v>3.2981568353012247E-2</v>
      </c>
      <c r="J12" s="18">
        <v>8.5643177847852178E-2</v>
      </c>
      <c r="K12" s="18">
        <v>6.7868912422303765E-2</v>
      </c>
      <c r="L12" s="18">
        <v>2.9781012954066339E-2</v>
      </c>
      <c r="M12" s="18">
        <v>4.0126976535950418E-2</v>
      </c>
      <c r="N12" s="18">
        <v>4.0424210768606389E-2</v>
      </c>
      <c r="O12" s="18">
        <v>6.8675635889884498E-2</v>
      </c>
      <c r="Q12" s="18">
        <v>3.3985917787543653E-2</v>
      </c>
      <c r="R12" s="18">
        <v>4.5127228544907388E-2</v>
      </c>
      <c r="S12" s="18">
        <v>5.580073995819082E-2</v>
      </c>
      <c r="T12" s="18">
        <v>7.7412955215509241E-2</v>
      </c>
      <c r="V12" s="18">
        <v>4.2513812101708751E-2</v>
      </c>
      <c r="W12" s="18">
        <v>3.619870916662829E-2</v>
      </c>
      <c r="X12" s="18">
        <v>2.7809157730802031E-2</v>
      </c>
      <c r="Y12" s="18">
        <v>5.926545378580611E-2</v>
      </c>
      <c r="Z12" s="18">
        <v>4.5124708184214497E-2</v>
      </c>
      <c r="AA12" s="18">
        <v>0.1082236273009811</v>
      </c>
      <c r="AB12" s="18">
        <v>4.4524681144512183E-2</v>
      </c>
      <c r="AD12" s="18">
        <v>4.1673832614759633E-2</v>
      </c>
      <c r="AE12" s="18">
        <v>4.5243883980775008E-2</v>
      </c>
      <c r="AF12" s="18">
        <v>6.5177210168182328E-2</v>
      </c>
      <c r="AG12" s="18">
        <v>7.8427200656195323E-2</v>
      </c>
      <c r="AH12" s="18">
        <v>7.0371299658961065E-2</v>
      </c>
      <c r="AI12" s="18">
        <v>2.935663322573847E-2</v>
      </c>
      <c r="AJ12" s="18">
        <v>0</v>
      </c>
      <c r="AL12" s="18">
        <v>1.567E-2</v>
      </c>
      <c r="AM12" s="18">
        <v>4.3159999999999997E-2</v>
      </c>
      <c r="AN12" s="18">
        <v>4.616E-2</v>
      </c>
      <c r="AP12" s="18">
        <v>6.0197012005099332E-2</v>
      </c>
      <c r="AQ12" s="18">
        <v>9.1408467436302057E-2</v>
      </c>
      <c r="AR12" s="18">
        <v>5.4338445222541693E-2</v>
      </c>
      <c r="AS12" s="18">
        <v>6.2500496443115575E-2</v>
      </c>
      <c r="AT12" s="18">
        <v>3.7145491475155827E-2</v>
      </c>
      <c r="AU12" s="18">
        <v>0</v>
      </c>
      <c r="AW12" s="18">
        <v>4.5042574062483881E-2</v>
      </c>
      <c r="AX12" s="18">
        <v>9.3060450656698296E-2</v>
      </c>
      <c r="AZ12" s="18">
        <v>3.5592338317073917E-2</v>
      </c>
      <c r="BA12" s="18">
        <v>4.9811977683350057E-2</v>
      </c>
      <c r="BB12" s="18">
        <v>6.7581456005896018E-2</v>
      </c>
      <c r="BC12" s="18">
        <v>2.202843197742688E-2</v>
      </c>
      <c r="BD12" s="18">
        <v>0.104056766905753</v>
      </c>
      <c r="BE12" s="18">
        <v>5.3148683607419603E-2</v>
      </c>
      <c r="BF12" s="18">
        <v>9.1329337320445611E-2</v>
      </c>
      <c r="BG12" s="18">
        <v>0.16374887674548341</v>
      </c>
    </row>
    <row r="13" spans="2:61" ht="18.95" customHeight="1">
      <c r="B13" s="20" t="s">
        <v>119</v>
      </c>
      <c r="C13" s="18">
        <v>1.7593564561957872E-2</v>
      </c>
      <c r="D13" s="18">
        <v>8.5365748841642313E-3</v>
      </c>
      <c r="E13" s="18">
        <v>2.4670599159586561E-2</v>
      </c>
      <c r="G13" s="18">
        <v>0</v>
      </c>
      <c r="H13" s="18">
        <v>3.6301266694137448E-2</v>
      </c>
      <c r="I13" s="18">
        <v>1.001266127459856E-2</v>
      </c>
      <c r="J13" s="18">
        <v>2.6848719438827578E-2</v>
      </c>
      <c r="K13" s="18">
        <v>1.326926060798482E-2</v>
      </c>
      <c r="L13" s="18">
        <v>1.6462451650240011E-2</v>
      </c>
      <c r="M13" s="18">
        <v>1.1735263995182909E-2</v>
      </c>
      <c r="N13" s="18">
        <v>1.410763965746689E-2</v>
      </c>
      <c r="O13" s="18">
        <v>2.4088273892851689E-2</v>
      </c>
      <c r="Q13" s="18">
        <v>6.6449585731234717E-3</v>
      </c>
      <c r="R13" s="18">
        <v>2.4545700082381491E-2</v>
      </c>
      <c r="S13" s="18">
        <v>1.7665578376741299E-2</v>
      </c>
      <c r="T13" s="18">
        <v>2.4978999527479812E-2</v>
      </c>
      <c r="V13" s="18">
        <v>4.645924109004964E-2</v>
      </c>
      <c r="W13" s="18">
        <v>1.6842774298028749E-2</v>
      </c>
      <c r="X13" s="18">
        <v>2.4917908335569061E-2</v>
      </c>
      <c r="Y13" s="18">
        <v>6.2619867479635546E-3</v>
      </c>
      <c r="Z13" s="18">
        <v>9.9391411224096279E-3</v>
      </c>
      <c r="AA13" s="18">
        <v>7.1137222201081091E-3</v>
      </c>
      <c r="AB13" s="18">
        <v>9.4501002315802943E-3</v>
      </c>
      <c r="AD13" s="18">
        <v>4.7461166952310419E-3</v>
      </c>
      <c r="AE13" s="18">
        <v>7.7590407142914602E-3</v>
      </c>
      <c r="AF13" s="18">
        <v>3.643845212861295E-2</v>
      </c>
      <c r="AG13" s="18">
        <v>0</v>
      </c>
      <c r="AH13" s="18">
        <v>2.6581386394359471E-2</v>
      </c>
      <c r="AI13" s="18">
        <v>3.7018014185837521E-2</v>
      </c>
      <c r="AJ13" s="18">
        <v>1</v>
      </c>
      <c r="AL13" s="18">
        <v>1.7299999999999999E-2</v>
      </c>
      <c r="AM13" s="18">
        <v>1.619E-2</v>
      </c>
      <c r="AN13" s="18">
        <v>2.8330000000000001E-2</v>
      </c>
      <c r="AP13" s="18">
        <v>4.6531814842066966E-3</v>
      </c>
      <c r="AQ13" s="18">
        <v>2.4776432184033231E-2</v>
      </c>
      <c r="AR13" s="18">
        <v>0</v>
      </c>
      <c r="AS13" s="18">
        <v>6.3685348219473881E-3</v>
      </c>
      <c r="AT13" s="18">
        <v>0</v>
      </c>
      <c r="AU13" s="18">
        <v>0</v>
      </c>
      <c r="AW13" s="18">
        <v>1.234114390905851E-2</v>
      </c>
      <c r="AX13" s="18">
        <v>4.6757052145214938E-2</v>
      </c>
      <c r="AZ13" s="18">
        <v>2.9650875719719971E-2</v>
      </c>
      <c r="BA13" s="18">
        <v>1.2336129820436701E-2</v>
      </c>
      <c r="BB13" s="18">
        <v>9.8637035238599326E-3</v>
      </c>
      <c r="BC13" s="18">
        <v>8.3062952495534508E-3</v>
      </c>
      <c r="BD13" s="18">
        <v>0</v>
      </c>
      <c r="BE13" s="18">
        <v>0</v>
      </c>
      <c r="BF13" s="18">
        <v>9.8056448156342377E-3</v>
      </c>
      <c r="BG13" s="18">
        <v>3.948572106290802E-2</v>
      </c>
    </row>
    <row r="15" spans="2:61">
      <c r="B15" s="21" t="s">
        <v>32</v>
      </c>
    </row>
    <row r="16" spans="2:61">
      <c r="B16" t="s">
        <v>483</v>
      </c>
    </row>
    <row r="17" spans="2:2">
      <c r="B17" t="s">
        <v>11</v>
      </c>
    </row>
    <row r="18" spans="2:2">
      <c r="B18"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I18"/>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283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2017</v>
      </c>
      <c r="D7" s="27">
        <v>847</v>
      </c>
      <c r="E7" s="27">
        <v>1162</v>
      </c>
      <c r="G7" s="27">
        <v>109</v>
      </c>
      <c r="H7" s="27">
        <v>264</v>
      </c>
      <c r="I7" s="27">
        <v>210</v>
      </c>
      <c r="J7" s="27">
        <v>173</v>
      </c>
      <c r="K7" s="27">
        <v>221</v>
      </c>
      <c r="L7" s="27">
        <v>198</v>
      </c>
      <c r="M7" s="27">
        <v>338</v>
      </c>
      <c r="N7" s="27">
        <v>296</v>
      </c>
      <c r="O7" s="27">
        <v>208</v>
      </c>
      <c r="Q7" s="27">
        <v>649</v>
      </c>
      <c r="R7" s="27">
        <v>418</v>
      </c>
      <c r="S7" s="27">
        <v>466</v>
      </c>
      <c r="T7" s="27">
        <v>463</v>
      </c>
      <c r="V7" s="27">
        <v>256</v>
      </c>
      <c r="W7" s="27">
        <v>300</v>
      </c>
      <c r="X7" s="27">
        <v>291</v>
      </c>
      <c r="Y7" s="27">
        <v>305</v>
      </c>
      <c r="Z7" s="27">
        <v>294</v>
      </c>
      <c r="AA7" s="27">
        <v>276</v>
      </c>
      <c r="AB7" s="27">
        <v>295</v>
      </c>
      <c r="AD7" s="27">
        <v>682</v>
      </c>
      <c r="AE7" s="27">
        <v>410</v>
      </c>
      <c r="AF7" s="27">
        <v>387</v>
      </c>
      <c r="AG7" s="27">
        <v>76</v>
      </c>
      <c r="AH7" s="27">
        <v>291</v>
      </c>
      <c r="AI7" s="27">
        <v>170</v>
      </c>
      <c r="AJ7" s="27">
        <v>1</v>
      </c>
      <c r="AL7" s="27">
        <v>277</v>
      </c>
      <c r="AM7" s="27">
        <v>331</v>
      </c>
      <c r="AN7" s="27">
        <v>80</v>
      </c>
      <c r="AP7" s="27">
        <v>210</v>
      </c>
      <c r="AQ7" s="27">
        <v>192</v>
      </c>
      <c r="AR7" s="27">
        <v>67</v>
      </c>
      <c r="AS7" s="27">
        <v>463</v>
      </c>
      <c r="AT7" s="27">
        <v>76</v>
      </c>
      <c r="AU7" s="27">
        <v>11</v>
      </c>
      <c r="AW7" s="27">
        <v>1746</v>
      </c>
      <c r="AX7" s="27">
        <v>249</v>
      </c>
      <c r="AZ7" s="27">
        <v>670</v>
      </c>
      <c r="BA7" s="27">
        <v>454</v>
      </c>
      <c r="BB7" s="27">
        <v>335</v>
      </c>
      <c r="BC7" s="27">
        <v>259</v>
      </c>
      <c r="BD7" s="27">
        <v>57</v>
      </c>
      <c r="BE7" s="27">
        <v>78</v>
      </c>
      <c r="BF7" s="27">
        <v>101</v>
      </c>
      <c r="BG7" s="27">
        <v>54</v>
      </c>
    </row>
    <row r="8" spans="2:61">
      <c r="B8" s="7" t="s">
        <v>106</v>
      </c>
      <c r="C8" s="13">
        <v>2020</v>
      </c>
      <c r="D8" s="13">
        <v>881</v>
      </c>
      <c r="E8" s="13">
        <v>1136</v>
      </c>
      <c r="G8" s="13">
        <v>101</v>
      </c>
      <c r="H8" s="13">
        <v>259</v>
      </c>
      <c r="I8" s="13">
        <v>213</v>
      </c>
      <c r="J8" s="13">
        <v>171</v>
      </c>
      <c r="K8" s="13">
        <v>222</v>
      </c>
      <c r="L8" s="13">
        <v>205</v>
      </c>
      <c r="M8" s="13">
        <v>338</v>
      </c>
      <c r="N8" s="13">
        <v>320</v>
      </c>
      <c r="O8" s="13">
        <v>191</v>
      </c>
      <c r="Q8" s="13">
        <v>655</v>
      </c>
      <c r="R8" s="13">
        <v>415</v>
      </c>
      <c r="S8" s="13">
        <v>470</v>
      </c>
      <c r="T8" s="13">
        <v>458</v>
      </c>
      <c r="V8" s="13">
        <v>301</v>
      </c>
      <c r="W8" s="13">
        <v>286</v>
      </c>
      <c r="X8" s="13">
        <v>297</v>
      </c>
      <c r="Y8" s="13">
        <v>280</v>
      </c>
      <c r="Z8" s="13">
        <v>284</v>
      </c>
      <c r="AA8" s="13">
        <v>275</v>
      </c>
      <c r="AB8" s="13">
        <v>298</v>
      </c>
      <c r="AD8" s="13">
        <v>681</v>
      </c>
      <c r="AE8" s="13">
        <v>413</v>
      </c>
      <c r="AF8" s="13">
        <v>389</v>
      </c>
      <c r="AG8" s="13">
        <v>75</v>
      </c>
      <c r="AH8" s="13">
        <v>292</v>
      </c>
      <c r="AI8" s="13">
        <v>170</v>
      </c>
      <c r="AJ8" s="13">
        <v>1</v>
      </c>
      <c r="AL8" s="13">
        <v>290</v>
      </c>
      <c r="AM8" s="13">
        <v>342</v>
      </c>
      <c r="AN8" s="13">
        <v>81</v>
      </c>
      <c r="AP8" s="13">
        <v>208</v>
      </c>
      <c r="AQ8" s="13">
        <v>186</v>
      </c>
      <c r="AR8" s="13">
        <v>68</v>
      </c>
      <c r="AS8" s="13">
        <v>447</v>
      </c>
      <c r="AT8" s="13">
        <v>75</v>
      </c>
      <c r="AU8" s="13">
        <v>11</v>
      </c>
      <c r="AW8" s="13">
        <v>1748</v>
      </c>
      <c r="AX8" s="13">
        <v>250</v>
      </c>
      <c r="AZ8" s="13">
        <v>701</v>
      </c>
      <c r="BA8" s="13">
        <v>440</v>
      </c>
      <c r="BB8" s="13">
        <v>336</v>
      </c>
      <c r="BC8" s="13">
        <v>251</v>
      </c>
      <c r="BD8" s="13">
        <v>56</v>
      </c>
      <c r="BE8" s="13">
        <v>76</v>
      </c>
      <c r="BF8" s="13">
        <v>97</v>
      </c>
      <c r="BG8" s="13">
        <v>54</v>
      </c>
    </row>
    <row r="9" spans="2:61" ht="18.95" customHeight="1">
      <c r="B9" s="20" t="s">
        <v>269</v>
      </c>
      <c r="C9" s="18">
        <v>0.63956048608351213</v>
      </c>
      <c r="D9" s="18">
        <v>0.63301395487612622</v>
      </c>
      <c r="E9" s="18">
        <v>0.644189479880798</v>
      </c>
      <c r="G9" s="18">
        <v>0.58855517704277172</v>
      </c>
      <c r="H9" s="18">
        <v>0.63706529206112383</v>
      </c>
      <c r="I9" s="18">
        <v>0.69506193649868631</v>
      </c>
      <c r="J9" s="18">
        <v>0.70776572905597568</v>
      </c>
      <c r="K9" s="18">
        <v>0.6463098753083778</v>
      </c>
      <c r="L9" s="18">
        <v>0.62535974671646144</v>
      </c>
      <c r="M9" s="18">
        <v>0.59133699707033105</v>
      </c>
      <c r="N9" s="18">
        <v>0.63245656983540444</v>
      </c>
      <c r="O9" s="18">
        <v>0.65132492439354017</v>
      </c>
      <c r="Q9" s="18">
        <v>0.62686002472284186</v>
      </c>
      <c r="R9" s="18">
        <v>0.661841288334023</v>
      </c>
      <c r="S9" s="18">
        <v>0.68418058514419478</v>
      </c>
      <c r="T9" s="18">
        <v>0.5957581177691742</v>
      </c>
      <c r="V9" s="18">
        <v>0.68635818298359397</v>
      </c>
      <c r="W9" s="18">
        <v>0.60299947957946398</v>
      </c>
      <c r="X9" s="18">
        <v>0.63689678609968026</v>
      </c>
      <c r="Y9" s="18">
        <v>0.67358667309058318</v>
      </c>
      <c r="Z9" s="18">
        <v>0.62702663362608679</v>
      </c>
      <c r="AA9" s="18">
        <v>0.64502730780716355</v>
      </c>
      <c r="AB9" s="18">
        <v>0.60485225464618964</v>
      </c>
      <c r="AD9" s="18">
        <v>0.58058905365302393</v>
      </c>
      <c r="AE9" s="18">
        <v>0.66500998084337715</v>
      </c>
      <c r="AF9" s="18">
        <v>0.68079657310826902</v>
      </c>
      <c r="AG9" s="18">
        <v>0.65743111250819808</v>
      </c>
      <c r="AH9" s="18">
        <v>0.62880476986606781</v>
      </c>
      <c r="AI9" s="18">
        <v>0.73367729084484479</v>
      </c>
      <c r="AJ9" s="18">
        <v>0</v>
      </c>
      <c r="AL9" s="18">
        <v>0.66224000000000005</v>
      </c>
      <c r="AM9" s="18">
        <v>0.62941000000000003</v>
      </c>
      <c r="AN9" s="18">
        <v>0.60960999999999999</v>
      </c>
      <c r="AP9" s="18">
        <v>0.63755203962172302</v>
      </c>
      <c r="AQ9" s="18">
        <v>0.60047975755052552</v>
      </c>
      <c r="AR9" s="18">
        <v>0.72178318935042174</v>
      </c>
      <c r="AS9" s="18">
        <v>0.63042955472103002</v>
      </c>
      <c r="AT9" s="18">
        <v>0.61467773702255868</v>
      </c>
      <c r="AU9" s="18">
        <v>0.70849434400145483</v>
      </c>
      <c r="AW9" s="18">
        <v>0.61680337041455691</v>
      </c>
      <c r="AX9" s="18">
        <v>0.79794888343558956</v>
      </c>
      <c r="AZ9" s="18">
        <v>0.66267456284474047</v>
      </c>
      <c r="BA9" s="18">
        <v>0.59245938018432021</v>
      </c>
      <c r="BB9" s="18">
        <v>0.62802479063716976</v>
      </c>
      <c r="BC9" s="18">
        <v>0.65595026584793192</v>
      </c>
      <c r="BD9" s="18">
        <v>0.60104666895209913</v>
      </c>
      <c r="BE9" s="18">
        <v>0.67648989746554133</v>
      </c>
      <c r="BF9" s="18">
        <v>0.71573973583449979</v>
      </c>
      <c r="BG9" s="18">
        <v>0.59920999011291798</v>
      </c>
    </row>
    <row r="10" spans="2:61" ht="18.95" customHeight="1">
      <c r="B10" s="20" t="s">
        <v>131</v>
      </c>
      <c r="C10" s="18">
        <v>0.1026485748658581</v>
      </c>
      <c r="D10" s="18">
        <v>0.1094022718158093</v>
      </c>
      <c r="E10" s="18">
        <v>9.7686040021705098E-2</v>
      </c>
      <c r="G10" s="18">
        <v>0.1272593130142094</v>
      </c>
      <c r="H10" s="18">
        <v>0.1027992092442043</v>
      </c>
      <c r="I10" s="18">
        <v>6.9292342305150426E-2</v>
      </c>
      <c r="J10" s="18">
        <v>8.5530421882256083E-2</v>
      </c>
      <c r="K10" s="18">
        <v>7.6369019462360591E-2</v>
      </c>
      <c r="L10" s="18">
        <v>0.1110827738238812</v>
      </c>
      <c r="M10" s="18">
        <v>0.13341913545452391</v>
      </c>
      <c r="N10" s="18">
        <v>0.11596606017144161</v>
      </c>
      <c r="O10" s="18">
        <v>8.6834823301677411E-2</v>
      </c>
      <c r="Q10" s="18">
        <v>0.1156036861906983</v>
      </c>
      <c r="R10" s="18">
        <v>8.0740040081846959E-2</v>
      </c>
      <c r="S10" s="18">
        <v>0.1035916722796513</v>
      </c>
      <c r="T10" s="18">
        <v>0.1054136752441633</v>
      </c>
      <c r="V10" s="18">
        <v>6.3817185623855091E-2</v>
      </c>
      <c r="W10" s="18">
        <v>0.1404651253630029</v>
      </c>
      <c r="X10" s="18">
        <v>0.1052350537379306</v>
      </c>
      <c r="Y10" s="18">
        <v>8.1628752405225866E-2</v>
      </c>
      <c r="Z10" s="18">
        <v>9.924535887494236E-2</v>
      </c>
      <c r="AA10" s="18">
        <v>0.1056558378923115</v>
      </c>
      <c r="AB10" s="18">
        <v>0.1232971154598249</v>
      </c>
      <c r="AD10" s="18">
        <v>0.11229944558901001</v>
      </c>
      <c r="AE10" s="18">
        <v>9.6636965195394053E-2</v>
      </c>
      <c r="AF10" s="18">
        <v>0.1028783242249174</v>
      </c>
      <c r="AG10" s="18">
        <v>9.1415885579404235E-2</v>
      </c>
      <c r="AH10" s="18">
        <v>0.1054054066696444</v>
      </c>
      <c r="AI10" s="18">
        <v>7.8782639152033665E-2</v>
      </c>
      <c r="AJ10" s="18">
        <v>0</v>
      </c>
      <c r="AL10" s="18">
        <v>0.12126000000000001</v>
      </c>
      <c r="AM10" s="18">
        <v>9.7489999999999993E-2</v>
      </c>
      <c r="AN10" s="18">
        <v>0.11463</v>
      </c>
      <c r="AP10" s="18">
        <v>0.1160285379218044</v>
      </c>
      <c r="AQ10" s="18">
        <v>0.1116434940810347</v>
      </c>
      <c r="AR10" s="18">
        <v>8.9604764345397783E-2</v>
      </c>
      <c r="AS10" s="18">
        <v>0.1045240009503816</v>
      </c>
      <c r="AT10" s="18">
        <v>0.12849205275905801</v>
      </c>
      <c r="AU10" s="18">
        <v>0</v>
      </c>
      <c r="AW10" s="18">
        <v>0.1141224076795731</v>
      </c>
      <c r="AX10" s="18">
        <v>2.763607043510306E-2</v>
      </c>
      <c r="AZ10" s="18">
        <v>9.6143960923867358E-2</v>
      </c>
      <c r="BA10" s="18">
        <v>0.12944591698778471</v>
      </c>
      <c r="BB10" s="18">
        <v>0.1152057253756498</v>
      </c>
      <c r="BC10" s="18">
        <v>6.6534344443508725E-2</v>
      </c>
      <c r="BD10" s="18">
        <v>0.1280883169651004</v>
      </c>
      <c r="BE10" s="18">
        <v>0.1033331537626829</v>
      </c>
      <c r="BF10" s="18">
        <v>4.9407395093822727E-2</v>
      </c>
      <c r="BG10" s="18">
        <v>0.12479471315136741</v>
      </c>
    </row>
    <row r="11" spans="2:61" ht="18.95" customHeight="1">
      <c r="B11" s="20" t="s">
        <v>270</v>
      </c>
      <c r="C11" s="18">
        <v>0.185369197904489</v>
      </c>
      <c r="D11" s="18">
        <v>0.18811501058278191</v>
      </c>
      <c r="E11" s="18">
        <v>0.1832140193617301</v>
      </c>
      <c r="G11" s="18">
        <v>0.21913048055596621</v>
      </c>
      <c r="H11" s="18">
        <v>0.1606846085812583</v>
      </c>
      <c r="I11" s="18">
        <v>0.18922098809710261</v>
      </c>
      <c r="J11" s="18">
        <v>0.11731817928290179</v>
      </c>
      <c r="K11" s="18">
        <v>0.18576515411673669</v>
      </c>
      <c r="L11" s="18">
        <v>0.20067954593136009</v>
      </c>
      <c r="M11" s="18">
        <v>0.22115803221301469</v>
      </c>
      <c r="N11" s="18">
        <v>0.18410816424945309</v>
      </c>
      <c r="O11" s="18">
        <v>0.1797545988701035</v>
      </c>
      <c r="Q11" s="18">
        <v>0.19978166519278021</v>
      </c>
      <c r="R11" s="18">
        <v>0.17644693113269991</v>
      </c>
      <c r="S11" s="18">
        <v>0.14693943860883099</v>
      </c>
      <c r="T11" s="18">
        <v>0.21038401651987779</v>
      </c>
      <c r="V11" s="18">
        <v>0.1761354950389665</v>
      </c>
      <c r="W11" s="18">
        <v>0.19305877409836619</v>
      </c>
      <c r="X11" s="18">
        <v>0.21945634399880359</v>
      </c>
      <c r="Y11" s="18">
        <v>0.15571827418648609</v>
      </c>
      <c r="Z11" s="18">
        <v>0.17761478821494839</v>
      </c>
      <c r="AA11" s="18">
        <v>0.1420726383451815</v>
      </c>
      <c r="AB11" s="18">
        <v>0.2286034767126105</v>
      </c>
      <c r="AD11" s="18">
        <v>0.23900796878088951</v>
      </c>
      <c r="AE11" s="18">
        <v>0.18222883517379609</v>
      </c>
      <c r="AF11" s="18">
        <v>0.1245882818956118</v>
      </c>
      <c r="AG11" s="18">
        <v>0.1633484900978433</v>
      </c>
      <c r="AH11" s="18">
        <v>0.1836891858928246</v>
      </c>
      <c r="AI11" s="18">
        <v>0.12547286169308339</v>
      </c>
      <c r="AJ11" s="18">
        <v>1</v>
      </c>
      <c r="AL11" s="18">
        <v>0.18873999999999999</v>
      </c>
      <c r="AM11" s="18">
        <v>0.18673000000000001</v>
      </c>
      <c r="AN11" s="18">
        <v>0.25285000000000002</v>
      </c>
      <c r="AP11" s="18">
        <v>0.17175419834713021</v>
      </c>
      <c r="AQ11" s="18">
        <v>0.19908788890800999</v>
      </c>
      <c r="AR11" s="18">
        <v>0.15924789752140381</v>
      </c>
      <c r="AS11" s="18">
        <v>0.17097122402795439</v>
      </c>
      <c r="AT11" s="18">
        <v>0.18209955399301411</v>
      </c>
      <c r="AU11" s="18">
        <v>0.29150565599854511</v>
      </c>
      <c r="AW11" s="18">
        <v>0.20160244783270609</v>
      </c>
      <c r="AX11" s="18">
        <v>7.651703642902527E-2</v>
      </c>
      <c r="AZ11" s="18">
        <v>0.17700493747203211</v>
      </c>
      <c r="BA11" s="18">
        <v>0.20954116237470161</v>
      </c>
      <c r="BB11" s="18">
        <v>0.16983124735234151</v>
      </c>
      <c r="BC11" s="18">
        <v>0.1958968075704752</v>
      </c>
      <c r="BD11" s="18">
        <v>0.18584264641551809</v>
      </c>
      <c r="BE11" s="18">
        <v>0.16748223191341069</v>
      </c>
      <c r="BF11" s="18">
        <v>0.1585236587032533</v>
      </c>
      <c r="BG11" s="18">
        <v>0.19811762861986401</v>
      </c>
    </row>
    <row r="12" spans="2:61" ht="18.95" customHeight="1">
      <c r="B12" s="20" t="s">
        <v>271</v>
      </c>
      <c r="C12" s="18">
        <v>5.6995138203697733E-2</v>
      </c>
      <c r="D12" s="18">
        <v>5.8720490769362241E-2</v>
      </c>
      <c r="E12" s="18">
        <v>5.5811027319941788E-2</v>
      </c>
      <c r="G12" s="18">
        <v>5.4724882649919232E-2</v>
      </c>
      <c r="H12" s="18">
        <v>6.6721858078703802E-2</v>
      </c>
      <c r="I12" s="18">
        <v>4.1873933904844257E-2</v>
      </c>
      <c r="J12" s="18">
        <v>8.2572195769773954E-2</v>
      </c>
      <c r="K12" s="18">
        <v>7.501118050942146E-2</v>
      </c>
      <c r="L12" s="18">
        <v>5.7573741664343002E-2</v>
      </c>
      <c r="M12" s="18">
        <v>4.5885370102724567E-2</v>
      </c>
      <c r="N12" s="18">
        <v>4.406500831365022E-2</v>
      </c>
      <c r="O12" s="18">
        <v>5.8604274144582941E-2</v>
      </c>
      <c r="Q12" s="18">
        <v>4.9915269960998723E-2</v>
      </c>
      <c r="R12" s="18">
        <v>6.1218036584001823E-2</v>
      </c>
      <c r="S12" s="18">
        <v>5.5005740557474522E-2</v>
      </c>
      <c r="T12" s="18">
        <v>6.1902179301349079E-2</v>
      </c>
      <c r="V12" s="18">
        <v>4.6629318916908948E-2</v>
      </c>
      <c r="W12" s="18">
        <v>3.9741509986217859E-2</v>
      </c>
      <c r="X12" s="18">
        <v>3.4860755622451757E-2</v>
      </c>
      <c r="Y12" s="18">
        <v>6.9593410273216083E-2</v>
      </c>
      <c r="Z12" s="18">
        <v>8.257949294736136E-2</v>
      </c>
      <c r="AA12" s="18">
        <v>0.1001382205468602</v>
      </c>
      <c r="AB12" s="18">
        <v>3.0029898118016731E-2</v>
      </c>
      <c r="AD12" s="18">
        <v>5.8429400506213723E-2</v>
      </c>
      <c r="AE12" s="18">
        <v>4.3549314637069438E-2</v>
      </c>
      <c r="AF12" s="18">
        <v>7.0568084612805754E-2</v>
      </c>
      <c r="AG12" s="18">
        <v>6.5810121254040288E-2</v>
      </c>
      <c r="AH12" s="18">
        <v>6.325974210661367E-2</v>
      </c>
      <c r="AI12" s="18">
        <v>3.8473337136798749E-2</v>
      </c>
      <c r="AJ12" s="18">
        <v>0</v>
      </c>
      <c r="AL12" s="18">
        <v>1.4500000000000001E-2</v>
      </c>
      <c r="AM12" s="18">
        <v>7.3649999999999993E-2</v>
      </c>
      <c r="AN12" s="18">
        <v>2.291E-2</v>
      </c>
      <c r="AP12" s="18">
        <v>6.9664077656603929E-2</v>
      </c>
      <c r="AQ12" s="18">
        <v>6.1773147712947687E-2</v>
      </c>
      <c r="AR12" s="18">
        <v>2.9364148782776649E-2</v>
      </c>
      <c r="AS12" s="18">
        <v>7.9560062714637891E-2</v>
      </c>
      <c r="AT12" s="18">
        <v>7.4730656225369202E-2</v>
      </c>
      <c r="AU12" s="18">
        <v>0</v>
      </c>
      <c r="AW12" s="18">
        <v>5.5136995552738773E-2</v>
      </c>
      <c r="AX12" s="18">
        <v>6.4117921055457799E-2</v>
      </c>
      <c r="AZ12" s="18">
        <v>4.6000510010686467E-2</v>
      </c>
      <c r="BA12" s="18">
        <v>5.5668209861410613E-2</v>
      </c>
      <c r="BB12" s="18">
        <v>7.1749240725610328E-2</v>
      </c>
      <c r="BC12" s="18">
        <v>7.8019138547940112E-2</v>
      </c>
      <c r="BD12" s="18">
        <v>6.6262884949204778E-2</v>
      </c>
      <c r="BE12" s="18">
        <v>4.0815118018549798E-2</v>
      </c>
      <c r="BF12" s="18">
        <v>4.8581226149790387E-2</v>
      </c>
      <c r="BG12" s="18">
        <v>5.8999123187228178E-2</v>
      </c>
    </row>
    <row r="13" spans="2:61" ht="18.95" customHeight="1">
      <c r="B13" s="20" t="s">
        <v>119</v>
      </c>
      <c r="C13" s="18">
        <v>1.5426602942443199E-2</v>
      </c>
      <c r="D13" s="18">
        <v>1.074827195592027E-2</v>
      </c>
      <c r="E13" s="18">
        <v>1.9099433415824912E-2</v>
      </c>
      <c r="G13" s="18">
        <v>1.033014673713342E-2</v>
      </c>
      <c r="H13" s="18">
        <v>3.2729032034709608E-2</v>
      </c>
      <c r="I13" s="18">
        <v>4.5507991942165199E-3</v>
      </c>
      <c r="J13" s="18">
        <v>6.8134740090926016E-3</v>
      </c>
      <c r="K13" s="18">
        <v>1.654477060310321E-2</v>
      </c>
      <c r="L13" s="18">
        <v>5.3041918639542586E-3</v>
      </c>
      <c r="M13" s="18">
        <v>8.2004651594057652E-3</v>
      </c>
      <c r="N13" s="18">
        <v>2.340419743005049E-2</v>
      </c>
      <c r="O13" s="18">
        <v>2.3481379290096031E-2</v>
      </c>
      <c r="Q13" s="18">
        <v>7.8393539326809276E-3</v>
      </c>
      <c r="R13" s="18">
        <v>1.9753703867428269E-2</v>
      </c>
      <c r="S13" s="18">
        <v>1.028256340984836E-2</v>
      </c>
      <c r="T13" s="18">
        <v>2.6542011165435701E-2</v>
      </c>
      <c r="V13" s="18">
        <v>2.7059817436675699E-2</v>
      </c>
      <c r="W13" s="18">
        <v>2.373511097294884E-2</v>
      </c>
      <c r="X13" s="18">
        <v>3.5510605411339892E-3</v>
      </c>
      <c r="Y13" s="18">
        <v>1.947289004448895E-2</v>
      </c>
      <c r="Z13" s="18">
        <v>1.3533726336661131E-2</v>
      </c>
      <c r="AA13" s="18">
        <v>7.1059954084832962E-3</v>
      </c>
      <c r="AB13" s="18">
        <v>1.321725506335821E-2</v>
      </c>
      <c r="AD13" s="18">
        <v>9.6741314708628269E-3</v>
      </c>
      <c r="AE13" s="18">
        <v>1.25749041503633E-2</v>
      </c>
      <c r="AF13" s="18">
        <v>2.1168736158396109E-2</v>
      </c>
      <c r="AG13" s="18">
        <v>2.199439056051386E-2</v>
      </c>
      <c r="AH13" s="18">
        <v>1.8840895464849319E-2</v>
      </c>
      <c r="AI13" s="18">
        <v>2.3593871173239529E-2</v>
      </c>
      <c r="AJ13" s="18">
        <v>0</v>
      </c>
      <c r="AL13" s="18">
        <v>1.3270000000000001E-2</v>
      </c>
      <c r="AM13" s="18">
        <v>1.272E-2</v>
      </c>
      <c r="AN13" s="18">
        <v>0</v>
      </c>
      <c r="AP13" s="18">
        <v>5.0011464527385252E-3</v>
      </c>
      <c r="AQ13" s="18">
        <v>2.701571174748197E-2</v>
      </c>
      <c r="AR13" s="18">
        <v>0</v>
      </c>
      <c r="AS13" s="18">
        <v>1.451515758599615E-2</v>
      </c>
      <c r="AT13" s="18">
        <v>0</v>
      </c>
      <c r="AU13" s="18">
        <v>0</v>
      </c>
      <c r="AW13" s="18">
        <v>1.2334778520425169E-2</v>
      </c>
      <c r="AX13" s="18">
        <v>3.3780088644824367E-2</v>
      </c>
      <c r="AZ13" s="18">
        <v>1.817602874867363E-2</v>
      </c>
      <c r="BA13" s="18">
        <v>1.288533059178297E-2</v>
      </c>
      <c r="BB13" s="18">
        <v>1.518899590922875E-2</v>
      </c>
      <c r="BC13" s="18">
        <v>3.59944359014382E-3</v>
      </c>
      <c r="BD13" s="18">
        <v>1.8759482718077581E-2</v>
      </c>
      <c r="BE13" s="18">
        <v>1.1879598839815051E-2</v>
      </c>
      <c r="BF13" s="18">
        <v>2.7747984218633889E-2</v>
      </c>
      <c r="BG13" s="18">
        <v>1.887854492862236E-2</v>
      </c>
    </row>
    <row r="15" spans="2:61">
      <c r="B15" s="21" t="s">
        <v>32</v>
      </c>
    </row>
    <row r="16" spans="2:61">
      <c r="B16" t="s">
        <v>483</v>
      </c>
    </row>
    <row r="17" spans="2:2">
      <c r="B17" t="s">
        <v>11</v>
      </c>
    </row>
    <row r="18" spans="2:2">
      <c r="B18"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I18"/>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284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2017</v>
      </c>
      <c r="D7" s="27">
        <v>847</v>
      </c>
      <c r="E7" s="27">
        <v>1162</v>
      </c>
      <c r="G7" s="27">
        <v>109</v>
      </c>
      <c r="H7" s="27">
        <v>264</v>
      </c>
      <c r="I7" s="27">
        <v>210</v>
      </c>
      <c r="J7" s="27">
        <v>173</v>
      </c>
      <c r="K7" s="27">
        <v>221</v>
      </c>
      <c r="L7" s="27">
        <v>198</v>
      </c>
      <c r="M7" s="27">
        <v>338</v>
      </c>
      <c r="N7" s="27">
        <v>296</v>
      </c>
      <c r="O7" s="27">
        <v>208</v>
      </c>
      <c r="Q7" s="27">
        <v>649</v>
      </c>
      <c r="R7" s="27">
        <v>418</v>
      </c>
      <c r="S7" s="27">
        <v>466</v>
      </c>
      <c r="T7" s="27">
        <v>463</v>
      </c>
      <c r="V7" s="27">
        <v>256</v>
      </c>
      <c r="W7" s="27">
        <v>300</v>
      </c>
      <c r="X7" s="27">
        <v>291</v>
      </c>
      <c r="Y7" s="27">
        <v>305</v>
      </c>
      <c r="Z7" s="27">
        <v>294</v>
      </c>
      <c r="AA7" s="27">
        <v>276</v>
      </c>
      <c r="AB7" s="27">
        <v>295</v>
      </c>
      <c r="AD7" s="27">
        <v>682</v>
      </c>
      <c r="AE7" s="27">
        <v>410</v>
      </c>
      <c r="AF7" s="27">
        <v>387</v>
      </c>
      <c r="AG7" s="27">
        <v>76</v>
      </c>
      <c r="AH7" s="27">
        <v>291</v>
      </c>
      <c r="AI7" s="27">
        <v>170</v>
      </c>
      <c r="AJ7" s="27">
        <v>1</v>
      </c>
      <c r="AL7" s="27">
        <v>277</v>
      </c>
      <c r="AM7" s="27">
        <v>331</v>
      </c>
      <c r="AN7" s="27">
        <v>80</v>
      </c>
      <c r="AP7" s="27">
        <v>210</v>
      </c>
      <c r="AQ7" s="27">
        <v>192</v>
      </c>
      <c r="AR7" s="27">
        <v>67</v>
      </c>
      <c r="AS7" s="27">
        <v>463</v>
      </c>
      <c r="AT7" s="27">
        <v>76</v>
      </c>
      <c r="AU7" s="27">
        <v>11</v>
      </c>
      <c r="AW7" s="27">
        <v>1746</v>
      </c>
      <c r="AX7" s="27">
        <v>249</v>
      </c>
      <c r="AZ7" s="27">
        <v>670</v>
      </c>
      <c r="BA7" s="27">
        <v>454</v>
      </c>
      <c r="BB7" s="27">
        <v>335</v>
      </c>
      <c r="BC7" s="27">
        <v>259</v>
      </c>
      <c r="BD7" s="27">
        <v>57</v>
      </c>
      <c r="BE7" s="27">
        <v>78</v>
      </c>
      <c r="BF7" s="27">
        <v>101</v>
      </c>
      <c r="BG7" s="27">
        <v>54</v>
      </c>
    </row>
    <row r="8" spans="2:61">
      <c r="B8" s="7" t="s">
        <v>106</v>
      </c>
      <c r="C8" s="13">
        <v>2020</v>
      </c>
      <c r="D8" s="13">
        <v>881</v>
      </c>
      <c r="E8" s="13">
        <v>1136</v>
      </c>
      <c r="G8" s="13">
        <v>101</v>
      </c>
      <c r="H8" s="13">
        <v>259</v>
      </c>
      <c r="I8" s="13">
        <v>213</v>
      </c>
      <c r="J8" s="13">
        <v>171</v>
      </c>
      <c r="K8" s="13">
        <v>222</v>
      </c>
      <c r="L8" s="13">
        <v>205</v>
      </c>
      <c r="M8" s="13">
        <v>338</v>
      </c>
      <c r="N8" s="13">
        <v>320</v>
      </c>
      <c r="O8" s="13">
        <v>191</v>
      </c>
      <c r="Q8" s="13">
        <v>655</v>
      </c>
      <c r="R8" s="13">
        <v>415</v>
      </c>
      <c r="S8" s="13">
        <v>470</v>
      </c>
      <c r="T8" s="13">
        <v>458</v>
      </c>
      <c r="V8" s="13">
        <v>301</v>
      </c>
      <c r="W8" s="13">
        <v>286</v>
      </c>
      <c r="X8" s="13">
        <v>297</v>
      </c>
      <c r="Y8" s="13">
        <v>280</v>
      </c>
      <c r="Z8" s="13">
        <v>284</v>
      </c>
      <c r="AA8" s="13">
        <v>275</v>
      </c>
      <c r="AB8" s="13">
        <v>298</v>
      </c>
      <c r="AD8" s="13">
        <v>681</v>
      </c>
      <c r="AE8" s="13">
        <v>413</v>
      </c>
      <c r="AF8" s="13">
        <v>389</v>
      </c>
      <c r="AG8" s="13">
        <v>75</v>
      </c>
      <c r="AH8" s="13">
        <v>292</v>
      </c>
      <c r="AI8" s="13">
        <v>170</v>
      </c>
      <c r="AJ8" s="13">
        <v>1</v>
      </c>
      <c r="AL8" s="13">
        <v>290</v>
      </c>
      <c r="AM8" s="13">
        <v>342</v>
      </c>
      <c r="AN8" s="13">
        <v>81</v>
      </c>
      <c r="AP8" s="13">
        <v>208</v>
      </c>
      <c r="AQ8" s="13">
        <v>186</v>
      </c>
      <c r="AR8" s="13">
        <v>68</v>
      </c>
      <c r="AS8" s="13">
        <v>447</v>
      </c>
      <c r="AT8" s="13">
        <v>75</v>
      </c>
      <c r="AU8" s="13">
        <v>11</v>
      </c>
      <c r="AW8" s="13">
        <v>1748</v>
      </c>
      <c r="AX8" s="13">
        <v>250</v>
      </c>
      <c r="AZ8" s="13">
        <v>701</v>
      </c>
      <c r="BA8" s="13">
        <v>440</v>
      </c>
      <c r="BB8" s="13">
        <v>336</v>
      </c>
      <c r="BC8" s="13">
        <v>251</v>
      </c>
      <c r="BD8" s="13">
        <v>56</v>
      </c>
      <c r="BE8" s="13">
        <v>76</v>
      </c>
      <c r="BF8" s="13">
        <v>97</v>
      </c>
      <c r="BG8" s="13">
        <v>54</v>
      </c>
    </row>
    <row r="9" spans="2:61" ht="18.95" customHeight="1">
      <c r="B9" s="20" t="s">
        <v>269</v>
      </c>
      <c r="C9" s="18">
        <v>0.55464669688181445</v>
      </c>
      <c r="D9" s="18">
        <v>0.52783514566683387</v>
      </c>
      <c r="E9" s="18">
        <v>0.57593939415114226</v>
      </c>
      <c r="G9" s="18">
        <v>0.59104799604217462</v>
      </c>
      <c r="H9" s="18">
        <v>0.52601074996684105</v>
      </c>
      <c r="I9" s="18">
        <v>0.6422068985464221</v>
      </c>
      <c r="J9" s="18">
        <v>0.57367755614832916</v>
      </c>
      <c r="K9" s="18">
        <v>0.5217277432211338</v>
      </c>
      <c r="L9" s="18">
        <v>0.55729474853030614</v>
      </c>
      <c r="M9" s="18">
        <v>0.46145964676854589</v>
      </c>
      <c r="N9" s="18">
        <v>0.57777448159596401</v>
      </c>
      <c r="O9" s="18">
        <v>0.62091583215120838</v>
      </c>
      <c r="Q9" s="18">
        <v>0.55253275704259819</v>
      </c>
      <c r="R9" s="18">
        <v>0.55482219746170147</v>
      </c>
      <c r="S9" s="18">
        <v>0.57223521425964619</v>
      </c>
      <c r="T9" s="18">
        <v>0.53845515895944818</v>
      </c>
      <c r="V9" s="18">
        <v>0.6322679044355588</v>
      </c>
      <c r="W9" s="18">
        <v>0.52347079589179557</v>
      </c>
      <c r="X9" s="18">
        <v>0.55773217239063233</v>
      </c>
      <c r="Y9" s="18">
        <v>0.52859518859288301</v>
      </c>
      <c r="Z9" s="18">
        <v>0.56063730861685013</v>
      </c>
      <c r="AA9" s="18">
        <v>0.55511626305672945</v>
      </c>
      <c r="AB9" s="18">
        <v>0.52135141682281594</v>
      </c>
      <c r="AD9" s="18">
        <v>0.49340522595281822</v>
      </c>
      <c r="AE9" s="18">
        <v>0.59173462510931862</v>
      </c>
      <c r="AF9" s="18">
        <v>0.59953151546220573</v>
      </c>
      <c r="AG9" s="18">
        <v>0.5262134897276376</v>
      </c>
      <c r="AH9" s="18">
        <v>0.5461922626744623</v>
      </c>
      <c r="AI9" s="18">
        <v>0.63721131410606835</v>
      </c>
      <c r="AJ9" s="18">
        <v>0</v>
      </c>
      <c r="AL9" s="18">
        <v>0.54198000000000002</v>
      </c>
      <c r="AM9" s="18">
        <v>0.60438999999999998</v>
      </c>
      <c r="AN9" s="18">
        <v>0.46643000000000001</v>
      </c>
      <c r="AP9" s="18">
        <v>0.54195660860430894</v>
      </c>
      <c r="AQ9" s="18">
        <v>0.50635801312855544</v>
      </c>
      <c r="AR9" s="18">
        <v>0.57399990173988968</v>
      </c>
      <c r="AS9" s="18">
        <v>0.5541396931559236</v>
      </c>
      <c r="AT9" s="18">
        <v>0.64211795717514386</v>
      </c>
      <c r="AU9" s="18">
        <v>0.52817970797115921</v>
      </c>
      <c r="AW9" s="18">
        <v>0.53040944929493428</v>
      </c>
      <c r="AX9" s="18">
        <v>0.73383877104637507</v>
      </c>
      <c r="AZ9" s="18">
        <v>0.590961471293868</v>
      </c>
      <c r="BA9" s="18">
        <v>0.49299768932808619</v>
      </c>
      <c r="BB9" s="18">
        <v>0.53147119408767973</v>
      </c>
      <c r="BC9" s="18">
        <v>0.5873139533462135</v>
      </c>
      <c r="BD9" s="18">
        <v>0.51043118225380824</v>
      </c>
      <c r="BE9" s="18">
        <v>0.52349866443188342</v>
      </c>
      <c r="BF9" s="18">
        <v>0.59716502684788697</v>
      </c>
      <c r="BG9" s="18">
        <v>0.62603029701101698</v>
      </c>
    </row>
    <row r="10" spans="2:61" ht="18.95" customHeight="1">
      <c r="B10" s="20" t="s">
        <v>131</v>
      </c>
      <c r="C10" s="18">
        <v>0.124870784201855</v>
      </c>
      <c r="D10" s="18">
        <v>0.13517570314684221</v>
      </c>
      <c r="E10" s="18">
        <v>0.1172125310742866</v>
      </c>
      <c r="G10" s="18">
        <v>0.12998535511884499</v>
      </c>
      <c r="H10" s="18">
        <v>0.16189223733109559</v>
      </c>
      <c r="I10" s="18">
        <v>9.4133009224319428E-2</v>
      </c>
      <c r="J10" s="18">
        <v>9.5202655734224859E-2</v>
      </c>
      <c r="K10" s="18">
        <v>0.102023385173096</v>
      </c>
      <c r="L10" s="18">
        <v>9.1140168634977731E-2</v>
      </c>
      <c r="M10" s="18">
        <v>0.1702420138328935</v>
      </c>
      <c r="N10" s="18">
        <v>0.11480449090959199</v>
      </c>
      <c r="O10" s="18">
        <v>0.1323029820940014</v>
      </c>
      <c r="Q10" s="18">
        <v>0.1180478855359255</v>
      </c>
      <c r="R10" s="18">
        <v>0.12211138556688809</v>
      </c>
      <c r="S10" s="18">
        <v>0.13876690567592179</v>
      </c>
      <c r="T10" s="18">
        <v>0.12229617077750909</v>
      </c>
      <c r="V10" s="18">
        <v>8.2949059821980226E-2</v>
      </c>
      <c r="W10" s="18">
        <v>0.10521373150412849</v>
      </c>
      <c r="X10" s="18">
        <v>0.1164064128562383</v>
      </c>
      <c r="Y10" s="18">
        <v>0.1413119209425921</v>
      </c>
      <c r="Z10" s="18">
        <v>0.16825419660085261</v>
      </c>
      <c r="AA10" s="18">
        <v>0.12805499450057201</v>
      </c>
      <c r="AB10" s="18">
        <v>0.13481210849845979</v>
      </c>
      <c r="AD10" s="18">
        <v>0.1481048807847401</v>
      </c>
      <c r="AE10" s="18">
        <v>9.0834042517246097E-2</v>
      </c>
      <c r="AF10" s="18">
        <v>0.12541870727172039</v>
      </c>
      <c r="AG10" s="18">
        <v>0.1563630412515605</v>
      </c>
      <c r="AH10" s="18">
        <v>0.146015445219635</v>
      </c>
      <c r="AI10" s="18">
        <v>6.3604213013253447E-2</v>
      </c>
      <c r="AJ10" s="18">
        <v>0</v>
      </c>
      <c r="AL10" s="18">
        <v>0.12188</v>
      </c>
      <c r="AM10" s="18">
        <v>7.8420000000000004E-2</v>
      </c>
      <c r="AN10" s="18">
        <v>0.15373000000000001</v>
      </c>
      <c r="AP10" s="18">
        <v>0.1352158066268955</v>
      </c>
      <c r="AQ10" s="18">
        <v>0.155919291360504</v>
      </c>
      <c r="AR10" s="18">
        <v>0.1364695250937982</v>
      </c>
      <c r="AS10" s="18">
        <v>0.15467180326263391</v>
      </c>
      <c r="AT10" s="18">
        <v>0.1128307173869833</v>
      </c>
      <c r="AU10" s="18">
        <v>8.7120005025794089E-2</v>
      </c>
      <c r="AW10" s="18">
        <v>0.1392418909391642</v>
      </c>
      <c r="AX10" s="18">
        <v>3.2263609973130478E-2</v>
      </c>
      <c r="AZ10" s="18">
        <v>0.1010843108735623</v>
      </c>
      <c r="BA10" s="18">
        <v>0.15031783440850521</v>
      </c>
      <c r="BB10" s="18">
        <v>0.15362558523819531</v>
      </c>
      <c r="BC10" s="18">
        <v>0.1138585449619816</v>
      </c>
      <c r="BD10" s="18">
        <v>0.21262221687624561</v>
      </c>
      <c r="BE10" s="18">
        <v>0.1280250505894574</v>
      </c>
      <c r="BF10" s="18">
        <v>7.8410594774582357E-2</v>
      </c>
      <c r="BG10" s="18">
        <v>7.0240539790099144E-2</v>
      </c>
    </row>
    <row r="11" spans="2:61" ht="18.95" customHeight="1">
      <c r="B11" s="20" t="s">
        <v>270</v>
      </c>
      <c r="C11" s="18">
        <v>0.26327848106652929</v>
      </c>
      <c r="D11" s="18">
        <v>0.28845283972443653</v>
      </c>
      <c r="E11" s="18">
        <v>0.24276142604960901</v>
      </c>
      <c r="G11" s="18">
        <v>0.2231134759410274</v>
      </c>
      <c r="H11" s="18">
        <v>0.23844534635875159</v>
      </c>
      <c r="I11" s="18">
        <v>0.23475944865106529</v>
      </c>
      <c r="J11" s="18">
        <v>0.26539049190235348</v>
      </c>
      <c r="K11" s="18">
        <v>0.29454656633299059</v>
      </c>
      <c r="L11" s="18">
        <v>0.29357249189707729</v>
      </c>
      <c r="M11" s="18">
        <v>0.31623685690730408</v>
      </c>
      <c r="N11" s="18">
        <v>0.2507450058171265</v>
      </c>
      <c r="O11" s="18">
        <v>0.20660681263926259</v>
      </c>
      <c r="Q11" s="18">
        <v>0.29216023976981792</v>
      </c>
      <c r="R11" s="18">
        <v>0.25998168794428078</v>
      </c>
      <c r="S11" s="18">
        <v>0.24498307597939381</v>
      </c>
      <c r="T11" s="18">
        <v>0.24952198555447599</v>
      </c>
      <c r="V11" s="18">
        <v>0.2106460611053653</v>
      </c>
      <c r="W11" s="18">
        <v>0.30848759412871662</v>
      </c>
      <c r="X11" s="18">
        <v>0.27761541568703701</v>
      </c>
      <c r="Y11" s="18">
        <v>0.26902104319581749</v>
      </c>
      <c r="Z11" s="18">
        <v>0.23185649869045469</v>
      </c>
      <c r="AA11" s="18">
        <v>0.2568585622341969</v>
      </c>
      <c r="AB11" s="18">
        <v>0.28929853743688499</v>
      </c>
      <c r="AD11" s="18">
        <v>0.31491149757565651</v>
      </c>
      <c r="AE11" s="18">
        <v>0.26076455109326258</v>
      </c>
      <c r="AF11" s="18">
        <v>0.21196203671629771</v>
      </c>
      <c r="AG11" s="18">
        <v>0.2314511499242406</v>
      </c>
      <c r="AH11" s="18">
        <v>0.23373777297198581</v>
      </c>
      <c r="AI11" s="18">
        <v>0.24087930572336411</v>
      </c>
      <c r="AJ11" s="18">
        <v>1</v>
      </c>
      <c r="AL11" s="18">
        <v>0.29787000000000002</v>
      </c>
      <c r="AM11" s="18">
        <v>0.23721</v>
      </c>
      <c r="AN11" s="18">
        <v>0.30059999999999998</v>
      </c>
      <c r="AP11" s="18">
        <v>0.27508249142617242</v>
      </c>
      <c r="AQ11" s="18">
        <v>0.28458131623344318</v>
      </c>
      <c r="AR11" s="18">
        <v>0.19997032121185371</v>
      </c>
      <c r="AS11" s="18">
        <v>0.237082942746242</v>
      </c>
      <c r="AT11" s="18">
        <v>0.23094886531690459</v>
      </c>
      <c r="AU11" s="18">
        <v>0.3847002870030467</v>
      </c>
      <c r="AW11" s="18">
        <v>0.28175289815719379</v>
      </c>
      <c r="AX11" s="18">
        <v>0.12826195174751381</v>
      </c>
      <c r="AZ11" s="18">
        <v>0.23210660208772421</v>
      </c>
      <c r="BA11" s="18">
        <v>0.30399301900166797</v>
      </c>
      <c r="BB11" s="18">
        <v>0.27455205738762928</v>
      </c>
      <c r="BC11" s="18">
        <v>0.27164496497680168</v>
      </c>
      <c r="BD11" s="18">
        <v>0.18951902219484701</v>
      </c>
      <c r="BE11" s="18">
        <v>0.28377186260100862</v>
      </c>
      <c r="BF11" s="18">
        <v>0.27341250974364167</v>
      </c>
      <c r="BG11" s="18">
        <v>0.24836839818695891</v>
      </c>
    </row>
    <row r="12" spans="2:61" ht="18.95" customHeight="1">
      <c r="B12" s="20" t="s">
        <v>271</v>
      </c>
      <c r="C12" s="18">
        <v>3.8784204697424503E-2</v>
      </c>
      <c r="D12" s="18">
        <v>3.7578676536874238E-2</v>
      </c>
      <c r="E12" s="18">
        <v>3.9825265373725049E-2</v>
      </c>
      <c r="G12" s="18">
        <v>4.5523026160819359E-2</v>
      </c>
      <c r="H12" s="18">
        <v>3.7850162506135057E-2</v>
      </c>
      <c r="I12" s="18">
        <v>1.933248873100233E-2</v>
      </c>
      <c r="J12" s="18">
        <v>4.5445424552546618E-2</v>
      </c>
      <c r="K12" s="18">
        <v>7.273456058619393E-2</v>
      </c>
      <c r="L12" s="18">
        <v>2.9925904065950349E-2</v>
      </c>
      <c r="M12" s="18">
        <v>3.7155048382158461E-2</v>
      </c>
      <c r="N12" s="18">
        <v>3.9018904784049117E-2</v>
      </c>
      <c r="O12" s="18">
        <v>2.4719190937749869E-2</v>
      </c>
      <c r="Q12" s="18">
        <v>2.2350666620270219E-2</v>
      </c>
      <c r="R12" s="18">
        <v>4.1447243661814161E-2</v>
      </c>
      <c r="S12" s="18">
        <v>2.8064715781697228E-2</v>
      </c>
      <c r="T12" s="18">
        <v>6.8526653619878947E-2</v>
      </c>
      <c r="V12" s="18">
        <v>2.29860128252719E-2</v>
      </c>
      <c r="W12" s="18">
        <v>4.263138412193597E-2</v>
      </c>
      <c r="X12" s="18">
        <v>3.080819689763634E-2</v>
      </c>
      <c r="Y12" s="18">
        <v>5.4519680482161437E-2</v>
      </c>
      <c r="Z12" s="18">
        <v>3.1820279259387227E-2</v>
      </c>
      <c r="AA12" s="18">
        <v>5.2914106094910568E-2</v>
      </c>
      <c r="AB12" s="18">
        <v>3.7809201788334218E-2</v>
      </c>
      <c r="AD12" s="18">
        <v>3.451818503500538E-2</v>
      </c>
      <c r="AE12" s="18">
        <v>3.9353946455070003E-2</v>
      </c>
      <c r="AF12" s="18">
        <v>4.0958690362369508E-2</v>
      </c>
      <c r="AG12" s="18">
        <v>5.5911804422277972E-2</v>
      </c>
      <c r="AH12" s="18">
        <v>5.0814325616165043E-2</v>
      </c>
      <c r="AI12" s="18">
        <v>2.146949399138913E-2</v>
      </c>
      <c r="AJ12" s="18">
        <v>0</v>
      </c>
      <c r="AL12" s="18">
        <v>2.4799999999999999E-2</v>
      </c>
      <c r="AM12" s="18">
        <v>5.0450000000000002E-2</v>
      </c>
      <c r="AN12" s="18">
        <v>4.9509999999999998E-2</v>
      </c>
      <c r="AP12" s="18">
        <v>4.274394688988465E-2</v>
      </c>
      <c r="AQ12" s="18">
        <v>3.103938889165906E-2</v>
      </c>
      <c r="AR12" s="18">
        <v>7.4396250193279778E-2</v>
      </c>
      <c r="AS12" s="18">
        <v>4.8064152277404668E-2</v>
      </c>
      <c r="AT12" s="18">
        <v>0</v>
      </c>
      <c r="AU12" s="18">
        <v>0</v>
      </c>
      <c r="AW12" s="18">
        <v>3.4795420158363698E-2</v>
      </c>
      <c r="AX12" s="18">
        <v>6.6091480844107667E-2</v>
      </c>
      <c r="AZ12" s="18">
        <v>4.2889057240719883E-2</v>
      </c>
      <c r="BA12" s="18">
        <v>4.1775613194065662E-2</v>
      </c>
      <c r="BB12" s="18">
        <v>2.7651001989432999E-2</v>
      </c>
      <c r="BC12" s="18">
        <v>2.3036549746069761E-2</v>
      </c>
      <c r="BD12" s="18">
        <v>6.8397896311824233E-2</v>
      </c>
      <c r="BE12" s="18">
        <v>5.2932798485058219E-2</v>
      </c>
      <c r="BF12" s="18">
        <v>4.1206223818254797E-2</v>
      </c>
      <c r="BG12" s="18">
        <v>5.5360765011924898E-2</v>
      </c>
    </row>
    <row r="13" spans="2:61" ht="18.95" customHeight="1">
      <c r="B13" s="20" t="s">
        <v>119</v>
      </c>
      <c r="C13" s="18">
        <v>1.8419833152376889E-2</v>
      </c>
      <c r="D13" s="18">
        <v>1.0957634925013161E-2</v>
      </c>
      <c r="E13" s="18">
        <v>2.4261383351237009E-2</v>
      </c>
      <c r="G13" s="18">
        <v>1.033014673713342E-2</v>
      </c>
      <c r="H13" s="18">
        <v>3.5801503837176563E-2</v>
      </c>
      <c r="I13" s="18">
        <v>9.5681548471907921E-3</v>
      </c>
      <c r="J13" s="18">
        <v>2.028387166254586E-2</v>
      </c>
      <c r="K13" s="18">
        <v>8.9677446865855069E-3</v>
      </c>
      <c r="L13" s="18">
        <v>2.8066686871688371E-2</v>
      </c>
      <c r="M13" s="18">
        <v>1.490643410909801E-2</v>
      </c>
      <c r="N13" s="18">
        <v>1.7657116893268501E-2</v>
      </c>
      <c r="O13" s="18">
        <v>1.545518217777786E-2</v>
      </c>
      <c r="Q13" s="18">
        <v>1.4908451031388241E-2</v>
      </c>
      <c r="R13" s="18">
        <v>2.1637485365315481E-2</v>
      </c>
      <c r="S13" s="18">
        <v>1.5950088303340909E-2</v>
      </c>
      <c r="T13" s="18">
        <v>2.1200031088687819E-2</v>
      </c>
      <c r="V13" s="18">
        <v>5.1150961811823902E-2</v>
      </c>
      <c r="W13" s="18">
        <v>2.019649435342305E-2</v>
      </c>
      <c r="X13" s="18">
        <v>1.7437802168456161E-2</v>
      </c>
      <c r="Y13" s="18">
        <v>6.5521667865459663E-3</v>
      </c>
      <c r="Z13" s="18">
        <v>7.4317168324554679E-3</v>
      </c>
      <c r="AA13" s="18">
        <v>7.0560741135912222E-3</v>
      </c>
      <c r="AB13" s="18">
        <v>1.6728735453505041E-2</v>
      </c>
      <c r="AD13" s="18">
        <v>9.0602106517797456E-3</v>
      </c>
      <c r="AE13" s="18">
        <v>1.731283482510268E-2</v>
      </c>
      <c r="AF13" s="18">
        <v>2.212905018740682E-2</v>
      </c>
      <c r="AG13" s="18">
        <v>3.006051467428324E-2</v>
      </c>
      <c r="AH13" s="18">
        <v>2.3240193517751761E-2</v>
      </c>
      <c r="AI13" s="18">
        <v>3.6835673165925023E-2</v>
      </c>
      <c r="AJ13" s="18">
        <v>0</v>
      </c>
      <c r="AL13" s="18">
        <v>1.3469999999999999E-2</v>
      </c>
      <c r="AM13" s="18">
        <v>2.9520000000000001E-2</v>
      </c>
      <c r="AN13" s="18">
        <v>2.9729999999999999E-2</v>
      </c>
      <c r="AP13" s="18">
        <v>5.0011464527385252E-3</v>
      </c>
      <c r="AQ13" s="18">
        <v>2.2101990385838221E-2</v>
      </c>
      <c r="AR13" s="18">
        <v>1.516400176117833E-2</v>
      </c>
      <c r="AS13" s="18">
        <v>6.0414085577959794E-3</v>
      </c>
      <c r="AT13" s="18">
        <v>1.4102460120968109E-2</v>
      </c>
      <c r="AU13" s="18">
        <v>0</v>
      </c>
      <c r="AW13" s="18">
        <v>1.3800341450344001E-2</v>
      </c>
      <c r="AX13" s="18">
        <v>3.9544186388873012E-2</v>
      </c>
      <c r="AZ13" s="18">
        <v>3.2958558504125747E-2</v>
      </c>
      <c r="BA13" s="18">
        <v>1.0915844067674971E-2</v>
      </c>
      <c r="BB13" s="18">
        <v>1.2700161297062629E-2</v>
      </c>
      <c r="BC13" s="18">
        <v>4.1459869689331984E-3</v>
      </c>
      <c r="BD13" s="18">
        <v>1.9029682363274979E-2</v>
      </c>
      <c r="BE13" s="18">
        <v>1.1771623892592301E-2</v>
      </c>
      <c r="BF13" s="18">
        <v>9.8056448156342377E-3</v>
      </c>
      <c r="BG13" s="18">
        <v>0</v>
      </c>
    </row>
    <row r="15" spans="2:61">
      <c r="B15" s="21" t="s">
        <v>32</v>
      </c>
    </row>
    <row r="16" spans="2:61">
      <c r="B16" t="s">
        <v>483</v>
      </c>
    </row>
    <row r="17" spans="2:2">
      <c r="B17" t="s">
        <v>11</v>
      </c>
    </row>
    <row r="18" spans="2:2">
      <c r="B18"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I18"/>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285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2017</v>
      </c>
      <c r="D7" s="27">
        <v>847</v>
      </c>
      <c r="E7" s="27">
        <v>1162</v>
      </c>
      <c r="G7" s="27">
        <v>109</v>
      </c>
      <c r="H7" s="27">
        <v>264</v>
      </c>
      <c r="I7" s="27">
        <v>210</v>
      </c>
      <c r="J7" s="27">
        <v>173</v>
      </c>
      <c r="K7" s="27">
        <v>221</v>
      </c>
      <c r="L7" s="27">
        <v>198</v>
      </c>
      <c r="M7" s="27">
        <v>338</v>
      </c>
      <c r="N7" s="27">
        <v>296</v>
      </c>
      <c r="O7" s="27">
        <v>208</v>
      </c>
      <c r="Q7" s="27">
        <v>649</v>
      </c>
      <c r="R7" s="27">
        <v>418</v>
      </c>
      <c r="S7" s="27">
        <v>466</v>
      </c>
      <c r="T7" s="27">
        <v>463</v>
      </c>
      <c r="V7" s="27">
        <v>256</v>
      </c>
      <c r="W7" s="27">
        <v>300</v>
      </c>
      <c r="X7" s="27">
        <v>291</v>
      </c>
      <c r="Y7" s="27">
        <v>305</v>
      </c>
      <c r="Z7" s="27">
        <v>294</v>
      </c>
      <c r="AA7" s="27">
        <v>276</v>
      </c>
      <c r="AB7" s="27">
        <v>295</v>
      </c>
      <c r="AD7" s="27">
        <v>682</v>
      </c>
      <c r="AE7" s="27">
        <v>410</v>
      </c>
      <c r="AF7" s="27">
        <v>387</v>
      </c>
      <c r="AG7" s="27">
        <v>76</v>
      </c>
      <c r="AH7" s="27">
        <v>291</v>
      </c>
      <c r="AI7" s="27">
        <v>170</v>
      </c>
      <c r="AJ7" s="27">
        <v>1</v>
      </c>
      <c r="AL7" s="27">
        <v>277</v>
      </c>
      <c r="AM7" s="27">
        <v>331</v>
      </c>
      <c r="AN7" s="27">
        <v>80</v>
      </c>
      <c r="AP7" s="27">
        <v>210</v>
      </c>
      <c r="AQ7" s="27">
        <v>192</v>
      </c>
      <c r="AR7" s="27">
        <v>67</v>
      </c>
      <c r="AS7" s="27">
        <v>463</v>
      </c>
      <c r="AT7" s="27">
        <v>76</v>
      </c>
      <c r="AU7" s="27">
        <v>11</v>
      </c>
      <c r="AW7" s="27">
        <v>1746</v>
      </c>
      <c r="AX7" s="27">
        <v>249</v>
      </c>
      <c r="AZ7" s="27">
        <v>670</v>
      </c>
      <c r="BA7" s="27">
        <v>454</v>
      </c>
      <c r="BB7" s="27">
        <v>335</v>
      </c>
      <c r="BC7" s="27">
        <v>259</v>
      </c>
      <c r="BD7" s="27">
        <v>57</v>
      </c>
      <c r="BE7" s="27">
        <v>78</v>
      </c>
      <c r="BF7" s="27">
        <v>101</v>
      </c>
      <c r="BG7" s="27">
        <v>54</v>
      </c>
    </row>
    <row r="8" spans="2:61">
      <c r="B8" s="7" t="s">
        <v>106</v>
      </c>
      <c r="C8" s="13">
        <v>2020</v>
      </c>
      <c r="D8" s="13">
        <v>881</v>
      </c>
      <c r="E8" s="13">
        <v>1136</v>
      </c>
      <c r="G8" s="13">
        <v>101</v>
      </c>
      <c r="H8" s="13">
        <v>259</v>
      </c>
      <c r="I8" s="13">
        <v>213</v>
      </c>
      <c r="J8" s="13">
        <v>171</v>
      </c>
      <c r="K8" s="13">
        <v>222</v>
      </c>
      <c r="L8" s="13">
        <v>205</v>
      </c>
      <c r="M8" s="13">
        <v>338</v>
      </c>
      <c r="N8" s="13">
        <v>320</v>
      </c>
      <c r="O8" s="13">
        <v>191</v>
      </c>
      <c r="Q8" s="13">
        <v>655</v>
      </c>
      <c r="R8" s="13">
        <v>415</v>
      </c>
      <c r="S8" s="13">
        <v>470</v>
      </c>
      <c r="T8" s="13">
        <v>458</v>
      </c>
      <c r="V8" s="13">
        <v>301</v>
      </c>
      <c r="W8" s="13">
        <v>286</v>
      </c>
      <c r="X8" s="13">
        <v>297</v>
      </c>
      <c r="Y8" s="13">
        <v>280</v>
      </c>
      <c r="Z8" s="13">
        <v>284</v>
      </c>
      <c r="AA8" s="13">
        <v>275</v>
      </c>
      <c r="AB8" s="13">
        <v>298</v>
      </c>
      <c r="AD8" s="13">
        <v>681</v>
      </c>
      <c r="AE8" s="13">
        <v>413</v>
      </c>
      <c r="AF8" s="13">
        <v>389</v>
      </c>
      <c r="AG8" s="13">
        <v>75</v>
      </c>
      <c r="AH8" s="13">
        <v>292</v>
      </c>
      <c r="AI8" s="13">
        <v>170</v>
      </c>
      <c r="AJ8" s="13">
        <v>1</v>
      </c>
      <c r="AL8" s="13">
        <v>290</v>
      </c>
      <c r="AM8" s="13">
        <v>342</v>
      </c>
      <c r="AN8" s="13">
        <v>81</v>
      </c>
      <c r="AP8" s="13">
        <v>208</v>
      </c>
      <c r="AQ8" s="13">
        <v>186</v>
      </c>
      <c r="AR8" s="13">
        <v>68</v>
      </c>
      <c r="AS8" s="13">
        <v>447</v>
      </c>
      <c r="AT8" s="13">
        <v>75</v>
      </c>
      <c r="AU8" s="13">
        <v>11</v>
      </c>
      <c r="AW8" s="13">
        <v>1748</v>
      </c>
      <c r="AX8" s="13">
        <v>250</v>
      </c>
      <c r="AZ8" s="13">
        <v>701</v>
      </c>
      <c r="BA8" s="13">
        <v>440</v>
      </c>
      <c r="BB8" s="13">
        <v>336</v>
      </c>
      <c r="BC8" s="13">
        <v>251</v>
      </c>
      <c r="BD8" s="13">
        <v>56</v>
      </c>
      <c r="BE8" s="13">
        <v>76</v>
      </c>
      <c r="BF8" s="13">
        <v>97</v>
      </c>
      <c r="BG8" s="13">
        <v>54</v>
      </c>
    </row>
    <row r="9" spans="2:61" ht="18.95" customHeight="1">
      <c r="B9" s="20" t="s">
        <v>269</v>
      </c>
      <c r="C9" s="18">
        <v>0.5412291121431746</v>
      </c>
      <c r="D9" s="18">
        <v>0.53900436068728419</v>
      </c>
      <c r="E9" s="18">
        <v>0.54274631859261491</v>
      </c>
      <c r="G9" s="18">
        <v>0.54382011169432121</v>
      </c>
      <c r="H9" s="18">
        <v>0.4969390634579951</v>
      </c>
      <c r="I9" s="18">
        <v>0.60596264561268443</v>
      </c>
      <c r="J9" s="18">
        <v>0.63258854041021528</v>
      </c>
      <c r="K9" s="18">
        <v>0.50924991582894552</v>
      </c>
      <c r="L9" s="18">
        <v>0.52552025055353468</v>
      </c>
      <c r="M9" s="18">
        <v>0.46127344253953728</v>
      </c>
      <c r="N9" s="18">
        <v>0.55258838524401244</v>
      </c>
      <c r="O9" s="18">
        <v>0.62195672077470909</v>
      </c>
      <c r="Q9" s="18">
        <v>0.51853868481697674</v>
      </c>
      <c r="R9" s="18">
        <v>0.54655352590098283</v>
      </c>
      <c r="S9" s="18">
        <v>0.53249013843526827</v>
      </c>
      <c r="T9" s="18">
        <v>0.57676787821063513</v>
      </c>
      <c r="V9" s="18">
        <v>0.57583354635224737</v>
      </c>
      <c r="W9" s="18">
        <v>0.49048029491131417</v>
      </c>
      <c r="X9" s="18">
        <v>0.55500302876909291</v>
      </c>
      <c r="Y9" s="18">
        <v>0.56963335930824444</v>
      </c>
      <c r="Z9" s="18">
        <v>0.53929645543314664</v>
      </c>
      <c r="AA9" s="18">
        <v>0.56323306782631122</v>
      </c>
      <c r="AB9" s="18">
        <v>0.49597854724117191</v>
      </c>
      <c r="AD9" s="18">
        <v>0.47699607098665331</v>
      </c>
      <c r="AE9" s="18">
        <v>0.55407606688088229</v>
      </c>
      <c r="AF9" s="18">
        <v>0.60082850878305005</v>
      </c>
      <c r="AG9" s="18">
        <v>0.47147283983214749</v>
      </c>
      <c r="AH9" s="18">
        <v>0.55390871904278394</v>
      </c>
      <c r="AI9" s="18">
        <v>0.64289946839661394</v>
      </c>
      <c r="AJ9" s="18">
        <v>0</v>
      </c>
      <c r="AL9" s="18">
        <v>0.52171000000000001</v>
      </c>
      <c r="AM9" s="18">
        <v>0.55615999999999999</v>
      </c>
      <c r="AN9" s="18">
        <v>0.56411</v>
      </c>
      <c r="AP9" s="18">
        <v>0.470483537265033</v>
      </c>
      <c r="AQ9" s="18">
        <v>0.49624979109652612</v>
      </c>
      <c r="AR9" s="18">
        <v>0.63237009581474646</v>
      </c>
      <c r="AS9" s="18">
        <v>0.57213424712011229</v>
      </c>
      <c r="AT9" s="18">
        <v>0.54298972072220664</v>
      </c>
      <c r="AU9" s="18">
        <v>0.35876720747423202</v>
      </c>
      <c r="AW9" s="18">
        <v>0.51447467080760978</v>
      </c>
      <c r="AX9" s="18">
        <v>0.72308908749451928</v>
      </c>
      <c r="AZ9" s="18">
        <v>0.56107296604095647</v>
      </c>
      <c r="BA9" s="18">
        <v>0.49936493108071001</v>
      </c>
      <c r="BB9" s="18">
        <v>0.52843296333898016</v>
      </c>
      <c r="BC9" s="18">
        <v>0.54297743003691368</v>
      </c>
      <c r="BD9" s="18">
        <v>0.55467893508348132</v>
      </c>
      <c r="BE9" s="18">
        <v>0.54801958032173259</v>
      </c>
      <c r="BF9" s="18">
        <v>0.60363899273098798</v>
      </c>
      <c r="BG9" s="18">
        <v>0.57858388760431256</v>
      </c>
    </row>
    <row r="10" spans="2:61" ht="18.95" customHeight="1">
      <c r="B10" s="20" t="s">
        <v>131</v>
      </c>
      <c r="C10" s="18">
        <v>9.4949054729286358E-2</v>
      </c>
      <c r="D10" s="18">
        <v>0.1003526644345554</v>
      </c>
      <c r="E10" s="18">
        <v>9.101340142966427E-2</v>
      </c>
      <c r="G10" s="18">
        <v>8.2036222772675624E-2</v>
      </c>
      <c r="H10" s="18">
        <v>0.13162816934538549</v>
      </c>
      <c r="I10" s="18">
        <v>8.9767376279164549E-2</v>
      </c>
      <c r="J10" s="18">
        <v>6.6772030020483777E-2</v>
      </c>
      <c r="K10" s="18">
        <v>6.6198208242304865E-2</v>
      </c>
      <c r="L10" s="18">
        <v>0.1214326093257632</v>
      </c>
      <c r="M10" s="18">
        <v>0.12861398887588329</v>
      </c>
      <c r="N10" s="18">
        <v>7.5547429276788869E-2</v>
      </c>
      <c r="O10" s="18">
        <v>6.1192194897989369E-2</v>
      </c>
      <c r="Q10" s="18">
        <v>0.1044649485466683</v>
      </c>
      <c r="R10" s="18">
        <v>8.9280437510343189E-2</v>
      </c>
      <c r="S10" s="18">
        <v>9.9196563634454546E-2</v>
      </c>
      <c r="T10" s="18">
        <v>7.9725142518350306E-2</v>
      </c>
      <c r="V10" s="18">
        <v>5.1626386918598249E-2</v>
      </c>
      <c r="W10" s="18">
        <v>0.11592199245159519</v>
      </c>
      <c r="X10" s="18">
        <v>7.3400081412752616E-2</v>
      </c>
      <c r="Y10" s="18">
        <v>0.1121125065714723</v>
      </c>
      <c r="Z10" s="18">
        <v>0.1031145477927633</v>
      </c>
      <c r="AA10" s="18">
        <v>8.1100288985059485E-2</v>
      </c>
      <c r="AB10" s="18">
        <v>0.12899579593424571</v>
      </c>
      <c r="AD10" s="18">
        <v>0.1027954882034823</v>
      </c>
      <c r="AE10" s="18">
        <v>8.9173780549156964E-2</v>
      </c>
      <c r="AF10" s="18">
        <v>7.8957065407262106E-2</v>
      </c>
      <c r="AG10" s="18">
        <v>0.1133866398623197</v>
      </c>
      <c r="AH10" s="18">
        <v>0.11835958622691781</v>
      </c>
      <c r="AI10" s="18">
        <v>6.6274882077211716E-2</v>
      </c>
      <c r="AJ10" s="18">
        <v>0</v>
      </c>
      <c r="AL10" s="18">
        <v>9.8080000000000001E-2</v>
      </c>
      <c r="AM10" s="18">
        <v>8.566E-2</v>
      </c>
      <c r="AN10" s="18">
        <v>0.09</v>
      </c>
      <c r="AP10" s="18">
        <v>0.12278395990296979</v>
      </c>
      <c r="AQ10" s="18">
        <v>0.1159923614403265</v>
      </c>
      <c r="AR10" s="18">
        <v>0.1042502454603942</v>
      </c>
      <c r="AS10" s="18">
        <v>9.4161602461132629E-2</v>
      </c>
      <c r="AT10" s="18">
        <v>0.1183549778006982</v>
      </c>
      <c r="AU10" s="18">
        <v>8.0161000960438558E-2</v>
      </c>
      <c r="AW10" s="18">
        <v>0.105823782755277</v>
      </c>
      <c r="AX10" s="18">
        <v>2.4112148985130401E-2</v>
      </c>
      <c r="AZ10" s="18">
        <v>7.1300975736596509E-2</v>
      </c>
      <c r="BA10" s="18">
        <v>0.13690103472876061</v>
      </c>
      <c r="BB10" s="18">
        <v>0.1175930083079554</v>
      </c>
      <c r="BC10" s="18">
        <v>8.9608305899315593E-2</v>
      </c>
      <c r="BD10" s="18">
        <v>0.11899235263778619</v>
      </c>
      <c r="BE10" s="18">
        <v>7.8862543573957306E-2</v>
      </c>
      <c r="BF10" s="18">
        <v>1.9069346252671079E-2</v>
      </c>
      <c r="BG10" s="18">
        <v>7.3058988255626109E-2</v>
      </c>
    </row>
    <row r="11" spans="2:61" ht="18.95" customHeight="1">
      <c r="B11" s="20" t="s">
        <v>270</v>
      </c>
      <c r="C11" s="18">
        <v>0.27262638442262083</v>
      </c>
      <c r="D11" s="18">
        <v>0.28590169655036463</v>
      </c>
      <c r="E11" s="18">
        <v>0.26202668685248659</v>
      </c>
      <c r="G11" s="18">
        <v>0.3390428955665461</v>
      </c>
      <c r="H11" s="18">
        <v>0.25583717883353518</v>
      </c>
      <c r="I11" s="18">
        <v>0.22527751123170869</v>
      </c>
      <c r="J11" s="18">
        <v>0.21270995953127211</v>
      </c>
      <c r="K11" s="18">
        <v>0.32498870175480621</v>
      </c>
      <c r="L11" s="18">
        <v>0.2393253759445568</v>
      </c>
      <c r="M11" s="18">
        <v>0.33286007601301981</v>
      </c>
      <c r="N11" s="18">
        <v>0.28626825128290723</v>
      </c>
      <c r="O11" s="18">
        <v>0.21251485505314191</v>
      </c>
      <c r="Q11" s="18">
        <v>0.30873653143026453</v>
      </c>
      <c r="R11" s="18">
        <v>0.27364244065376941</v>
      </c>
      <c r="S11" s="18">
        <v>0.2743039840526959</v>
      </c>
      <c r="T11" s="18">
        <v>0.22207967360588229</v>
      </c>
      <c r="V11" s="18">
        <v>0.24944566395532811</v>
      </c>
      <c r="W11" s="18">
        <v>0.31763346758385891</v>
      </c>
      <c r="X11" s="18">
        <v>0.32620751401072628</v>
      </c>
      <c r="Y11" s="18">
        <v>0.25262144303756862</v>
      </c>
      <c r="Z11" s="18">
        <v>0.24942816078929611</v>
      </c>
      <c r="AA11" s="18">
        <v>0.2147770810209754</v>
      </c>
      <c r="AB11" s="18">
        <v>0.29378375870847317</v>
      </c>
      <c r="AD11" s="18">
        <v>0.33181557999466998</v>
      </c>
      <c r="AE11" s="18">
        <v>0.30325667265528111</v>
      </c>
      <c r="AF11" s="18">
        <v>0.2043682725834213</v>
      </c>
      <c r="AG11" s="18">
        <v>0.26816935023469202</v>
      </c>
      <c r="AH11" s="18">
        <v>0.2425415363627989</v>
      </c>
      <c r="AI11" s="18">
        <v>0.17220419454672331</v>
      </c>
      <c r="AJ11" s="18">
        <v>0</v>
      </c>
      <c r="AL11" s="18">
        <v>0.32508999999999999</v>
      </c>
      <c r="AM11" s="18">
        <v>0.28088000000000002</v>
      </c>
      <c r="AN11" s="18">
        <v>0.22821</v>
      </c>
      <c r="AP11" s="18">
        <v>0.31857899068362411</v>
      </c>
      <c r="AQ11" s="18">
        <v>0.26605781050964311</v>
      </c>
      <c r="AR11" s="18">
        <v>0.22272170838394109</v>
      </c>
      <c r="AS11" s="18">
        <v>0.2195977631254358</v>
      </c>
      <c r="AT11" s="18">
        <v>0.23598476109749561</v>
      </c>
      <c r="AU11" s="18">
        <v>0.56107179156532949</v>
      </c>
      <c r="AW11" s="18">
        <v>0.29656991629713508</v>
      </c>
      <c r="AX11" s="18">
        <v>0.11336114003899619</v>
      </c>
      <c r="AZ11" s="18">
        <v>0.28040794160486981</v>
      </c>
      <c r="BA11" s="18">
        <v>0.27613649624472292</v>
      </c>
      <c r="BB11" s="18">
        <v>0.26483999115759749</v>
      </c>
      <c r="BC11" s="18">
        <v>0.2699883501220301</v>
      </c>
      <c r="BD11" s="18">
        <v>0.2045522091708962</v>
      </c>
      <c r="BE11" s="18">
        <v>0.31307334735883757</v>
      </c>
      <c r="BF11" s="18">
        <v>0.26481553938227981</v>
      </c>
      <c r="BG11" s="18">
        <v>0.25674748103867562</v>
      </c>
    </row>
    <row r="12" spans="2:61" ht="18.95" customHeight="1">
      <c r="B12" s="20" t="s">
        <v>271</v>
      </c>
      <c r="C12" s="18">
        <v>6.127953145878557E-2</v>
      </c>
      <c r="D12" s="18">
        <v>5.5520147566650337E-2</v>
      </c>
      <c r="E12" s="18">
        <v>6.5916033673902516E-2</v>
      </c>
      <c r="G12" s="18">
        <v>2.557181788282548E-2</v>
      </c>
      <c r="H12" s="18">
        <v>5.7156153898067018E-2</v>
      </c>
      <c r="I12" s="18">
        <v>5.8006446062919978E-2</v>
      </c>
      <c r="J12" s="18">
        <v>5.0757126390245558E-2</v>
      </c>
      <c r="K12" s="18">
        <v>6.2047153282931838E-2</v>
      </c>
      <c r="L12" s="18">
        <v>9.573316507769486E-2</v>
      </c>
      <c r="M12" s="18">
        <v>5.4702225742999877E-2</v>
      </c>
      <c r="N12" s="18">
        <v>5.6880080561060288E-2</v>
      </c>
      <c r="O12" s="18">
        <v>7.9869408162136279E-2</v>
      </c>
      <c r="Q12" s="18">
        <v>5.3238991044035198E-2</v>
      </c>
      <c r="R12" s="18">
        <v>5.5581918870821249E-2</v>
      </c>
      <c r="S12" s="18">
        <v>6.6209835096124228E-2</v>
      </c>
      <c r="T12" s="18">
        <v>7.3924813737676856E-2</v>
      </c>
      <c r="V12" s="18">
        <v>4.7854231069861912E-2</v>
      </c>
      <c r="W12" s="18">
        <v>4.9590597676677811E-2</v>
      </c>
      <c r="X12" s="18">
        <v>2.806594957626958E-2</v>
      </c>
      <c r="Y12" s="18">
        <v>4.5760378593529383E-2</v>
      </c>
      <c r="Z12" s="18">
        <v>8.046621526981261E-2</v>
      </c>
      <c r="AA12" s="18">
        <v>0.12648431612673711</v>
      </c>
      <c r="AB12" s="18">
        <v>5.5308295649093023E-2</v>
      </c>
      <c r="AD12" s="18">
        <v>6.9288668454142985E-2</v>
      </c>
      <c r="AE12" s="18">
        <v>4.1631154979494711E-2</v>
      </c>
      <c r="AF12" s="18">
        <v>6.0756171091361701E-2</v>
      </c>
      <c r="AG12" s="18">
        <v>0.10424423759671481</v>
      </c>
      <c r="AH12" s="18">
        <v>6.0117232701063443E-2</v>
      </c>
      <c r="AI12" s="18">
        <v>6.1523331060109578E-2</v>
      </c>
      <c r="AJ12" s="18">
        <v>0</v>
      </c>
      <c r="AL12" s="18">
        <v>3.2890000000000003E-2</v>
      </c>
      <c r="AM12" s="18">
        <v>3.5650000000000001E-2</v>
      </c>
      <c r="AN12" s="18">
        <v>0.10233</v>
      </c>
      <c r="AP12" s="18">
        <v>8.4168034734099104E-2</v>
      </c>
      <c r="AQ12" s="18">
        <v>8.8518997418055176E-2</v>
      </c>
      <c r="AR12" s="18">
        <v>2.6442682908399191E-2</v>
      </c>
      <c r="AS12" s="18">
        <v>8.8836311988488056E-2</v>
      </c>
      <c r="AT12" s="18">
        <v>7.5912176938196754E-2</v>
      </c>
      <c r="AU12" s="18">
        <v>0</v>
      </c>
      <c r="AW12" s="18">
        <v>5.8091228507265308E-2</v>
      </c>
      <c r="AX12" s="18">
        <v>8.0997506865787702E-2</v>
      </c>
      <c r="AZ12" s="18">
        <v>4.5742540841653523E-2</v>
      </c>
      <c r="BA12" s="18">
        <v>6.1488608604817918E-2</v>
      </c>
      <c r="BB12" s="18">
        <v>6.5912919188215152E-2</v>
      </c>
      <c r="BC12" s="18">
        <v>8.9144413306108797E-2</v>
      </c>
      <c r="BD12" s="18">
        <v>6.5018213238130812E-2</v>
      </c>
      <c r="BE12" s="18">
        <v>4.816492990565735E-2</v>
      </c>
      <c r="BF12" s="18">
        <v>8.1769094016229435E-2</v>
      </c>
      <c r="BG12" s="18">
        <v>5.8123413465653292E-2</v>
      </c>
    </row>
    <row r="13" spans="2:61" ht="18.95" customHeight="1">
      <c r="B13" s="20" t="s">
        <v>119</v>
      </c>
      <c r="C13" s="18">
        <v>2.9915917246132719E-2</v>
      </c>
      <c r="D13" s="18">
        <v>1.9221130761145441E-2</v>
      </c>
      <c r="E13" s="18">
        <v>3.8297559451331703E-2</v>
      </c>
      <c r="G13" s="18">
        <v>9.5289520836314284E-3</v>
      </c>
      <c r="H13" s="18">
        <v>5.8439434465017183E-2</v>
      </c>
      <c r="I13" s="18">
        <v>2.0986020813522421E-2</v>
      </c>
      <c r="J13" s="18">
        <v>3.7172343647783143E-2</v>
      </c>
      <c r="K13" s="18">
        <v>3.7516020891011533E-2</v>
      </c>
      <c r="L13" s="18">
        <v>1.7988599098450488E-2</v>
      </c>
      <c r="M13" s="18">
        <v>2.25502668285598E-2</v>
      </c>
      <c r="N13" s="18">
        <v>2.8715853635231312E-2</v>
      </c>
      <c r="O13" s="18">
        <v>2.446682111202356E-2</v>
      </c>
      <c r="Q13" s="18">
        <v>1.502084416205531E-2</v>
      </c>
      <c r="R13" s="18">
        <v>3.4941677064083368E-2</v>
      </c>
      <c r="S13" s="18">
        <v>2.7799478781456891E-2</v>
      </c>
      <c r="T13" s="18">
        <v>4.7502491927455488E-2</v>
      </c>
      <c r="V13" s="18">
        <v>7.5240171703964617E-2</v>
      </c>
      <c r="W13" s="18">
        <v>2.637364737655366E-2</v>
      </c>
      <c r="X13" s="18">
        <v>1.7323426231158581E-2</v>
      </c>
      <c r="Y13" s="18">
        <v>1.9872312489185421E-2</v>
      </c>
      <c r="Z13" s="18">
        <v>2.76946207149814E-2</v>
      </c>
      <c r="AA13" s="18">
        <v>1.440524604091686E-2</v>
      </c>
      <c r="AB13" s="18">
        <v>2.5933602467016169E-2</v>
      </c>
      <c r="AD13" s="18">
        <v>1.9104192361051368E-2</v>
      </c>
      <c r="AE13" s="18">
        <v>1.186232493518505E-2</v>
      </c>
      <c r="AF13" s="18">
        <v>5.5089982134904937E-2</v>
      </c>
      <c r="AG13" s="18">
        <v>4.2726932474125748E-2</v>
      </c>
      <c r="AH13" s="18">
        <v>2.5072925666435909E-2</v>
      </c>
      <c r="AI13" s="18">
        <v>5.709812391934152E-2</v>
      </c>
      <c r="AJ13" s="18">
        <v>1</v>
      </c>
      <c r="AL13" s="18">
        <v>2.223E-2</v>
      </c>
      <c r="AM13" s="18">
        <v>4.165E-2</v>
      </c>
      <c r="AN13" s="18">
        <v>1.5350000000000001E-2</v>
      </c>
      <c r="AP13" s="18">
        <v>3.9854774142741647E-3</v>
      </c>
      <c r="AQ13" s="18">
        <v>3.3181039535449007E-2</v>
      </c>
      <c r="AR13" s="18">
        <v>1.4215267432518851E-2</v>
      </c>
      <c r="AS13" s="18">
        <v>2.527007530483126E-2</v>
      </c>
      <c r="AT13" s="18">
        <v>2.675836344140271E-2</v>
      </c>
      <c r="AU13" s="18">
        <v>0</v>
      </c>
      <c r="AW13" s="18">
        <v>2.5040401632712921E-2</v>
      </c>
      <c r="AX13" s="18">
        <v>5.8440116615566452E-2</v>
      </c>
      <c r="AZ13" s="18">
        <v>4.1475575775923701E-2</v>
      </c>
      <c r="BA13" s="18">
        <v>2.610892934098866E-2</v>
      </c>
      <c r="BB13" s="18">
        <v>2.3221118007251771E-2</v>
      </c>
      <c r="BC13" s="18">
        <v>8.2815006356318013E-3</v>
      </c>
      <c r="BD13" s="18">
        <v>5.6758289869705533E-2</v>
      </c>
      <c r="BE13" s="18">
        <v>1.1879598839815051E-2</v>
      </c>
      <c r="BF13" s="18">
        <v>3.0707027617831669E-2</v>
      </c>
      <c r="BG13" s="18">
        <v>3.348622963573239E-2</v>
      </c>
    </row>
    <row r="15" spans="2:61">
      <c r="B15" s="21" t="s">
        <v>32</v>
      </c>
    </row>
    <row r="16" spans="2:61">
      <c r="B16" t="s">
        <v>483</v>
      </c>
    </row>
    <row r="17" spans="2:2">
      <c r="B17" t="s">
        <v>11</v>
      </c>
    </row>
    <row r="18" spans="2:2">
      <c r="B18"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I18"/>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286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2017</v>
      </c>
      <c r="D7" s="27">
        <v>847</v>
      </c>
      <c r="E7" s="27">
        <v>1162</v>
      </c>
      <c r="G7" s="27">
        <v>109</v>
      </c>
      <c r="H7" s="27">
        <v>264</v>
      </c>
      <c r="I7" s="27">
        <v>210</v>
      </c>
      <c r="J7" s="27">
        <v>173</v>
      </c>
      <c r="K7" s="27">
        <v>221</v>
      </c>
      <c r="L7" s="27">
        <v>198</v>
      </c>
      <c r="M7" s="27">
        <v>338</v>
      </c>
      <c r="N7" s="27">
        <v>296</v>
      </c>
      <c r="O7" s="27">
        <v>208</v>
      </c>
      <c r="Q7" s="27">
        <v>649</v>
      </c>
      <c r="R7" s="27">
        <v>418</v>
      </c>
      <c r="S7" s="27">
        <v>466</v>
      </c>
      <c r="T7" s="27">
        <v>463</v>
      </c>
      <c r="V7" s="27">
        <v>256</v>
      </c>
      <c r="W7" s="27">
        <v>300</v>
      </c>
      <c r="X7" s="27">
        <v>291</v>
      </c>
      <c r="Y7" s="27">
        <v>305</v>
      </c>
      <c r="Z7" s="27">
        <v>294</v>
      </c>
      <c r="AA7" s="27">
        <v>276</v>
      </c>
      <c r="AB7" s="27">
        <v>295</v>
      </c>
      <c r="AD7" s="27">
        <v>682</v>
      </c>
      <c r="AE7" s="27">
        <v>410</v>
      </c>
      <c r="AF7" s="27">
        <v>387</v>
      </c>
      <c r="AG7" s="27">
        <v>76</v>
      </c>
      <c r="AH7" s="27">
        <v>291</v>
      </c>
      <c r="AI7" s="27">
        <v>170</v>
      </c>
      <c r="AJ7" s="27">
        <v>1</v>
      </c>
      <c r="AL7" s="27">
        <v>277</v>
      </c>
      <c r="AM7" s="27">
        <v>331</v>
      </c>
      <c r="AN7" s="27">
        <v>80</v>
      </c>
      <c r="AP7" s="27">
        <v>210</v>
      </c>
      <c r="AQ7" s="27">
        <v>192</v>
      </c>
      <c r="AR7" s="27">
        <v>67</v>
      </c>
      <c r="AS7" s="27">
        <v>463</v>
      </c>
      <c r="AT7" s="27">
        <v>76</v>
      </c>
      <c r="AU7" s="27">
        <v>11</v>
      </c>
      <c r="AW7" s="27">
        <v>1746</v>
      </c>
      <c r="AX7" s="27">
        <v>249</v>
      </c>
      <c r="AZ7" s="27">
        <v>670</v>
      </c>
      <c r="BA7" s="27">
        <v>454</v>
      </c>
      <c r="BB7" s="27">
        <v>335</v>
      </c>
      <c r="BC7" s="27">
        <v>259</v>
      </c>
      <c r="BD7" s="27">
        <v>57</v>
      </c>
      <c r="BE7" s="27">
        <v>78</v>
      </c>
      <c r="BF7" s="27">
        <v>101</v>
      </c>
      <c r="BG7" s="27">
        <v>54</v>
      </c>
    </row>
    <row r="8" spans="2:61">
      <c r="B8" s="7" t="s">
        <v>106</v>
      </c>
      <c r="C8" s="13">
        <v>2020</v>
      </c>
      <c r="D8" s="13">
        <v>881</v>
      </c>
      <c r="E8" s="13">
        <v>1136</v>
      </c>
      <c r="G8" s="13">
        <v>101</v>
      </c>
      <c r="H8" s="13">
        <v>259</v>
      </c>
      <c r="I8" s="13">
        <v>213</v>
      </c>
      <c r="J8" s="13">
        <v>171</v>
      </c>
      <c r="K8" s="13">
        <v>222</v>
      </c>
      <c r="L8" s="13">
        <v>205</v>
      </c>
      <c r="M8" s="13">
        <v>338</v>
      </c>
      <c r="N8" s="13">
        <v>320</v>
      </c>
      <c r="O8" s="13">
        <v>191</v>
      </c>
      <c r="Q8" s="13">
        <v>655</v>
      </c>
      <c r="R8" s="13">
        <v>415</v>
      </c>
      <c r="S8" s="13">
        <v>470</v>
      </c>
      <c r="T8" s="13">
        <v>458</v>
      </c>
      <c r="V8" s="13">
        <v>301</v>
      </c>
      <c r="W8" s="13">
        <v>286</v>
      </c>
      <c r="X8" s="13">
        <v>297</v>
      </c>
      <c r="Y8" s="13">
        <v>280</v>
      </c>
      <c r="Z8" s="13">
        <v>284</v>
      </c>
      <c r="AA8" s="13">
        <v>275</v>
      </c>
      <c r="AB8" s="13">
        <v>298</v>
      </c>
      <c r="AD8" s="13">
        <v>681</v>
      </c>
      <c r="AE8" s="13">
        <v>413</v>
      </c>
      <c r="AF8" s="13">
        <v>389</v>
      </c>
      <c r="AG8" s="13">
        <v>75</v>
      </c>
      <c r="AH8" s="13">
        <v>292</v>
      </c>
      <c r="AI8" s="13">
        <v>170</v>
      </c>
      <c r="AJ8" s="13">
        <v>1</v>
      </c>
      <c r="AL8" s="13">
        <v>290</v>
      </c>
      <c r="AM8" s="13">
        <v>342</v>
      </c>
      <c r="AN8" s="13">
        <v>81</v>
      </c>
      <c r="AP8" s="13">
        <v>208</v>
      </c>
      <c r="AQ8" s="13">
        <v>186</v>
      </c>
      <c r="AR8" s="13">
        <v>68</v>
      </c>
      <c r="AS8" s="13">
        <v>447</v>
      </c>
      <c r="AT8" s="13">
        <v>75</v>
      </c>
      <c r="AU8" s="13">
        <v>11</v>
      </c>
      <c r="AW8" s="13">
        <v>1748</v>
      </c>
      <c r="AX8" s="13">
        <v>250</v>
      </c>
      <c r="AZ8" s="13">
        <v>701</v>
      </c>
      <c r="BA8" s="13">
        <v>440</v>
      </c>
      <c r="BB8" s="13">
        <v>336</v>
      </c>
      <c r="BC8" s="13">
        <v>251</v>
      </c>
      <c r="BD8" s="13">
        <v>56</v>
      </c>
      <c r="BE8" s="13">
        <v>76</v>
      </c>
      <c r="BF8" s="13">
        <v>97</v>
      </c>
      <c r="BG8" s="13">
        <v>54</v>
      </c>
    </row>
    <row r="9" spans="2:61" ht="18.95" customHeight="1">
      <c r="B9" s="20" t="s">
        <v>269</v>
      </c>
      <c r="C9" s="18">
        <v>0.1941954167497161</v>
      </c>
      <c r="D9" s="18">
        <v>0.16814764724951459</v>
      </c>
      <c r="E9" s="18">
        <v>0.21416217210833019</v>
      </c>
      <c r="G9" s="18">
        <v>0.22543362209640869</v>
      </c>
      <c r="H9" s="18">
        <v>0.20013810394253451</v>
      </c>
      <c r="I9" s="18">
        <v>0.2331031916257047</v>
      </c>
      <c r="J9" s="18">
        <v>0.25061143798213342</v>
      </c>
      <c r="K9" s="18">
        <v>0.1738347864191776</v>
      </c>
      <c r="L9" s="18">
        <v>0.18297904641413931</v>
      </c>
      <c r="M9" s="18">
        <v>0.14618959409626781</v>
      </c>
      <c r="N9" s="18">
        <v>0.19118648982207589</v>
      </c>
      <c r="O9" s="18">
        <v>0.2012825116685622</v>
      </c>
      <c r="Q9" s="18">
        <v>0.16071388583160909</v>
      </c>
      <c r="R9" s="18">
        <v>0.21487412590131491</v>
      </c>
      <c r="S9" s="18">
        <v>0.19963758349784411</v>
      </c>
      <c r="T9" s="18">
        <v>0.21796205971848401</v>
      </c>
      <c r="V9" s="18">
        <v>0.19348176276630441</v>
      </c>
      <c r="W9" s="18">
        <v>0.139279200813584</v>
      </c>
      <c r="X9" s="18">
        <v>0.17764297985728819</v>
      </c>
      <c r="Y9" s="18">
        <v>0.201512090595236</v>
      </c>
      <c r="Z9" s="18">
        <v>0.22773788338072359</v>
      </c>
      <c r="AA9" s="18">
        <v>0.22909470958219499</v>
      </c>
      <c r="AB9" s="18">
        <v>0.19304509064583231</v>
      </c>
      <c r="AD9" s="18">
        <v>0.15324824250776989</v>
      </c>
      <c r="AE9" s="18">
        <v>0.21908804863306131</v>
      </c>
      <c r="AF9" s="18">
        <v>0.20100038380932531</v>
      </c>
      <c r="AG9" s="18">
        <v>0.23958430289428809</v>
      </c>
      <c r="AH9" s="18">
        <v>0.18047773038899331</v>
      </c>
      <c r="AI9" s="18">
        <v>0.28163411908849112</v>
      </c>
      <c r="AJ9" s="18">
        <v>1</v>
      </c>
      <c r="AL9" s="18">
        <v>0.15404999999999999</v>
      </c>
      <c r="AM9" s="18">
        <v>0.17188000000000001</v>
      </c>
      <c r="AN9" s="18">
        <v>0.17349000000000001</v>
      </c>
      <c r="AP9" s="18">
        <v>0.22843368290221941</v>
      </c>
      <c r="AQ9" s="18">
        <v>0.2262339922029136</v>
      </c>
      <c r="AR9" s="18">
        <v>0.1167387423915784</v>
      </c>
      <c r="AS9" s="18">
        <v>0.2110317737833837</v>
      </c>
      <c r="AT9" s="18">
        <v>0.27960258582376429</v>
      </c>
      <c r="AU9" s="18">
        <v>8.6045332102613933E-2</v>
      </c>
      <c r="AW9" s="18">
        <v>0.14128189179565859</v>
      </c>
      <c r="AX9" s="18">
        <v>0.55272659441063865</v>
      </c>
      <c r="AZ9" s="18">
        <v>0.16872125510378991</v>
      </c>
      <c r="BA9" s="18">
        <v>0.20370861910170229</v>
      </c>
      <c r="BB9" s="18">
        <v>0.1462179018039734</v>
      </c>
      <c r="BC9" s="18">
        <v>0.2154272806505059</v>
      </c>
      <c r="BD9" s="18">
        <v>0.2098902425720848</v>
      </c>
      <c r="BE9" s="18">
        <v>0.273092926820589</v>
      </c>
      <c r="BF9" s="18">
        <v>0.34762135636701552</v>
      </c>
      <c r="BG9" s="18">
        <v>0.24274022859650021</v>
      </c>
    </row>
    <row r="10" spans="2:61" ht="18.95" customHeight="1">
      <c r="B10" s="20" t="s">
        <v>131</v>
      </c>
      <c r="C10" s="18">
        <v>0.460999197698792</v>
      </c>
      <c r="D10" s="18">
        <v>0.48521436076085811</v>
      </c>
      <c r="E10" s="18">
        <v>0.44294919373038011</v>
      </c>
      <c r="G10" s="18">
        <v>0.36354552029710602</v>
      </c>
      <c r="H10" s="18">
        <v>0.49660884614337869</v>
      </c>
      <c r="I10" s="18">
        <v>0.46381115173888399</v>
      </c>
      <c r="J10" s="18">
        <v>0.40773627702697041</v>
      </c>
      <c r="K10" s="18">
        <v>0.46773995058410001</v>
      </c>
      <c r="L10" s="18">
        <v>0.43543210438242519</v>
      </c>
      <c r="M10" s="18">
        <v>0.51659155501637177</v>
      </c>
      <c r="N10" s="18">
        <v>0.44786376869481809</v>
      </c>
      <c r="O10" s="18">
        <v>0.45221759105299097</v>
      </c>
      <c r="Q10" s="18">
        <v>0.46692034578820801</v>
      </c>
      <c r="R10" s="18">
        <v>0.45362401478699338</v>
      </c>
      <c r="S10" s="18">
        <v>0.47802086091748058</v>
      </c>
      <c r="T10" s="18">
        <v>0.43605796270695663</v>
      </c>
      <c r="V10" s="18">
        <v>0.42126003102938819</v>
      </c>
      <c r="W10" s="18">
        <v>0.51376358985605219</v>
      </c>
      <c r="X10" s="18">
        <v>0.46529589286159451</v>
      </c>
      <c r="Y10" s="18">
        <v>0.46790283435625618</v>
      </c>
      <c r="Z10" s="18">
        <v>0.4466948937213624</v>
      </c>
      <c r="AA10" s="18">
        <v>0.42979742821806471</v>
      </c>
      <c r="AB10" s="18">
        <v>0.4822222951814768</v>
      </c>
      <c r="AD10" s="18">
        <v>0.48970596089349377</v>
      </c>
      <c r="AE10" s="18">
        <v>0.43574781443247068</v>
      </c>
      <c r="AF10" s="18">
        <v>0.45345658100274722</v>
      </c>
      <c r="AG10" s="18">
        <v>0.40614452178143789</v>
      </c>
      <c r="AH10" s="18">
        <v>0.50086580980353412</v>
      </c>
      <c r="AI10" s="18">
        <v>0.38262980560387921</v>
      </c>
      <c r="AJ10" s="18">
        <v>0</v>
      </c>
      <c r="AL10" s="18">
        <v>0.53064999999999996</v>
      </c>
      <c r="AM10" s="18">
        <v>0.45551999999999998</v>
      </c>
      <c r="AN10" s="18">
        <v>0.41832000000000003</v>
      </c>
      <c r="AP10" s="18">
        <v>0.43484402730314492</v>
      </c>
      <c r="AQ10" s="18">
        <v>0.4523277873099204</v>
      </c>
      <c r="AR10" s="18">
        <v>0.55597346708793549</v>
      </c>
      <c r="AS10" s="18">
        <v>0.46089080989409709</v>
      </c>
      <c r="AT10" s="18">
        <v>0.50072074060949168</v>
      </c>
      <c r="AU10" s="18">
        <v>0.55742267601791806</v>
      </c>
      <c r="AW10" s="18">
        <v>0.50923878048082483</v>
      </c>
      <c r="AX10" s="18">
        <v>0.13999783214695721</v>
      </c>
      <c r="AZ10" s="18">
        <v>0.46923014657979473</v>
      </c>
      <c r="BA10" s="18">
        <v>0.4672604742810893</v>
      </c>
      <c r="BB10" s="18">
        <v>0.51419126607588062</v>
      </c>
      <c r="BC10" s="18">
        <v>0.43954661710840848</v>
      </c>
      <c r="BD10" s="18">
        <v>0.42183546125299881</v>
      </c>
      <c r="BE10" s="18">
        <v>0.44862474377077027</v>
      </c>
      <c r="BF10" s="18">
        <v>0.29180078986878422</v>
      </c>
      <c r="BG10" s="18">
        <v>0.48976737821715621</v>
      </c>
    </row>
    <row r="11" spans="2:61" ht="18.95" customHeight="1">
      <c r="B11" s="20" t="s">
        <v>270</v>
      </c>
      <c r="C11" s="18">
        <v>0.29957762313704173</v>
      </c>
      <c r="D11" s="18">
        <v>0.30277596463009382</v>
      </c>
      <c r="E11" s="18">
        <v>0.2964779554566786</v>
      </c>
      <c r="G11" s="18">
        <v>0.37525807310086162</v>
      </c>
      <c r="H11" s="18">
        <v>0.2491646882642308</v>
      </c>
      <c r="I11" s="18">
        <v>0.28045483346413902</v>
      </c>
      <c r="J11" s="18">
        <v>0.30547425010226958</v>
      </c>
      <c r="K11" s="18">
        <v>0.28929755390648437</v>
      </c>
      <c r="L11" s="18">
        <v>0.35064257598088178</v>
      </c>
      <c r="M11" s="18">
        <v>0.29497130088232409</v>
      </c>
      <c r="N11" s="18">
        <v>0.30351154209196768</v>
      </c>
      <c r="O11" s="18">
        <v>0.30263033750102469</v>
      </c>
      <c r="Q11" s="18">
        <v>0.34996630122592431</v>
      </c>
      <c r="R11" s="18">
        <v>0.28520187276352837</v>
      </c>
      <c r="S11" s="18">
        <v>0.28318168867842608</v>
      </c>
      <c r="T11" s="18">
        <v>0.26077434777140007</v>
      </c>
      <c r="V11" s="18">
        <v>0.34182944527949582</v>
      </c>
      <c r="W11" s="18">
        <v>0.31060210796802368</v>
      </c>
      <c r="X11" s="18">
        <v>0.33179246780652499</v>
      </c>
      <c r="Y11" s="18">
        <v>0.28294118171477212</v>
      </c>
      <c r="Z11" s="18">
        <v>0.27204919431362379</v>
      </c>
      <c r="AA11" s="18">
        <v>0.29105245760124471</v>
      </c>
      <c r="AB11" s="18">
        <v>0.26388874608365348</v>
      </c>
      <c r="AD11" s="18">
        <v>0.31445942785708297</v>
      </c>
      <c r="AE11" s="18">
        <v>0.30165140229415721</v>
      </c>
      <c r="AF11" s="18">
        <v>0.28776257483626583</v>
      </c>
      <c r="AG11" s="18">
        <v>0.31445100875934451</v>
      </c>
      <c r="AH11" s="18">
        <v>0.2794521297311513</v>
      </c>
      <c r="AI11" s="18">
        <v>0.29153276742173428</v>
      </c>
      <c r="AJ11" s="18">
        <v>0</v>
      </c>
      <c r="AL11" s="18">
        <v>0.29661999999999999</v>
      </c>
      <c r="AM11" s="18">
        <v>0.33257999999999999</v>
      </c>
      <c r="AN11" s="18">
        <v>0.40820000000000001</v>
      </c>
      <c r="AP11" s="18">
        <v>0.30413465470709311</v>
      </c>
      <c r="AQ11" s="18">
        <v>0.25134630764132121</v>
      </c>
      <c r="AR11" s="18">
        <v>0.29803313470676063</v>
      </c>
      <c r="AS11" s="18">
        <v>0.26363036707810411</v>
      </c>
      <c r="AT11" s="18">
        <v>0.19266470728215421</v>
      </c>
      <c r="AU11" s="18">
        <v>0.35653199187946799</v>
      </c>
      <c r="AW11" s="18">
        <v>0.31556993541372302</v>
      </c>
      <c r="AX11" s="18">
        <v>0.1920446856064115</v>
      </c>
      <c r="AZ11" s="18">
        <v>0.3197703605791693</v>
      </c>
      <c r="BA11" s="18">
        <v>0.29179403828762762</v>
      </c>
      <c r="BB11" s="18">
        <v>0.29354798481507077</v>
      </c>
      <c r="BC11" s="18">
        <v>0.29984088255641939</v>
      </c>
      <c r="BD11" s="18">
        <v>0.28511521125939082</v>
      </c>
      <c r="BE11" s="18">
        <v>0.23546605208599711</v>
      </c>
      <c r="BF11" s="18">
        <v>0.29314666776842663</v>
      </c>
      <c r="BG11" s="18">
        <v>0.2078420934572249</v>
      </c>
    </row>
    <row r="12" spans="2:61" ht="18.95" customHeight="1">
      <c r="B12" s="20" t="s">
        <v>271</v>
      </c>
      <c r="C12" s="18">
        <v>3.010910586353727E-2</v>
      </c>
      <c r="D12" s="18">
        <v>3.1870288846426731E-2</v>
      </c>
      <c r="E12" s="18">
        <v>2.8824093192932169E-2</v>
      </c>
      <c r="G12" s="18">
        <v>3.5762784505623799E-2</v>
      </c>
      <c r="H12" s="18">
        <v>2.325430770567535E-2</v>
      </c>
      <c r="I12" s="18">
        <v>1.7685975721577919E-2</v>
      </c>
      <c r="J12" s="18">
        <v>2.9364560879533791E-2</v>
      </c>
      <c r="K12" s="18">
        <v>4.1646003102993497E-2</v>
      </c>
      <c r="L12" s="18">
        <v>2.0650002685853611E-2</v>
      </c>
      <c r="M12" s="18">
        <v>3.105525096777597E-2</v>
      </c>
      <c r="N12" s="18">
        <v>4.052185099613962E-2</v>
      </c>
      <c r="O12" s="18">
        <v>2.85520388830106E-2</v>
      </c>
      <c r="Q12" s="18">
        <v>1.8099269217776329E-2</v>
      </c>
      <c r="R12" s="18">
        <v>3.1929019536485512E-2</v>
      </c>
      <c r="S12" s="18">
        <v>2.1347935846082619E-2</v>
      </c>
      <c r="T12" s="18">
        <v>5.6007993694501421E-2</v>
      </c>
      <c r="V12" s="18">
        <v>2.008686324837201E-2</v>
      </c>
      <c r="W12" s="18">
        <v>2.6305424988161671E-2</v>
      </c>
      <c r="X12" s="18">
        <v>1.116687138465448E-2</v>
      </c>
      <c r="Y12" s="18">
        <v>3.791225112342609E-2</v>
      </c>
      <c r="Z12" s="18">
        <v>4.0180960639909419E-2</v>
      </c>
      <c r="AA12" s="18">
        <v>4.3541023954813053E-2</v>
      </c>
      <c r="AB12" s="18">
        <v>3.3446795256752669E-2</v>
      </c>
      <c r="AD12" s="18">
        <v>2.741608712435234E-2</v>
      </c>
      <c r="AE12" s="18">
        <v>2.847736573357925E-2</v>
      </c>
      <c r="AF12" s="18">
        <v>3.9863464903735969E-2</v>
      </c>
      <c r="AG12" s="18">
        <v>3.9820166564929441E-2</v>
      </c>
      <c r="AH12" s="18">
        <v>3.0926953191998379E-2</v>
      </c>
      <c r="AI12" s="18">
        <v>1.6977871486187991E-2</v>
      </c>
      <c r="AJ12" s="18">
        <v>0</v>
      </c>
      <c r="AL12" s="18">
        <v>8.0999999999999996E-3</v>
      </c>
      <c r="AM12" s="18">
        <v>3.024E-2</v>
      </c>
      <c r="AN12" s="18">
        <v>0</v>
      </c>
      <c r="AP12" s="18">
        <v>2.7535599428076589E-2</v>
      </c>
      <c r="AQ12" s="18">
        <v>4.413887478042508E-2</v>
      </c>
      <c r="AR12" s="18">
        <v>0</v>
      </c>
      <c r="AS12" s="18">
        <v>4.7291494090205062E-2</v>
      </c>
      <c r="AT12" s="18">
        <v>2.701196628458976E-2</v>
      </c>
      <c r="AU12" s="18">
        <v>0</v>
      </c>
      <c r="AW12" s="18">
        <v>2.266436682212122E-2</v>
      </c>
      <c r="AX12" s="18">
        <v>7.6314787098679324E-2</v>
      </c>
      <c r="AZ12" s="18">
        <v>2.6805002915886899E-2</v>
      </c>
      <c r="BA12" s="18">
        <v>2.6351979215549371E-2</v>
      </c>
      <c r="BB12" s="18">
        <v>2.4196928751811481E-2</v>
      </c>
      <c r="BC12" s="18">
        <v>4.5185219684666218E-2</v>
      </c>
      <c r="BD12" s="18">
        <v>3.0760176312471361E-2</v>
      </c>
      <c r="BE12" s="18">
        <v>3.093667848282854E-2</v>
      </c>
      <c r="BF12" s="18">
        <v>3.7746075225643862E-2</v>
      </c>
      <c r="BG12" s="18">
        <v>5.9650299729118637E-2</v>
      </c>
    </row>
    <row r="13" spans="2:61" ht="18.95" customHeight="1">
      <c r="B13" s="20" t="s">
        <v>119</v>
      </c>
      <c r="C13" s="18">
        <v>1.511865655091303E-2</v>
      </c>
      <c r="D13" s="18">
        <v>1.199173851310685E-2</v>
      </c>
      <c r="E13" s="18">
        <v>1.758658551167893E-2</v>
      </c>
      <c r="G13" s="18">
        <v>0</v>
      </c>
      <c r="H13" s="18">
        <v>3.083405394418056E-2</v>
      </c>
      <c r="I13" s="18">
        <v>4.9448474496944384E-3</v>
      </c>
      <c r="J13" s="18">
        <v>6.8134740090926016E-3</v>
      </c>
      <c r="K13" s="18">
        <v>2.7481705987244639E-2</v>
      </c>
      <c r="L13" s="18">
        <v>1.0296270536699809E-2</v>
      </c>
      <c r="M13" s="18">
        <v>1.119229903726043E-2</v>
      </c>
      <c r="N13" s="18">
        <v>1.691634839499867E-2</v>
      </c>
      <c r="O13" s="18">
        <v>1.531752089441152E-2</v>
      </c>
      <c r="Q13" s="18">
        <v>4.3001979364822246E-3</v>
      </c>
      <c r="R13" s="18">
        <v>1.4370967011677839E-2</v>
      </c>
      <c r="S13" s="18">
        <v>1.781193106016642E-2</v>
      </c>
      <c r="T13" s="18">
        <v>2.9197636108657901E-2</v>
      </c>
      <c r="V13" s="18">
        <v>2.3341897676439748E-2</v>
      </c>
      <c r="W13" s="18">
        <v>1.004967637417827E-2</v>
      </c>
      <c r="X13" s="18">
        <v>1.410178808993786E-2</v>
      </c>
      <c r="Y13" s="18">
        <v>9.7316422103096781E-3</v>
      </c>
      <c r="Z13" s="18">
        <v>1.333706794438093E-2</v>
      </c>
      <c r="AA13" s="18">
        <v>6.5143806436826213E-3</v>
      </c>
      <c r="AB13" s="18">
        <v>2.7397072832284718E-2</v>
      </c>
      <c r="AD13" s="18">
        <v>1.517028161730088E-2</v>
      </c>
      <c r="AE13" s="18">
        <v>1.503536890673153E-2</v>
      </c>
      <c r="AF13" s="18">
        <v>1.7916995447925899E-2</v>
      </c>
      <c r="AG13" s="18">
        <v>0</v>
      </c>
      <c r="AH13" s="18">
        <v>8.2773768843228731E-3</v>
      </c>
      <c r="AI13" s="18">
        <v>2.7225436399707498E-2</v>
      </c>
      <c r="AJ13" s="18">
        <v>0</v>
      </c>
      <c r="AL13" s="18">
        <v>1.0580000000000001E-2</v>
      </c>
      <c r="AM13" s="18">
        <v>9.7699999999999992E-3</v>
      </c>
      <c r="AN13" s="18">
        <v>0</v>
      </c>
      <c r="AP13" s="18">
        <v>5.0520356594660918E-3</v>
      </c>
      <c r="AQ13" s="18">
        <v>2.595303806541964E-2</v>
      </c>
      <c r="AR13" s="18">
        <v>2.9254655813725321E-2</v>
      </c>
      <c r="AS13" s="18">
        <v>1.7155555154210019E-2</v>
      </c>
      <c r="AT13" s="18">
        <v>0</v>
      </c>
      <c r="AU13" s="18">
        <v>0</v>
      </c>
      <c r="AW13" s="18">
        <v>1.124502548767249E-2</v>
      </c>
      <c r="AX13" s="18">
        <v>3.8916100737313351E-2</v>
      </c>
      <c r="AZ13" s="18">
        <v>1.547323482135916E-2</v>
      </c>
      <c r="BA13" s="18">
        <v>1.0884889114031449E-2</v>
      </c>
      <c r="BB13" s="18">
        <v>2.1845918553263829E-2</v>
      </c>
      <c r="BC13" s="18">
        <v>0</v>
      </c>
      <c r="BD13" s="18">
        <v>5.2398908603054323E-2</v>
      </c>
      <c r="BE13" s="18">
        <v>1.1879598839815051E-2</v>
      </c>
      <c r="BF13" s="18">
        <v>2.968511077012987E-2</v>
      </c>
      <c r="BG13" s="18">
        <v>0</v>
      </c>
    </row>
    <row r="15" spans="2:61">
      <c r="B15" s="21" t="s">
        <v>32</v>
      </c>
    </row>
    <row r="16" spans="2:61">
      <c r="B16" t="s">
        <v>483</v>
      </c>
    </row>
    <row r="17" spans="2:2">
      <c r="B17" t="s">
        <v>11</v>
      </c>
    </row>
    <row r="18" spans="2:2">
      <c r="B18"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I18"/>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287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2017</v>
      </c>
      <c r="D7" s="27">
        <v>847</v>
      </c>
      <c r="E7" s="27">
        <v>1162</v>
      </c>
      <c r="G7" s="27">
        <v>109</v>
      </c>
      <c r="H7" s="27">
        <v>264</v>
      </c>
      <c r="I7" s="27">
        <v>210</v>
      </c>
      <c r="J7" s="27">
        <v>173</v>
      </c>
      <c r="K7" s="27">
        <v>221</v>
      </c>
      <c r="L7" s="27">
        <v>198</v>
      </c>
      <c r="M7" s="27">
        <v>338</v>
      </c>
      <c r="N7" s="27">
        <v>296</v>
      </c>
      <c r="O7" s="27">
        <v>208</v>
      </c>
      <c r="Q7" s="27">
        <v>649</v>
      </c>
      <c r="R7" s="27">
        <v>418</v>
      </c>
      <c r="S7" s="27">
        <v>466</v>
      </c>
      <c r="T7" s="27">
        <v>463</v>
      </c>
      <c r="V7" s="27">
        <v>256</v>
      </c>
      <c r="W7" s="27">
        <v>300</v>
      </c>
      <c r="X7" s="27">
        <v>291</v>
      </c>
      <c r="Y7" s="27">
        <v>305</v>
      </c>
      <c r="Z7" s="27">
        <v>294</v>
      </c>
      <c r="AA7" s="27">
        <v>276</v>
      </c>
      <c r="AB7" s="27">
        <v>295</v>
      </c>
      <c r="AD7" s="27">
        <v>682</v>
      </c>
      <c r="AE7" s="27">
        <v>410</v>
      </c>
      <c r="AF7" s="27">
        <v>387</v>
      </c>
      <c r="AG7" s="27">
        <v>76</v>
      </c>
      <c r="AH7" s="27">
        <v>291</v>
      </c>
      <c r="AI7" s="27">
        <v>170</v>
      </c>
      <c r="AJ7" s="27">
        <v>1</v>
      </c>
      <c r="AL7" s="27">
        <v>277</v>
      </c>
      <c r="AM7" s="27">
        <v>331</v>
      </c>
      <c r="AN7" s="27">
        <v>80</v>
      </c>
      <c r="AP7" s="27">
        <v>210</v>
      </c>
      <c r="AQ7" s="27">
        <v>192</v>
      </c>
      <c r="AR7" s="27">
        <v>67</v>
      </c>
      <c r="AS7" s="27">
        <v>463</v>
      </c>
      <c r="AT7" s="27">
        <v>76</v>
      </c>
      <c r="AU7" s="27">
        <v>11</v>
      </c>
      <c r="AW7" s="27">
        <v>1746</v>
      </c>
      <c r="AX7" s="27">
        <v>249</v>
      </c>
      <c r="AZ7" s="27">
        <v>670</v>
      </c>
      <c r="BA7" s="27">
        <v>454</v>
      </c>
      <c r="BB7" s="27">
        <v>335</v>
      </c>
      <c r="BC7" s="27">
        <v>259</v>
      </c>
      <c r="BD7" s="27">
        <v>57</v>
      </c>
      <c r="BE7" s="27">
        <v>78</v>
      </c>
      <c r="BF7" s="27">
        <v>101</v>
      </c>
      <c r="BG7" s="27">
        <v>54</v>
      </c>
    </row>
    <row r="8" spans="2:61">
      <c r="B8" s="7" t="s">
        <v>106</v>
      </c>
      <c r="C8" s="13">
        <v>2020</v>
      </c>
      <c r="D8" s="13">
        <v>881</v>
      </c>
      <c r="E8" s="13">
        <v>1136</v>
      </c>
      <c r="G8" s="13">
        <v>101</v>
      </c>
      <c r="H8" s="13">
        <v>259</v>
      </c>
      <c r="I8" s="13">
        <v>213</v>
      </c>
      <c r="J8" s="13">
        <v>171</v>
      </c>
      <c r="K8" s="13">
        <v>222</v>
      </c>
      <c r="L8" s="13">
        <v>205</v>
      </c>
      <c r="M8" s="13">
        <v>338</v>
      </c>
      <c r="N8" s="13">
        <v>320</v>
      </c>
      <c r="O8" s="13">
        <v>191</v>
      </c>
      <c r="Q8" s="13">
        <v>655</v>
      </c>
      <c r="R8" s="13">
        <v>415</v>
      </c>
      <c r="S8" s="13">
        <v>470</v>
      </c>
      <c r="T8" s="13">
        <v>458</v>
      </c>
      <c r="V8" s="13">
        <v>301</v>
      </c>
      <c r="W8" s="13">
        <v>286</v>
      </c>
      <c r="X8" s="13">
        <v>297</v>
      </c>
      <c r="Y8" s="13">
        <v>280</v>
      </c>
      <c r="Z8" s="13">
        <v>284</v>
      </c>
      <c r="AA8" s="13">
        <v>275</v>
      </c>
      <c r="AB8" s="13">
        <v>298</v>
      </c>
      <c r="AD8" s="13">
        <v>681</v>
      </c>
      <c r="AE8" s="13">
        <v>413</v>
      </c>
      <c r="AF8" s="13">
        <v>389</v>
      </c>
      <c r="AG8" s="13">
        <v>75</v>
      </c>
      <c r="AH8" s="13">
        <v>292</v>
      </c>
      <c r="AI8" s="13">
        <v>170</v>
      </c>
      <c r="AJ8" s="13">
        <v>1</v>
      </c>
      <c r="AL8" s="13">
        <v>290</v>
      </c>
      <c r="AM8" s="13">
        <v>342</v>
      </c>
      <c r="AN8" s="13">
        <v>81</v>
      </c>
      <c r="AP8" s="13">
        <v>208</v>
      </c>
      <c r="AQ8" s="13">
        <v>186</v>
      </c>
      <c r="AR8" s="13">
        <v>68</v>
      </c>
      <c r="AS8" s="13">
        <v>447</v>
      </c>
      <c r="AT8" s="13">
        <v>75</v>
      </c>
      <c r="AU8" s="13">
        <v>11</v>
      </c>
      <c r="AW8" s="13">
        <v>1748</v>
      </c>
      <c r="AX8" s="13">
        <v>250</v>
      </c>
      <c r="AZ8" s="13">
        <v>701</v>
      </c>
      <c r="BA8" s="13">
        <v>440</v>
      </c>
      <c r="BB8" s="13">
        <v>336</v>
      </c>
      <c r="BC8" s="13">
        <v>251</v>
      </c>
      <c r="BD8" s="13">
        <v>56</v>
      </c>
      <c r="BE8" s="13">
        <v>76</v>
      </c>
      <c r="BF8" s="13">
        <v>97</v>
      </c>
      <c r="BG8" s="13">
        <v>54</v>
      </c>
    </row>
    <row r="9" spans="2:61" ht="18.95" customHeight="1">
      <c r="B9" s="20" t="s">
        <v>269</v>
      </c>
      <c r="C9" s="18">
        <v>0.64330329743855352</v>
      </c>
      <c r="D9" s="18">
        <v>0.63500078068400623</v>
      </c>
      <c r="E9" s="18">
        <v>0.64930530138967113</v>
      </c>
      <c r="G9" s="18">
        <v>0.61932764241329408</v>
      </c>
      <c r="H9" s="18">
        <v>0.64165749636149338</v>
      </c>
      <c r="I9" s="18">
        <v>0.67327784569384397</v>
      </c>
      <c r="J9" s="18">
        <v>0.66927013816128345</v>
      </c>
      <c r="K9" s="18">
        <v>0.63669000468324743</v>
      </c>
      <c r="L9" s="18">
        <v>0.67030936061271873</v>
      </c>
      <c r="M9" s="18">
        <v>0.60357686317552783</v>
      </c>
      <c r="N9" s="18">
        <v>0.59664047183805768</v>
      </c>
      <c r="O9" s="18">
        <v>0.72834364856457523</v>
      </c>
      <c r="Q9" s="18">
        <v>0.62316559723808562</v>
      </c>
      <c r="R9" s="18">
        <v>0.6497567554542234</v>
      </c>
      <c r="S9" s="18">
        <v>0.67198707001147628</v>
      </c>
      <c r="T9" s="18">
        <v>0.64205863225887705</v>
      </c>
      <c r="V9" s="18">
        <v>0.67774588767643473</v>
      </c>
      <c r="W9" s="18">
        <v>0.60916164988956079</v>
      </c>
      <c r="X9" s="18">
        <v>0.64439774341289047</v>
      </c>
      <c r="Y9" s="18">
        <v>0.67081257420361728</v>
      </c>
      <c r="Z9" s="18">
        <v>0.65368655759212047</v>
      </c>
      <c r="AA9" s="18">
        <v>0.66191016493814669</v>
      </c>
      <c r="AB9" s="18">
        <v>0.58716694380034873</v>
      </c>
      <c r="AD9" s="18">
        <v>0.59986912500804435</v>
      </c>
      <c r="AE9" s="18">
        <v>0.69207246347006057</v>
      </c>
      <c r="AF9" s="18">
        <v>0.65424452068411554</v>
      </c>
      <c r="AG9" s="18">
        <v>0.67270367297562417</v>
      </c>
      <c r="AH9" s="18">
        <v>0.62291025503590547</v>
      </c>
      <c r="AI9" s="18">
        <v>0.6992689225176143</v>
      </c>
      <c r="AJ9" s="18">
        <v>0</v>
      </c>
      <c r="AL9" s="18">
        <v>0.6734</v>
      </c>
      <c r="AM9" s="18">
        <v>0.63678000000000001</v>
      </c>
      <c r="AN9" s="18">
        <v>0.55703000000000003</v>
      </c>
      <c r="AP9" s="18">
        <v>0.64082244311936221</v>
      </c>
      <c r="AQ9" s="18">
        <v>0.58945117090972854</v>
      </c>
      <c r="AR9" s="18">
        <v>0.6593183682931385</v>
      </c>
      <c r="AS9" s="18">
        <v>0.6551353935587193</v>
      </c>
      <c r="AT9" s="18">
        <v>0.7057219481350121</v>
      </c>
      <c r="AU9" s="18">
        <v>0.61537286064498908</v>
      </c>
      <c r="AW9" s="18">
        <v>0.6158094903738216</v>
      </c>
      <c r="AX9" s="18">
        <v>0.83518088390918088</v>
      </c>
      <c r="AZ9" s="18">
        <v>0.65842838363501199</v>
      </c>
      <c r="BA9" s="18">
        <v>0.59060381924073924</v>
      </c>
      <c r="BB9" s="18">
        <v>0.6335244340813625</v>
      </c>
      <c r="BC9" s="18">
        <v>0.66256855484897892</v>
      </c>
      <c r="BD9" s="18">
        <v>0.62007142687867201</v>
      </c>
      <c r="BE9" s="18">
        <v>0.71211874870619274</v>
      </c>
      <c r="BF9" s="18">
        <v>0.70161813767960224</v>
      </c>
      <c r="BG9" s="18">
        <v>0.681408592989173</v>
      </c>
    </row>
    <row r="10" spans="2:61" ht="18.95" customHeight="1">
      <c r="B10" s="20" t="s">
        <v>131</v>
      </c>
      <c r="C10" s="18">
        <v>9.5376771327093213E-2</v>
      </c>
      <c r="D10" s="18">
        <v>8.6170555920542596E-2</v>
      </c>
      <c r="E10" s="18">
        <v>0.1027810859569059</v>
      </c>
      <c r="G10" s="18">
        <v>0.1328552494263423</v>
      </c>
      <c r="H10" s="18">
        <v>9.9638273172968639E-2</v>
      </c>
      <c r="I10" s="18">
        <v>8.5044057961458197E-2</v>
      </c>
      <c r="J10" s="18">
        <v>0.1051485561575623</v>
      </c>
      <c r="K10" s="18">
        <v>6.879830061653433E-2</v>
      </c>
      <c r="L10" s="18">
        <v>8.5545018221538052E-2</v>
      </c>
      <c r="M10" s="18">
        <v>0.1073782192184653</v>
      </c>
      <c r="N10" s="18">
        <v>0.1136558371885914</v>
      </c>
      <c r="O10" s="18">
        <v>6.2288306536260343E-2</v>
      </c>
      <c r="Q10" s="18">
        <v>0.1187644398737174</v>
      </c>
      <c r="R10" s="18">
        <v>6.8846692061458506E-2</v>
      </c>
      <c r="S10" s="18">
        <v>8.1646638498662508E-2</v>
      </c>
      <c r="T10" s="18">
        <v>9.5400762902714889E-2</v>
      </c>
      <c r="V10" s="18">
        <v>7.960197541323176E-2</v>
      </c>
      <c r="W10" s="18">
        <v>0.1139125003339391</v>
      </c>
      <c r="X10" s="18">
        <v>0.10606009524823271</v>
      </c>
      <c r="Y10" s="18">
        <v>8.9150034906610776E-2</v>
      </c>
      <c r="Z10" s="18">
        <v>9.5059126641111907E-2</v>
      </c>
      <c r="AA10" s="18">
        <v>7.0932720827849488E-2</v>
      </c>
      <c r="AB10" s="18">
        <v>0.111621914030359</v>
      </c>
      <c r="AD10" s="18">
        <v>0.10827127099332989</v>
      </c>
      <c r="AE10" s="18">
        <v>7.9031662666412816E-2</v>
      </c>
      <c r="AF10" s="18">
        <v>9.434977392110655E-2</v>
      </c>
      <c r="AG10" s="18">
        <v>0.10276556231487211</v>
      </c>
      <c r="AH10" s="18">
        <v>9.3416327552989759E-2</v>
      </c>
      <c r="AI10" s="18">
        <v>8.639128499233846E-2</v>
      </c>
      <c r="AJ10" s="18">
        <v>0</v>
      </c>
      <c r="AL10" s="18">
        <v>0.10628</v>
      </c>
      <c r="AM10" s="18">
        <v>9.4329999999999997E-2</v>
      </c>
      <c r="AN10" s="18">
        <v>0.17762</v>
      </c>
      <c r="AP10" s="18">
        <v>7.3063625214455058E-2</v>
      </c>
      <c r="AQ10" s="18">
        <v>0.13349657137731091</v>
      </c>
      <c r="AR10" s="18">
        <v>0.1042424971431643</v>
      </c>
      <c r="AS10" s="18">
        <v>8.8914811597568311E-2</v>
      </c>
      <c r="AT10" s="18">
        <v>9.2687425045273983E-2</v>
      </c>
      <c r="AU10" s="18">
        <v>9.3121483356465792E-2</v>
      </c>
      <c r="AW10" s="18">
        <v>0.1079802562938737</v>
      </c>
      <c r="AX10" s="18">
        <v>1.180173219050692E-2</v>
      </c>
      <c r="AZ10" s="18">
        <v>9.6786522615535608E-2</v>
      </c>
      <c r="BA10" s="18">
        <v>0.1214086826896343</v>
      </c>
      <c r="BB10" s="18">
        <v>0.1113788977906115</v>
      </c>
      <c r="BC10" s="18">
        <v>6.6380800749727201E-2</v>
      </c>
      <c r="BD10" s="18">
        <v>8.4540487965338404E-2</v>
      </c>
      <c r="BE10" s="18">
        <v>9.4645390873032378E-2</v>
      </c>
      <c r="BF10" s="18">
        <v>2.9011051076447709E-2</v>
      </c>
      <c r="BG10" s="18">
        <v>4.7972833353930967E-2</v>
      </c>
    </row>
    <row r="11" spans="2:61" ht="18.95" customHeight="1">
      <c r="B11" s="20" t="s">
        <v>270</v>
      </c>
      <c r="C11" s="18">
        <v>0.17633300523127121</v>
      </c>
      <c r="D11" s="18">
        <v>0.20197446752835169</v>
      </c>
      <c r="E11" s="18">
        <v>0.15638375901884549</v>
      </c>
      <c r="G11" s="18">
        <v>0.18936728353404481</v>
      </c>
      <c r="H11" s="18">
        <v>0.15872547019447389</v>
      </c>
      <c r="I11" s="18">
        <v>0.19459038869111919</v>
      </c>
      <c r="J11" s="18">
        <v>9.7877566269251912E-2</v>
      </c>
      <c r="K11" s="18">
        <v>0.18665776213819629</v>
      </c>
      <c r="L11" s="18">
        <v>0.1531021011531784</v>
      </c>
      <c r="M11" s="18">
        <v>0.208399158855538</v>
      </c>
      <c r="N11" s="18">
        <v>0.21394245797427269</v>
      </c>
      <c r="O11" s="18">
        <v>0.13676989058951791</v>
      </c>
      <c r="Q11" s="18">
        <v>0.191299953645517</v>
      </c>
      <c r="R11" s="18">
        <v>0.1705652703548316</v>
      </c>
      <c r="S11" s="18">
        <v>0.16841542979243901</v>
      </c>
      <c r="T11" s="18">
        <v>0.17006829600011181</v>
      </c>
      <c r="V11" s="18">
        <v>0.14830352428075089</v>
      </c>
      <c r="W11" s="18">
        <v>0.20019382125643409</v>
      </c>
      <c r="X11" s="18">
        <v>0.19008311567078959</v>
      </c>
      <c r="Y11" s="18">
        <v>0.15438337926354601</v>
      </c>
      <c r="Z11" s="18">
        <v>0.16106090714600119</v>
      </c>
      <c r="AA11" s="18">
        <v>0.17655278944362121</v>
      </c>
      <c r="AB11" s="18">
        <v>0.2030762772348044</v>
      </c>
      <c r="AD11" s="18">
        <v>0.21898433624140021</v>
      </c>
      <c r="AE11" s="18">
        <v>0.17244761680864079</v>
      </c>
      <c r="AF11" s="18">
        <v>0.14870917971748471</v>
      </c>
      <c r="AG11" s="18">
        <v>0.109213911506093</v>
      </c>
      <c r="AH11" s="18">
        <v>0.16967257855022089</v>
      </c>
      <c r="AI11" s="18">
        <v>0.1200033587184338</v>
      </c>
      <c r="AJ11" s="18">
        <v>0</v>
      </c>
      <c r="AL11" s="18">
        <v>0.19233</v>
      </c>
      <c r="AM11" s="18">
        <v>0.17269000000000001</v>
      </c>
      <c r="AN11" s="18">
        <v>0.18904000000000001</v>
      </c>
      <c r="AP11" s="18">
        <v>0.19581985605540511</v>
      </c>
      <c r="AQ11" s="18">
        <v>0.19540748783648321</v>
      </c>
      <c r="AR11" s="18">
        <v>0.1478936096506962</v>
      </c>
      <c r="AS11" s="18">
        <v>0.1549701116810355</v>
      </c>
      <c r="AT11" s="18">
        <v>0.13799719389289899</v>
      </c>
      <c r="AU11" s="18">
        <v>0.29150565599854511</v>
      </c>
      <c r="AW11" s="18">
        <v>0.1936810437011007</v>
      </c>
      <c r="AX11" s="18">
        <v>6.3068696743680139E-2</v>
      </c>
      <c r="AZ11" s="18">
        <v>0.15996595580483669</v>
      </c>
      <c r="BA11" s="18">
        <v>0.21277489458004789</v>
      </c>
      <c r="BB11" s="18">
        <v>0.15027898667670531</v>
      </c>
      <c r="BC11" s="18">
        <v>0.17803976870403271</v>
      </c>
      <c r="BD11" s="18">
        <v>0.22777538385132859</v>
      </c>
      <c r="BE11" s="18">
        <v>0.16859679364497099</v>
      </c>
      <c r="BF11" s="18">
        <v>0.17875789610488871</v>
      </c>
      <c r="BG11" s="18">
        <v>0.1773540958392372</v>
      </c>
    </row>
    <row r="12" spans="2:61" ht="18.95" customHeight="1">
      <c r="B12" s="20" t="s">
        <v>271</v>
      </c>
      <c r="C12" s="18">
        <v>6.7082795693431216E-2</v>
      </c>
      <c r="D12" s="18">
        <v>5.9722208826469232E-2</v>
      </c>
      <c r="E12" s="18">
        <v>7.2977781672687758E-2</v>
      </c>
      <c r="G12" s="18">
        <v>4.8119677889185197E-2</v>
      </c>
      <c r="H12" s="18">
        <v>6.08434131855735E-2</v>
      </c>
      <c r="I12" s="18">
        <v>3.3123974294340143E-2</v>
      </c>
      <c r="J12" s="18">
        <v>0.1087786908217348</v>
      </c>
      <c r="K12" s="18">
        <v>8.9505230861099239E-2</v>
      </c>
      <c r="L12" s="18">
        <v>7.4386497470745078E-2</v>
      </c>
      <c r="M12" s="18">
        <v>7.1606383067156901E-2</v>
      </c>
      <c r="N12" s="18">
        <v>6.1493769960827373E-2</v>
      </c>
      <c r="O12" s="18">
        <v>5.3414878802176137E-2</v>
      </c>
      <c r="Q12" s="18">
        <v>5.5302659979566543E-2</v>
      </c>
      <c r="R12" s="18">
        <v>8.8655125027727141E-2</v>
      </c>
      <c r="S12" s="18">
        <v>6.7355133943942241E-2</v>
      </c>
      <c r="T12" s="18">
        <v>6.2713313513168639E-2</v>
      </c>
      <c r="V12" s="18">
        <v>5.5257970724846138E-2</v>
      </c>
      <c r="W12" s="18">
        <v>6.0019149266366083E-2</v>
      </c>
      <c r="X12" s="18">
        <v>5.2101755319237997E-2</v>
      </c>
      <c r="Y12" s="18">
        <v>7.2623716260922913E-2</v>
      </c>
      <c r="Z12" s="18">
        <v>6.9328101997237254E-2</v>
      </c>
      <c r="AA12" s="18">
        <v>8.3618739145837742E-2</v>
      </c>
      <c r="AB12" s="18">
        <v>7.8143872571174597E-2</v>
      </c>
      <c r="AD12" s="18">
        <v>6.2131477751649088E-2</v>
      </c>
      <c r="AE12" s="18">
        <v>3.9630067618797747E-2</v>
      </c>
      <c r="AF12" s="18">
        <v>7.8194488613162194E-2</v>
      </c>
      <c r="AG12" s="18">
        <v>6.2509115007339619E-2</v>
      </c>
      <c r="AH12" s="18">
        <v>9.4880175873241046E-2</v>
      </c>
      <c r="AI12" s="18">
        <v>7.7600151293756997E-2</v>
      </c>
      <c r="AJ12" s="18">
        <v>1</v>
      </c>
      <c r="AL12" s="18">
        <v>1.789E-2</v>
      </c>
      <c r="AM12" s="18">
        <v>8.004E-2</v>
      </c>
      <c r="AN12" s="18">
        <v>7.6319999999999999E-2</v>
      </c>
      <c r="AP12" s="18">
        <v>8.074012969620202E-2</v>
      </c>
      <c r="AQ12" s="18">
        <v>5.3834604486406673E-2</v>
      </c>
      <c r="AR12" s="18">
        <v>7.3047180913215146E-2</v>
      </c>
      <c r="AS12" s="18">
        <v>8.8818022809714278E-2</v>
      </c>
      <c r="AT12" s="18">
        <v>4.9490972805846613E-2</v>
      </c>
      <c r="AU12" s="18">
        <v>0</v>
      </c>
      <c r="AW12" s="18">
        <v>6.7318566073547137E-2</v>
      </c>
      <c r="AX12" s="18">
        <v>6.0825861315875807E-2</v>
      </c>
      <c r="AZ12" s="18">
        <v>6.4537639738429797E-2</v>
      </c>
      <c r="BA12" s="18">
        <v>6.1879399675592431E-2</v>
      </c>
      <c r="BB12" s="18">
        <v>8.7426015230163218E-2</v>
      </c>
      <c r="BC12" s="18">
        <v>8.120123114754442E-2</v>
      </c>
      <c r="BD12" s="18">
        <v>4.8583018941385989E-2</v>
      </c>
      <c r="BE12" s="18">
        <v>2.4639066775803839E-2</v>
      </c>
      <c r="BF12" s="18">
        <v>4.9118691544613492E-2</v>
      </c>
      <c r="BG12" s="18">
        <v>7.2708279755423627E-2</v>
      </c>
    </row>
    <row r="13" spans="2:61" ht="18.95" customHeight="1">
      <c r="B13" s="20" t="s">
        <v>119</v>
      </c>
      <c r="C13" s="18">
        <v>1.7904130309650879E-2</v>
      </c>
      <c r="D13" s="18">
        <v>1.713198704063025E-2</v>
      </c>
      <c r="E13" s="18">
        <v>1.855207196188971E-2</v>
      </c>
      <c r="G13" s="18">
        <v>1.033014673713342E-2</v>
      </c>
      <c r="H13" s="18">
        <v>3.9135347085490567E-2</v>
      </c>
      <c r="I13" s="18">
        <v>1.3963733359238509E-2</v>
      </c>
      <c r="J13" s="18">
        <v>1.8925048590167529E-2</v>
      </c>
      <c r="K13" s="18">
        <v>1.834870170092261E-2</v>
      </c>
      <c r="L13" s="18">
        <v>1.6657022541819631E-2</v>
      </c>
      <c r="M13" s="18">
        <v>9.0393756833120568E-3</v>
      </c>
      <c r="N13" s="18">
        <v>1.426746303825078E-2</v>
      </c>
      <c r="O13" s="18">
        <v>1.9183275507470579E-2</v>
      </c>
      <c r="Q13" s="18">
        <v>1.146734926311354E-2</v>
      </c>
      <c r="R13" s="18">
        <v>2.2176157101759339E-2</v>
      </c>
      <c r="S13" s="18">
        <v>1.0595727753479899E-2</v>
      </c>
      <c r="T13" s="18">
        <v>2.9758995325127741E-2</v>
      </c>
      <c r="V13" s="18">
        <v>3.909064190473651E-2</v>
      </c>
      <c r="W13" s="18">
        <v>1.6712879253699821E-2</v>
      </c>
      <c r="X13" s="18">
        <v>7.357290348849339E-3</v>
      </c>
      <c r="Y13" s="18">
        <v>1.303029536530303E-2</v>
      </c>
      <c r="Z13" s="18">
        <v>2.0865306623529149E-2</v>
      </c>
      <c r="AA13" s="18">
        <v>6.9855856445448592E-3</v>
      </c>
      <c r="AB13" s="18">
        <v>1.9990992363313361E-2</v>
      </c>
      <c r="AD13" s="18">
        <v>1.0743790005576331E-2</v>
      </c>
      <c r="AE13" s="18">
        <v>1.681818943608809E-2</v>
      </c>
      <c r="AF13" s="18">
        <v>2.450203706413116E-2</v>
      </c>
      <c r="AG13" s="18">
        <v>5.2807738196070861E-2</v>
      </c>
      <c r="AH13" s="18">
        <v>1.9120662987642801E-2</v>
      </c>
      <c r="AI13" s="18">
        <v>1.6736282477856541E-2</v>
      </c>
      <c r="AJ13" s="18">
        <v>0</v>
      </c>
      <c r="AL13" s="18">
        <v>1.01E-2</v>
      </c>
      <c r="AM13" s="18">
        <v>1.617E-2</v>
      </c>
      <c r="AN13" s="18">
        <v>0</v>
      </c>
      <c r="AP13" s="18">
        <v>9.5539459145757826E-3</v>
      </c>
      <c r="AQ13" s="18">
        <v>2.781016539007055E-2</v>
      </c>
      <c r="AR13" s="18">
        <v>1.549834399978571E-2</v>
      </c>
      <c r="AS13" s="18">
        <v>1.2161660352962719E-2</v>
      </c>
      <c r="AT13" s="18">
        <v>1.4102460120968109E-2</v>
      </c>
      <c r="AU13" s="18">
        <v>0</v>
      </c>
      <c r="AW13" s="18">
        <v>1.521064355765709E-2</v>
      </c>
      <c r="AX13" s="18">
        <v>2.9122825840756209E-2</v>
      </c>
      <c r="AZ13" s="18">
        <v>2.0281498206185931E-2</v>
      </c>
      <c r="BA13" s="18">
        <v>1.3333203813986059E-2</v>
      </c>
      <c r="BB13" s="18">
        <v>1.7391666221157551E-2</v>
      </c>
      <c r="BC13" s="18">
        <v>1.180964454971656E-2</v>
      </c>
      <c r="BD13" s="18">
        <v>1.9029682363274979E-2</v>
      </c>
      <c r="BE13" s="18">
        <v>0</v>
      </c>
      <c r="BF13" s="18">
        <v>4.1494223594447877E-2</v>
      </c>
      <c r="BG13" s="18">
        <v>2.0556198062235211E-2</v>
      </c>
    </row>
    <row r="15" spans="2:61">
      <c r="B15" s="21" t="s">
        <v>32</v>
      </c>
    </row>
    <row r="16" spans="2:61">
      <c r="B16" t="s">
        <v>483</v>
      </c>
    </row>
    <row r="17" spans="2:2">
      <c r="B17" t="s">
        <v>11</v>
      </c>
    </row>
    <row r="18" spans="2:2">
      <c r="B18"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I18"/>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288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2017</v>
      </c>
      <c r="D7" s="27">
        <v>847</v>
      </c>
      <c r="E7" s="27">
        <v>1162</v>
      </c>
      <c r="G7" s="27">
        <v>109</v>
      </c>
      <c r="H7" s="27">
        <v>264</v>
      </c>
      <c r="I7" s="27">
        <v>210</v>
      </c>
      <c r="J7" s="27">
        <v>173</v>
      </c>
      <c r="K7" s="27">
        <v>221</v>
      </c>
      <c r="L7" s="27">
        <v>198</v>
      </c>
      <c r="M7" s="27">
        <v>338</v>
      </c>
      <c r="N7" s="27">
        <v>296</v>
      </c>
      <c r="O7" s="27">
        <v>208</v>
      </c>
      <c r="Q7" s="27">
        <v>649</v>
      </c>
      <c r="R7" s="27">
        <v>418</v>
      </c>
      <c r="S7" s="27">
        <v>466</v>
      </c>
      <c r="T7" s="27">
        <v>463</v>
      </c>
      <c r="V7" s="27">
        <v>256</v>
      </c>
      <c r="W7" s="27">
        <v>300</v>
      </c>
      <c r="X7" s="27">
        <v>291</v>
      </c>
      <c r="Y7" s="27">
        <v>305</v>
      </c>
      <c r="Z7" s="27">
        <v>294</v>
      </c>
      <c r="AA7" s="27">
        <v>276</v>
      </c>
      <c r="AB7" s="27">
        <v>295</v>
      </c>
      <c r="AD7" s="27">
        <v>682</v>
      </c>
      <c r="AE7" s="27">
        <v>410</v>
      </c>
      <c r="AF7" s="27">
        <v>387</v>
      </c>
      <c r="AG7" s="27">
        <v>76</v>
      </c>
      <c r="AH7" s="27">
        <v>291</v>
      </c>
      <c r="AI7" s="27">
        <v>170</v>
      </c>
      <c r="AJ7" s="27">
        <v>1</v>
      </c>
      <c r="AL7" s="27">
        <v>277</v>
      </c>
      <c r="AM7" s="27">
        <v>331</v>
      </c>
      <c r="AN7" s="27">
        <v>80</v>
      </c>
      <c r="AP7" s="27">
        <v>210</v>
      </c>
      <c r="AQ7" s="27">
        <v>192</v>
      </c>
      <c r="AR7" s="27">
        <v>67</v>
      </c>
      <c r="AS7" s="27">
        <v>463</v>
      </c>
      <c r="AT7" s="27">
        <v>76</v>
      </c>
      <c r="AU7" s="27">
        <v>11</v>
      </c>
      <c r="AW7" s="27">
        <v>1746</v>
      </c>
      <c r="AX7" s="27">
        <v>249</v>
      </c>
      <c r="AZ7" s="27">
        <v>670</v>
      </c>
      <c r="BA7" s="27">
        <v>454</v>
      </c>
      <c r="BB7" s="27">
        <v>335</v>
      </c>
      <c r="BC7" s="27">
        <v>259</v>
      </c>
      <c r="BD7" s="27">
        <v>57</v>
      </c>
      <c r="BE7" s="27">
        <v>78</v>
      </c>
      <c r="BF7" s="27">
        <v>101</v>
      </c>
      <c r="BG7" s="27">
        <v>54</v>
      </c>
    </row>
    <row r="8" spans="2:61">
      <c r="B8" s="7" t="s">
        <v>106</v>
      </c>
      <c r="C8" s="13">
        <v>2020</v>
      </c>
      <c r="D8" s="13">
        <v>881</v>
      </c>
      <c r="E8" s="13">
        <v>1136</v>
      </c>
      <c r="G8" s="13">
        <v>101</v>
      </c>
      <c r="H8" s="13">
        <v>259</v>
      </c>
      <c r="I8" s="13">
        <v>213</v>
      </c>
      <c r="J8" s="13">
        <v>171</v>
      </c>
      <c r="K8" s="13">
        <v>222</v>
      </c>
      <c r="L8" s="13">
        <v>205</v>
      </c>
      <c r="M8" s="13">
        <v>338</v>
      </c>
      <c r="N8" s="13">
        <v>320</v>
      </c>
      <c r="O8" s="13">
        <v>191</v>
      </c>
      <c r="Q8" s="13">
        <v>655</v>
      </c>
      <c r="R8" s="13">
        <v>415</v>
      </c>
      <c r="S8" s="13">
        <v>470</v>
      </c>
      <c r="T8" s="13">
        <v>458</v>
      </c>
      <c r="V8" s="13">
        <v>301</v>
      </c>
      <c r="W8" s="13">
        <v>286</v>
      </c>
      <c r="X8" s="13">
        <v>297</v>
      </c>
      <c r="Y8" s="13">
        <v>280</v>
      </c>
      <c r="Z8" s="13">
        <v>284</v>
      </c>
      <c r="AA8" s="13">
        <v>275</v>
      </c>
      <c r="AB8" s="13">
        <v>298</v>
      </c>
      <c r="AD8" s="13">
        <v>681</v>
      </c>
      <c r="AE8" s="13">
        <v>413</v>
      </c>
      <c r="AF8" s="13">
        <v>389</v>
      </c>
      <c r="AG8" s="13">
        <v>75</v>
      </c>
      <c r="AH8" s="13">
        <v>292</v>
      </c>
      <c r="AI8" s="13">
        <v>170</v>
      </c>
      <c r="AJ8" s="13">
        <v>1</v>
      </c>
      <c r="AL8" s="13">
        <v>290</v>
      </c>
      <c r="AM8" s="13">
        <v>342</v>
      </c>
      <c r="AN8" s="13">
        <v>81</v>
      </c>
      <c r="AP8" s="13">
        <v>208</v>
      </c>
      <c r="AQ8" s="13">
        <v>186</v>
      </c>
      <c r="AR8" s="13">
        <v>68</v>
      </c>
      <c r="AS8" s="13">
        <v>447</v>
      </c>
      <c r="AT8" s="13">
        <v>75</v>
      </c>
      <c r="AU8" s="13">
        <v>11</v>
      </c>
      <c r="AW8" s="13">
        <v>1748</v>
      </c>
      <c r="AX8" s="13">
        <v>250</v>
      </c>
      <c r="AZ8" s="13">
        <v>701</v>
      </c>
      <c r="BA8" s="13">
        <v>440</v>
      </c>
      <c r="BB8" s="13">
        <v>336</v>
      </c>
      <c r="BC8" s="13">
        <v>251</v>
      </c>
      <c r="BD8" s="13">
        <v>56</v>
      </c>
      <c r="BE8" s="13">
        <v>76</v>
      </c>
      <c r="BF8" s="13">
        <v>97</v>
      </c>
      <c r="BG8" s="13">
        <v>54</v>
      </c>
    </row>
    <row r="9" spans="2:61" ht="18.95" customHeight="1">
      <c r="B9" s="20" t="s">
        <v>269</v>
      </c>
      <c r="C9" s="18">
        <v>0.62789473730895973</v>
      </c>
      <c r="D9" s="18">
        <v>0.6305850066849239</v>
      </c>
      <c r="E9" s="18">
        <v>0.62558619515058267</v>
      </c>
      <c r="G9" s="18">
        <v>0.64698146679777946</v>
      </c>
      <c r="H9" s="18">
        <v>0.59966408533338911</v>
      </c>
      <c r="I9" s="18">
        <v>0.68160363141526503</v>
      </c>
      <c r="J9" s="18">
        <v>0.67957899381791298</v>
      </c>
      <c r="K9" s="18">
        <v>0.59608414254627462</v>
      </c>
      <c r="L9" s="18">
        <v>0.61964616400107586</v>
      </c>
      <c r="M9" s="18">
        <v>0.59909522487068356</v>
      </c>
      <c r="N9" s="18">
        <v>0.62571914203825674</v>
      </c>
      <c r="O9" s="18">
        <v>0.65021380124543249</v>
      </c>
      <c r="Q9" s="18">
        <v>0.59989981659125735</v>
      </c>
      <c r="R9" s="18">
        <v>0.66059600507030813</v>
      </c>
      <c r="S9" s="18">
        <v>0.66715465850127598</v>
      </c>
      <c r="T9" s="18">
        <v>0.60728109051121992</v>
      </c>
      <c r="V9" s="18">
        <v>0.64887933449802782</v>
      </c>
      <c r="W9" s="18">
        <v>0.59808230645257909</v>
      </c>
      <c r="X9" s="18">
        <v>0.62428733426176652</v>
      </c>
      <c r="Y9" s="18">
        <v>0.62463594935215527</v>
      </c>
      <c r="Z9" s="18">
        <v>0.67912705061607326</v>
      </c>
      <c r="AA9" s="18">
        <v>0.64920421448824939</v>
      </c>
      <c r="AB9" s="18">
        <v>0.57342318864932285</v>
      </c>
      <c r="AD9" s="18">
        <v>0.58620698590322184</v>
      </c>
      <c r="AE9" s="18">
        <v>0.66439837456979345</v>
      </c>
      <c r="AF9" s="18">
        <v>0.64218457260935813</v>
      </c>
      <c r="AG9" s="18">
        <v>0.68531309086241332</v>
      </c>
      <c r="AH9" s="18">
        <v>0.61092381599038448</v>
      </c>
      <c r="AI9" s="18">
        <v>0.6806917387260466</v>
      </c>
      <c r="AJ9" s="18">
        <v>0</v>
      </c>
      <c r="AL9" s="18">
        <v>0.59528000000000003</v>
      </c>
      <c r="AM9" s="18">
        <v>0.65803</v>
      </c>
      <c r="AN9" s="18">
        <v>0.50068000000000001</v>
      </c>
      <c r="AP9" s="18">
        <v>0.66284459543059948</v>
      </c>
      <c r="AQ9" s="18">
        <v>0.58506644284148834</v>
      </c>
      <c r="AR9" s="18">
        <v>0.58928675549470688</v>
      </c>
      <c r="AS9" s="18">
        <v>0.62971205201800162</v>
      </c>
      <c r="AT9" s="18">
        <v>0.69691742354199948</v>
      </c>
      <c r="AU9" s="18">
        <v>0.71598490910804669</v>
      </c>
      <c r="AW9" s="18">
        <v>0.6050278934767207</v>
      </c>
      <c r="AX9" s="18">
        <v>0.79096058431351912</v>
      </c>
      <c r="AZ9" s="18">
        <v>0.63680042748724841</v>
      </c>
      <c r="BA9" s="18">
        <v>0.56674417373750963</v>
      </c>
      <c r="BB9" s="18">
        <v>0.61781996553913243</v>
      </c>
      <c r="BC9" s="18">
        <v>0.69801259298685281</v>
      </c>
      <c r="BD9" s="18">
        <v>0.58067197498363876</v>
      </c>
      <c r="BE9" s="18">
        <v>0.65468295742203442</v>
      </c>
      <c r="BF9" s="18">
        <v>0.69670768116173587</v>
      </c>
      <c r="BG9" s="18">
        <v>0.65663372566144917</v>
      </c>
    </row>
    <row r="10" spans="2:61" ht="18.95" customHeight="1">
      <c r="B10" s="20" t="s">
        <v>131</v>
      </c>
      <c r="C10" s="18">
        <v>0.1058137898033914</v>
      </c>
      <c r="D10" s="18">
        <v>9.6951739537096557E-2</v>
      </c>
      <c r="E10" s="18">
        <v>0.1127233017462337</v>
      </c>
      <c r="G10" s="18">
        <v>0.1050839053308652</v>
      </c>
      <c r="H10" s="18">
        <v>0.1405721162579707</v>
      </c>
      <c r="I10" s="18">
        <v>7.435991582942654E-2</v>
      </c>
      <c r="J10" s="18">
        <v>0.1088602718960678</v>
      </c>
      <c r="K10" s="18">
        <v>0.11584114629521609</v>
      </c>
      <c r="L10" s="18">
        <v>5.8701264214775388E-2</v>
      </c>
      <c r="M10" s="18">
        <v>0.11548222900973409</v>
      </c>
      <c r="N10" s="18">
        <v>0.12551725295269581</v>
      </c>
      <c r="O10" s="18">
        <v>8.029896823440201E-2</v>
      </c>
      <c r="Q10" s="18">
        <v>0.11067244839834529</v>
      </c>
      <c r="R10" s="18">
        <v>9.4432301386091475E-2</v>
      </c>
      <c r="S10" s="18">
        <v>0.1066614744641473</v>
      </c>
      <c r="T10" s="18">
        <v>0.108226075838668</v>
      </c>
      <c r="V10" s="18">
        <v>7.5329418303883608E-2</v>
      </c>
      <c r="W10" s="18">
        <v>0.1052276271461404</v>
      </c>
      <c r="X10" s="18">
        <v>0.10083791693916221</v>
      </c>
      <c r="Y10" s="18">
        <v>0.12744339510908109</v>
      </c>
      <c r="Z10" s="18">
        <v>0.121987666832428</v>
      </c>
      <c r="AA10" s="18">
        <v>8.8316672761561951E-2</v>
      </c>
      <c r="AB10" s="18">
        <v>0.1225611366853943</v>
      </c>
      <c r="AD10" s="18">
        <v>0.119296170411064</v>
      </c>
      <c r="AE10" s="18">
        <v>8.0967554775937867E-2</v>
      </c>
      <c r="AF10" s="18">
        <v>0.1034210720241692</v>
      </c>
      <c r="AG10" s="18">
        <v>0.12989443433331049</v>
      </c>
      <c r="AH10" s="18">
        <v>0.12913217262792639</v>
      </c>
      <c r="AI10" s="18">
        <v>6.7487461754460049E-2</v>
      </c>
      <c r="AJ10" s="18">
        <v>0</v>
      </c>
      <c r="AL10" s="18">
        <v>0.11308</v>
      </c>
      <c r="AM10" s="18">
        <v>8.8499999999999995E-2</v>
      </c>
      <c r="AN10" s="18">
        <v>0.14202999999999999</v>
      </c>
      <c r="AP10" s="18">
        <v>0.1025816416950897</v>
      </c>
      <c r="AQ10" s="18">
        <v>0.14747761021690189</v>
      </c>
      <c r="AR10" s="18">
        <v>0.16408263306829271</v>
      </c>
      <c r="AS10" s="18">
        <v>9.9103484458847424E-2</v>
      </c>
      <c r="AT10" s="18">
        <v>0.13015208120486399</v>
      </c>
      <c r="AU10" s="18">
        <v>9.3121483356465792E-2</v>
      </c>
      <c r="AW10" s="18">
        <v>0.1201321475661606</v>
      </c>
      <c r="AX10" s="18">
        <v>1.515117644119709E-2</v>
      </c>
      <c r="AZ10" s="18">
        <v>8.7480913702706664E-2</v>
      </c>
      <c r="BA10" s="18">
        <v>0.14156889257563041</v>
      </c>
      <c r="BB10" s="18">
        <v>0.12224041280439769</v>
      </c>
      <c r="BC10" s="18">
        <v>8.9858955380547001E-2</v>
      </c>
      <c r="BD10" s="18">
        <v>0.14555518117522831</v>
      </c>
      <c r="BE10" s="18">
        <v>8.802819829023939E-2</v>
      </c>
      <c r="BF10" s="18">
        <v>3.2509343219513931E-2</v>
      </c>
      <c r="BG10" s="18">
        <v>0.13856478602874231</v>
      </c>
    </row>
    <row r="11" spans="2:61" ht="18.95" customHeight="1">
      <c r="B11" s="20" t="s">
        <v>270</v>
      </c>
      <c r="C11" s="18">
        <v>0.20090467983940721</v>
      </c>
      <c r="D11" s="18">
        <v>0.22578452987148739</v>
      </c>
      <c r="E11" s="18">
        <v>0.18160646081776999</v>
      </c>
      <c r="G11" s="18">
        <v>0.20358861379498919</v>
      </c>
      <c r="H11" s="18">
        <v>0.1739470762549952</v>
      </c>
      <c r="I11" s="18">
        <v>0.1967199470613806</v>
      </c>
      <c r="J11" s="18">
        <v>0.174692663953427</v>
      </c>
      <c r="K11" s="18">
        <v>0.2207761779855989</v>
      </c>
      <c r="L11" s="18">
        <v>0.2345743151149785</v>
      </c>
      <c r="M11" s="18">
        <v>0.24336912880910869</v>
      </c>
      <c r="N11" s="18">
        <v>0.1701438804828885</v>
      </c>
      <c r="O11" s="18">
        <v>0.18142857366876489</v>
      </c>
      <c r="Q11" s="18">
        <v>0.2341935366710409</v>
      </c>
      <c r="R11" s="18">
        <v>0.18532392118866289</v>
      </c>
      <c r="S11" s="18">
        <v>0.1671440100519388</v>
      </c>
      <c r="T11" s="18">
        <v>0.19904586287137899</v>
      </c>
      <c r="V11" s="18">
        <v>0.1865298691584284</v>
      </c>
      <c r="W11" s="18">
        <v>0.22706737988149689</v>
      </c>
      <c r="X11" s="18">
        <v>0.2324381149585556</v>
      </c>
      <c r="Y11" s="18">
        <v>0.19271379802032601</v>
      </c>
      <c r="Z11" s="18">
        <v>0.15097906671403311</v>
      </c>
      <c r="AA11" s="18">
        <v>0.1881703775679974</v>
      </c>
      <c r="AB11" s="18">
        <v>0.22593588764530709</v>
      </c>
      <c r="AD11" s="18">
        <v>0.2439504491545704</v>
      </c>
      <c r="AE11" s="18">
        <v>0.20484206303425381</v>
      </c>
      <c r="AF11" s="18">
        <v>0.15625394014252689</v>
      </c>
      <c r="AG11" s="18">
        <v>0.1077919940165839</v>
      </c>
      <c r="AH11" s="18">
        <v>0.20047483718607581</v>
      </c>
      <c r="AI11" s="18">
        <v>0.1638910115538581</v>
      </c>
      <c r="AJ11" s="18">
        <v>0</v>
      </c>
      <c r="AL11" s="18">
        <v>0.24786</v>
      </c>
      <c r="AM11" s="18">
        <v>0.19137000000000001</v>
      </c>
      <c r="AN11" s="18">
        <v>0.24023</v>
      </c>
      <c r="AP11" s="18">
        <v>0.15505127899914201</v>
      </c>
      <c r="AQ11" s="18">
        <v>0.2016604120304559</v>
      </c>
      <c r="AR11" s="18">
        <v>0.2180946941561826</v>
      </c>
      <c r="AS11" s="18">
        <v>0.20272789122594631</v>
      </c>
      <c r="AT11" s="18">
        <v>0.14777495868659529</v>
      </c>
      <c r="AU11" s="18">
        <v>0.1908936075354874</v>
      </c>
      <c r="AW11" s="18">
        <v>0.21898993491714089</v>
      </c>
      <c r="AX11" s="18">
        <v>7.6252430115808567E-2</v>
      </c>
      <c r="AZ11" s="18">
        <v>0.20657022694764621</v>
      </c>
      <c r="BA11" s="18">
        <v>0.23022872310678799</v>
      </c>
      <c r="BB11" s="18">
        <v>0.18802852745711701</v>
      </c>
      <c r="BC11" s="18">
        <v>0.16201915875272499</v>
      </c>
      <c r="BD11" s="18">
        <v>0.2049764944416749</v>
      </c>
      <c r="BE11" s="18">
        <v>0.2309959611242427</v>
      </c>
      <c r="BF11" s="18">
        <v>0.17738210227509041</v>
      </c>
      <c r="BG11" s="18">
        <v>0.12949511639086389</v>
      </c>
    </row>
    <row r="12" spans="2:61" ht="18.95" customHeight="1">
      <c r="B12" s="20" t="s">
        <v>271</v>
      </c>
      <c r="C12" s="18">
        <v>4.7616010188655709E-2</v>
      </c>
      <c r="D12" s="18">
        <v>3.5434988768669351E-2</v>
      </c>
      <c r="E12" s="18">
        <v>5.7199251741483173E-2</v>
      </c>
      <c r="G12" s="18">
        <v>4.4346014076366048E-2</v>
      </c>
      <c r="H12" s="18">
        <v>4.4436285746722509E-2</v>
      </c>
      <c r="I12" s="18">
        <v>3.2148726425496217E-2</v>
      </c>
      <c r="J12" s="18">
        <v>1.6584198670046249E-2</v>
      </c>
      <c r="K12" s="18">
        <v>5.8766314277050383E-2</v>
      </c>
      <c r="L12" s="18">
        <v>7.5213792566316509E-2</v>
      </c>
      <c r="M12" s="18">
        <v>3.07173359607959E-2</v>
      </c>
      <c r="N12" s="18">
        <v>5.7795669270956182E-2</v>
      </c>
      <c r="O12" s="18">
        <v>6.8909618184723617E-2</v>
      </c>
      <c r="Q12" s="18">
        <v>4.7128962020277207E-2</v>
      </c>
      <c r="R12" s="18">
        <v>3.818557303331295E-2</v>
      </c>
      <c r="S12" s="18">
        <v>3.9339078389482238E-2</v>
      </c>
      <c r="T12" s="18">
        <v>6.1069129376972238E-2</v>
      </c>
      <c r="V12" s="18">
        <v>4.6107345946429512E-2</v>
      </c>
      <c r="W12" s="18">
        <v>4.6485646060650143E-2</v>
      </c>
      <c r="X12" s="18">
        <v>3.888557329938154E-2</v>
      </c>
      <c r="Y12" s="18">
        <v>4.5605633732997183E-2</v>
      </c>
      <c r="Z12" s="18">
        <v>4.1161665506956213E-2</v>
      </c>
      <c r="AA12" s="18">
        <v>6.0431763698441207E-2</v>
      </c>
      <c r="AB12" s="18">
        <v>5.5147252566971852E-2</v>
      </c>
      <c r="AD12" s="18">
        <v>4.064144526481548E-2</v>
      </c>
      <c r="AE12" s="18">
        <v>3.0113791752626271E-2</v>
      </c>
      <c r="AF12" s="18">
        <v>6.9237045709214656E-2</v>
      </c>
      <c r="AG12" s="18">
        <v>7.7000480787691991E-2</v>
      </c>
      <c r="AH12" s="18">
        <v>4.3277694599242952E-2</v>
      </c>
      <c r="AI12" s="18">
        <v>6.3371379821380233E-2</v>
      </c>
      <c r="AJ12" s="18">
        <v>0</v>
      </c>
      <c r="AL12" s="18">
        <v>2.2540000000000001E-2</v>
      </c>
      <c r="AM12" s="18">
        <v>4.8980000000000003E-2</v>
      </c>
      <c r="AN12" s="18">
        <v>0.10170999999999999</v>
      </c>
      <c r="AP12" s="18">
        <v>7.4969684413331683E-2</v>
      </c>
      <c r="AQ12" s="18">
        <v>3.5051824473659517E-2</v>
      </c>
      <c r="AR12" s="18">
        <v>2.8535917280817471E-2</v>
      </c>
      <c r="AS12" s="18">
        <v>5.3981204353892059E-2</v>
      </c>
      <c r="AT12" s="18">
        <v>2.515553656654106E-2</v>
      </c>
      <c r="AU12" s="18">
        <v>0</v>
      </c>
      <c r="AW12" s="18">
        <v>4.1337614654904931E-2</v>
      </c>
      <c r="AX12" s="18">
        <v>8.4704805758152604E-2</v>
      </c>
      <c r="AZ12" s="18">
        <v>4.4189478440550267E-2</v>
      </c>
      <c r="BA12" s="18">
        <v>4.4431693034035297E-2</v>
      </c>
      <c r="BB12" s="18">
        <v>5.6527914681766871E-2</v>
      </c>
      <c r="BC12" s="18">
        <v>5.0109292879875117E-2</v>
      </c>
      <c r="BD12" s="18">
        <v>6.8796349399458043E-2</v>
      </c>
      <c r="BE12" s="18">
        <v>2.62928831634834E-2</v>
      </c>
      <c r="BF12" s="18">
        <v>4.5968564688824057E-2</v>
      </c>
      <c r="BG12" s="18">
        <v>5.4032942773615193E-2</v>
      </c>
    </row>
    <row r="13" spans="2:61" ht="18.95" customHeight="1">
      <c r="B13" s="20" t="s">
        <v>119</v>
      </c>
      <c r="C13" s="18">
        <v>1.777078285958603E-2</v>
      </c>
      <c r="D13" s="18">
        <v>1.124373513782272E-2</v>
      </c>
      <c r="E13" s="18">
        <v>2.2884790543930451E-2</v>
      </c>
      <c r="G13" s="18">
        <v>0</v>
      </c>
      <c r="H13" s="18">
        <v>4.1380436406922461E-2</v>
      </c>
      <c r="I13" s="18">
        <v>1.5167779268431689E-2</v>
      </c>
      <c r="J13" s="18">
        <v>2.028387166254586E-2</v>
      </c>
      <c r="K13" s="18">
        <v>8.5322188958599308E-3</v>
      </c>
      <c r="L13" s="18">
        <v>1.186446410285364E-2</v>
      </c>
      <c r="M13" s="18">
        <v>1.1336081349677601E-2</v>
      </c>
      <c r="N13" s="18">
        <v>2.0824055255202669E-2</v>
      </c>
      <c r="O13" s="18">
        <v>1.914903866667703E-2</v>
      </c>
      <c r="Q13" s="18">
        <v>8.1052363190792474E-3</v>
      </c>
      <c r="R13" s="18">
        <v>2.1462199321624669E-2</v>
      </c>
      <c r="S13" s="18">
        <v>1.9700778593155551E-2</v>
      </c>
      <c r="T13" s="18">
        <v>2.4377841401760931E-2</v>
      </c>
      <c r="V13" s="18">
        <v>4.3154032093230953E-2</v>
      </c>
      <c r="W13" s="18">
        <v>2.3137040459133219E-2</v>
      </c>
      <c r="X13" s="18">
        <v>3.5510605411339892E-3</v>
      </c>
      <c r="Y13" s="18">
        <v>9.6012237854406646E-3</v>
      </c>
      <c r="Z13" s="18">
        <v>6.7445503305094048E-3</v>
      </c>
      <c r="AA13" s="18">
        <v>1.387697148375011E-2</v>
      </c>
      <c r="AB13" s="18">
        <v>2.2932534453003889E-2</v>
      </c>
      <c r="AD13" s="18">
        <v>9.904949266328112E-3</v>
      </c>
      <c r="AE13" s="18">
        <v>1.967821586738875E-2</v>
      </c>
      <c r="AF13" s="18">
        <v>2.8903369514731089E-2</v>
      </c>
      <c r="AG13" s="18">
        <v>0</v>
      </c>
      <c r="AH13" s="18">
        <v>1.6191479596370462E-2</v>
      </c>
      <c r="AI13" s="18">
        <v>2.4558408144255309E-2</v>
      </c>
      <c r="AJ13" s="18">
        <v>1</v>
      </c>
      <c r="AL13" s="18">
        <v>2.1229999999999999E-2</v>
      </c>
      <c r="AM13" s="18">
        <v>1.311E-2</v>
      </c>
      <c r="AN13" s="18">
        <v>1.5350000000000001E-2</v>
      </c>
      <c r="AP13" s="18">
        <v>4.5527994618372574E-3</v>
      </c>
      <c r="AQ13" s="18">
        <v>3.0743710437494218E-2</v>
      </c>
      <c r="AR13" s="18">
        <v>0</v>
      </c>
      <c r="AS13" s="18">
        <v>1.4475367943312639E-2</v>
      </c>
      <c r="AT13" s="18">
        <v>0</v>
      </c>
      <c r="AU13" s="18">
        <v>0</v>
      </c>
      <c r="AW13" s="18">
        <v>1.4512409385072939E-2</v>
      </c>
      <c r="AX13" s="18">
        <v>3.293100337132264E-2</v>
      </c>
      <c r="AZ13" s="18">
        <v>2.495895342184825E-2</v>
      </c>
      <c r="BA13" s="18">
        <v>1.7026517546036578E-2</v>
      </c>
      <c r="BB13" s="18">
        <v>1.5383179517586011E-2</v>
      </c>
      <c r="BC13" s="18">
        <v>0</v>
      </c>
      <c r="BD13" s="18">
        <v>0</v>
      </c>
      <c r="BE13" s="18">
        <v>0</v>
      </c>
      <c r="BF13" s="18">
        <v>4.7432308654835581E-2</v>
      </c>
      <c r="BG13" s="18">
        <v>2.1273429145329231E-2</v>
      </c>
    </row>
    <row r="15" spans="2:61">
      <c r="B15" s="21" t="s">
        <v>32</v>
      </c>
    </row>
    <row r="16" spans="2:61">
      <c r="B16" t="s">
        <v>483</v>
      </c>
    </row>
    <row r="17" spans="2:2">
      <c r="B17" t="s">
        <v>11</v>
      </c>
    </row>
    <row r="18" spans="2:2">
      <c r="B18"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I18"/>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289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2017</v>
      </c>
      <c r="D7" s="27">
        <v>847</v>
      </c>
      <c r="E7" s="27">
        <v>1162</v>
      </c>
      <c r="G7" s="27">
        <v>109</v>
      </c>
      <c r="H7" s="27">
        <v>264</v>
      </c>
      <c r="I7" s="27">
        <v>210</v>
      </c>
      <c r="J7" s="27">
        <v>173</v>
      </c>
      <c r="K7" s="27">
        <v>221</v>
      </c>
      <c r="L7" s="27">
        <v>198</v>
      </c>
      <c r="M7" s="27">
        <v>338</v>
      </c>
      <c r="N7" s="27">
        <v>296</v>
      </c>
      <c r="O7" s="27">
        <v>208</v>
      </c>
      <c r="Q7" s="27">
        <v>649</v>
      </c>
      <c r="R7" s="27">
        <v>418</v>
      </c>
      <c r="S7" s="27">
        <v>466</v>
      </c>
      <c r="T7" s="27">
        <v>463</v>
      </c>
      <c r="V7" s="27">
        <v>256</v>
      </c>
      <c r="W7" s="27">
        <v>300</v>
      </c>
      <c r="X7" s="27">
        <v>291</v>
      </c>
      <c r="Y7" s="27">
        <v>305</v>
      </c>
      <c r="Z7" s="27">
        <v>294</v>
      </c>
      <c r="AA7" s="27">
        <v>276</v>
      </c>
      <c r="AB7" s="27">
        <v>295</v>
      </c>
      <c r="AD7" s="27">
        <v>682</v>
      </c>
      <c r="AE7" s="27">
        <v>410</v>
      </c>
      <c r="AF7" s="27">
        <v>387</v>
      </c>
      <c r="AG7" s="27">
        <v>76</v>
      </c>
      <c r="AH7" s="27">
        <v>291</v>
      </c>
      <c r="AI7" s="27">
        <v>170</v>
      </c>
      <c r="AJ7" s="27">
        <v>1</v>
      </c>
      <c r="AL7" s="27">
        <v>277</v>
      </c>
      <c r="AM7" s="27">
        <v>331</v>
      </c>
      <c r="AN7" s="27">
        <v>80</v>
      </c>
      <c r="AP7" s="27">
        <v>210</v>
      </c>
      <c r="AQ7" s="27">
        <v>192</v>
      </c>
      <c r="AR7" s="27">
        <v>67</v>
      </c>
      <c r="AS7" s="27">
        <v>463</v>
      </c>
      <c r="AT7" s="27">
        <v>76</v>
      </c>
      <c r="AU7" s="27">
        <v>11</v>
      </c>
      <c r="AW7" s="27">
        <v>1746</v>
      </c>
      <c r="AX7" s="27">
        <v>249</v>
      </c>
      <c r="AZ7" s="27">
        <v>670</v>
      </c>
      <c r="BA7" s="27">
        <v>454</v>
      </c>
      <c r="BB7" s="27">
        <v>335</v>
      </c>
      <c r="BC7" s="27">
        <v>259</v>
      </c>
      <c r="BD7" s="27">
        <v>57</v>
      </c>
      <c r="BE7" s="27">
        <v>78</v>
      </c>
      <c r="BF7" s="27">
        <v>101</v>
      </c>
      <c r="BG7" s="27">
        <v>54</v>
      </c>
    </row>
    <row r="8" spans="2:61">
      <c r="B8" s="7" t="s">
        <v>106</v>
      </c>
      <c r="C8" s="13">
        <v>2020</v>
      </c>
      <c r="D8" s="13">
        <v>881</v>
      </c>
      <c r="E8" s="13">
        <v>1136</v>
      </c>
      <c r="G8" s="13">
        <v>101</v>
      </c>
      <c r="H8" s="13">
        <v>259</v>
      </c>
      <c r="I8" s="13">
        <v>213</v>
      </c>
      <c r="J8" s="13">
        <v>171</v>
      </c>
      <c r="K8" s="13">
        <v>222</v>
      </c>
      <c r="L8" s="13">
        <v>205</v>
      </c>
      <c r="M8" s="13">
        <v>338</v>
      </c>
      <c r="N8" s="13">
        <v>320</v>
      </c>
      <c r="O8" s="13">
        <v>191</v>
      </c>
      <c r="Q8" s="13">
        <v>655</v>
      </c>
      <c r="R8" s="13">
        <v>415</v>
      </c>
      <c r="S8" s="13">
        <v>470</v>
      </c>
      <c r="T8" s="13">
        <v>458</v>
      </c>
      <c r="V8" s="13">
        <v>301</v>
      </c>
      <c r="W8" s="13">
        <v>286</v>
      </c>
      <c r="X8" s="13">
        <v>297</v>
      </c>
      <c r="Y8" s="13">
        <v>280</v>
      </c>
      <c r="Z8" s="13">
        <v>284</v>
      </c>
      <c r="AA8" s="13">
        <v>275</v>
      </c>
      <c r="AB8" s="13">
        <v>298</v>
      </c>
      <c r="AD8" s="13">
        <v>681</v>
      </c>
      <c r="AE8" s="13">
        <v>413</v>
      </c>
      <c r="AF8" s="13">
        <v>389</v>
      </c>
      <c r="AG8" s="13">
        <v>75</v>
      </c>
      <c r="AH8" s="13">
        <v>292</v>
      </c>
      <c r="AI8" s="13">
        <v>170</v>
      </c>
      <c r="AJ8" s="13">
        <v>1</v>
      </c>
      <c r="AL8" s="13">
        <v>290</v>
      </c>
      <c r="AM8" s="13">
        <v>342</v>
      </c>
      <c r="AN8" s="13">
        <v>81</v>
      </c>
      <c r="AP8" s="13">
        <v>208</v>
      </c>
      <c r="AQ8" s="13">
        <v>186</v>
      </c>
      <c r="AR8" s="13">
        <v>68</v>
      </c>
      <c r="AS8" s="13">
        <v>447</v>
      </c>
      <c r="AT8" s="13">
        <v>75</v>
      </c>
      <c r="AU8" s="13">
        <v>11</v>
      </c>
      <c r="AW8" s="13">
        <v>1748</v>
      </c>
      <c r="AX8" s="13">
        <v>250</v>
      </c>
      <c r="AZ8" s="13">
        <v>701</v>
      </c>
      <c r="BA8" s="13">
        <v>440</v>
      </c>
      <c r="BB8" s="13">
        <v>336</v>
      </c>
      <c r="BC8" s="13">
        <v>251</v>
      </c>
      <c r="BD8" s="13">
        <v>56</v>
      </c>
      <c r="BE8" s="13">
        <v>76</v>
      </c>
      <c r="BF8" s="13">
        <v>97</v>
      </c>
      <c r="BG8" s="13">
        <v>54</v>
      </c>
    </row>
    <row r="9" spans="2:61" ht="18.95" customHeight="1">
      <c r="B9" s="20" t="s">
        <v>269</v>
      </c>
      <c r="C9" s="18">
        <v>0.24700587650857461</v>
      </c>
      <c r="D9" s="18">
        <v>0.22556671666993469</v>
      </c>
      <c r="E9" s="18">
        <v>0.26353942485447279</v>
      </c>
      <c r="G9" s="18">
        <v>0.24111416207261671</v>
      </c>
      <c r="H9" s="18">
        <v>0.23859965442430989</v>
      </c>
      <c r="I9" s="18">
        <v>0.33105260850925983</v>
      </c>
      <c r="J9" s="18">
        <v>0.25061428300652022</v>
      </c>
      <c r="K9" s="18">
        <v>0.17713507933578679</v>
      </c>
      <c r="L9" s="18">
        <v>0.27185456864409657</v>
      </c>
      <c r="M9" s="18">
        <v>0.18727538818644779</v>
      </c>
      <c r="N9" s="18">
        <v>0.27642851428128901</v>
      </c>
      <c r="O9" s="18">
        <v>0.27549873990547091</v>
      </c>
      <c r="Q9" s="18">
        <v>0.184870732113189</v>
      </c>
      <c r="R9" s="18">
        <v>0.26873167077203558</v>
      </c>
      <c r="S9" s="18">
        <v>0.25718277188893729</v>
      </c>
      <c r="T9" s="18">
        <v>0.30320793157830722</v>
      </c>
      <c r="V9" s="18">
        <v>0.26276945885805642</v>
      </c>
      <c r="W9" s="18">
        <v>0.22639584186254039</v>
      </c>
      <c r="X9" s="18">
        <v>0.2147765963805999</v>
      </c>
      <c r="Y9" s="18">
        <v>0.2429156504682298</v>
      </c>
      <c r="Z9" s="18">
        <v>0.26808879221033971</v>
      </c>
      <c r="AA9" s="18">
        <v>0.26899119629857238</v>
      </c>
      <c r="AB9" s="18">
        <v>0.24644687823757391</v>
      </c>
      <c r="AD9" s="18">
        <v>0.2188505596690305</v>
      </c>
      <c r="AE9" s="18">
        <v>0.23999636458624521</v>
      </c>
      <c r="AF9" s="18">
        <v>0.27200333857822201</v>
      </c>
      <c r="AG9" s="18">
        <v>0.33623597095784108</v>
      </c>
      <c r="AH9" s="18">
        <v>0.24155567125428989</v>
      </c>
      <c r="AI9" s="18">
        <v>0.29100613818419929</v>
      </c>
      <c r="AJ9" s="18">
        <v>0</v>
      </c>
      <c r="AL9" s="18">
        <v>0.18162</v>
      </c>
      <c r="AM9" s="18">
        <v>0.23497000000000001</v>
      </c>
      <c r="AN9" s="18">
        <v>0.29036000000000001</v>
      </c>
      <c r="AP9" s="18">
        <v>0.2315485498707516</v>
      </c>
      <c r="AQ9" s="18">
        <v>0.29014211263195888</v>
      </c>
      <c r="AR9" s="18">
        <v>0.2370108971484727</v>
      </c>
      <c r="AS9" s="18">
        <v>0.27303104976706338</v>
      </c>
      <c r="AT9" s="18">
        <v>0.31358852848764779</v>
      </c>
      <c r="AU9" s="18">
        <v>9.3121483356465792E-2</v>
      </c>
      <c r="AW9" s="18">
        <v>0.19185328413968311</v>
      </c>
      <c r="AX9" s="18">
        <v>0.61829408676726905</v>
      </c>
      <c r="AZ9" s="18">
        <v>0.24602219416461979</v>
      </c>
      <c r="BA9" s="18">
        <v>0.21644939273125111</v>
      </c>
      <c r="BB9" s="18">
        <v>0.2087055989023904</v>
      </c>
      <c r="BC9" s="18">
        <v>0.27348520244247099</v>
      </c>
      <c r="BD9" s="18">
        <v>0.24349780071537561</v>
      </c>
      <c r="BE9" s="18">
        <v>0.22854933356444579</v>
      </c>
      <c r="BF9" s="18">
        <v>0.42285929461087951</v>
      </c>
      <c r="BG9" s="18">
        <v>0.3428194234855157</v>
      </c>
    </row>
    <row r="10" spans="2:61" ht="18.95" customHeight="1">
      <c r="B10" s="20" t="s">
        <v>131</v>
      </c>
      <c r="C10" s="18">
        <v>0.36065128160246179</v>
      </c>
      <c r="D10" s="18">
        <v>0.37873000675694429</v>
      </c>
      <c r="E10" s="18">
        <v>0.34735394308990969</v>
      </c>
      <c r="G10" s="18">
        <v>0.32862574797419047</v>
      </c>
      <c r="H10" s="18">
        <v>0.36744665993038272</v>
      </c>
      <c r="I10" s="18">
        <v>0.30705731212496162</v>
      </c>
      <c r="J10" s="18">
        <v>0.33768369738493759</v>
      </c>
      <c r="K10" s="18">
        <v>0.41048658531785348</v>
      </c>
      <c r="L10" s="18">
        <v>0.34122775099885072</v>
      </c>
      <c r="M10" s="18">
        <v>0.41426547058731727</v>
      </c>
      <c r="N10" s="18">
        <v>0.35860469207467588</v>
      </c>
      <c r="O10" s="18">
        <v>0.32029414055855798</v>
      </c>
      <c r="Q10" s="18">
        <v>0.40019859937432078</v>
      </c>
      <c r="R10" s="18">
        <v>0.33517983069160329</v>
      </c>
      <c r="S10" s="18">
        <v>0.35422189735960341</v>
      </c>
      <c r="T10" s="18">
        <v>0.3318516229301986</v>
      </c>
      <c r="V10" s="18">
        <v>0.31363484268194308</v>
      </c>
      <c r="W10" s="18">
        <v>0.37502265837214549</v>
      </c>
      <c r="X10" s="18">
        <v>0.36045979946406492</v>
      </c>
      <c r="Y10" s="18">
        <v>0.36556862958982173</v>
      </c>
      <c r="Z10" s="18">
        <v>0.38844728812869012</v>
      </c>
      <c r="AA10" s="18">
        <v>0.37578043140746847</v>
      </c>
      <c r="AB10" s="18">
        <v>0.34950200988468227</v>
      </c>
      <c r="AD10" s="18">
        <v>0.37325838309316328</v>
      </c>
      <c r="AE10" s="18">
        <v>0.35405452778968588</v>
      </c>
      <c r="AF10" s="18">
        <v>0.36769252646416661</v>
      </c>
      <c r="AG10" s="18">
        <v>0.36363783234247732</v>
      </c>
      <c r="AH10" s="18">
        <v>0.38078218318038493</v>
      </c>
      <c r="AI10" s="18">
        <v>0.27590028486993629</v>
      </c>
      <c r="AJ10" s="18">
        <v>0</v>
      </c>
      <c r="AL10" s="18">
        <v>0.41583999999999999</v>
      </c>
      <c r="AM10" s="18">
        <v>0.34416999999999998</v>
      </c>
      <c r="AN10" s="18">
        <v>0.32029000000000002</v>
      </c>
      <c r="AP10" s="18">
        <v>0.38915230901732351</v>
      </c>
      <c r="AQ10" s="18">
        <v>0.31142123712059372</v>
      </c>
      <c r="AR10" s="18">
        <v>0.509133534010624</v>
      </c>
      <c r="AS10" s="18">
        <v>0.34402490091175109</v>
      </c>
      <c r="AT10" s="18">
        <v>0.49086820777951579</v>
      </c>
      <c r="AU10" s="18">
        <v>0.537386042368039</v>
      </c>
      <c r="AW10" s="18">
        <v>0.39461115843884031</v>
      </c>
      <c r="AX10" s="18">
        <v>0.13532907273007841</v>
      </c>
      <c r="AZ10" s="18">
        <v>0.34409266025397067</v>
      </c>
      <c r="BA10" s="18">
        <v>0.38302159888973919</v>
      </c>
      <c r="BB10" s="18">
        <v>0.40867165291098329</v>
      </c>
      <c r="BC10" s="18">
        <v>0.34274661345044177</v>
      </c>
      <c r="BD10" s="18">
        <v>0.45750031138514058</v>
      </c>
      <c r="BE10" s="18">
        <v>0.43240263910541371</v>
      </c>
      <c r="BF10" s="18">
        <v>0.214069339624923</v>
      </c>
      <c r="BG10" s="18">
        <v>0.28039326262023068</v>
      </c>
    </row>
    <row r="11" spans="2:61" ht="18.95" customHeight="1">
      <c r="B11" s="20" t="s">
        <v>270</v>
      </c>
      <c r="C11" s="18">
        <v>0.35291491919299428</v>
      </c>
      <c r="D11" s="18">
        <v>0.35868476111417152</v>
      </c>
      <c r="E11" s="18">
        <v>0.34770155821706628</v>
      </c>
      <c r="G11" s="18">
        <v>0.40239073784922941</v>
      </c>
      <c r="H11" s="18">
        <v>0.34206732645503368</v>
      </c>
      <c r="I11" s="18">
        <v>0.32980099820668368</v>
      </c>
      <c r="J11" s="18">
        <v>0.35066902802730782</v>
      </c>
      <c r="K11" s="18">
        <v>0.35373812053841952</v>
      </c>
      <c r="L11" s="18">
        <v>0.35739366276461071</v>
      </c>
      <c r="M11" s="18">
        <v>0.37008521072811429</v>
      </c>
      <c r="N11" s="18">
        <v>0.32778923352408418</v>
      </c>
      <c r="O11" s="18">
        <v>0.3751613838474489</v>
      </c>
      <c r="Q11" s="18">
        <v>0.39572704182555818</v>
      </c>
      <c r="R11" s="18">
        <v>0.3525917328069948</v>
      </c>
      <c r="S11" s="18">
        <v>0.33988717802047358</v>
      </c>
      <c r="T11" s="18">
        <v>0.30799295165600948</v>
      </c>
      <c r="V11" s="18">
        <v>0.37321114380306009</v>
      </c>
      <c r="W11" s="18">
        <v>0.36566260653557592</v>
      </c>
      <c r="X11" s="18">
        <v>0.40695894409307642</v>
      </c>
      <c r="Y11" s="18">
        <v>0.33722500577920628</v>
      </c>
      <c r="Z11" s="18">
        <v>0.31962368474704089</v>
      </c>
      <c r="AA11" s="18">
        <v>0.29830450133455522</v>
      </c>
      <c r="AB11" s="18">
        <v>0.3631675787165079</v>
      </c>
      <c r="AD11" s="18">
        <v>0.38000860618207238</v>
      </c>
      <c r="AE11" s="18">
        <v>0.36635718707698578</v>
      </c>
      <c r="AF11" s="18">
        <v>0.30614712200524108</v>
      </c>
      <c r="AG11" s="18">
        <v>0.27272911749790157</v>
      </c>
      <c r="AH11" s="18">
        <v>0.34522186103164793</v>
      </c>
      <c r="AI11" s="18">
        <v>0.3639639339468132</v>
      </c>
      <c r="AJ11" s="18">
        <v>1</v>
      </c>
      <c r="AL11" s="18">
        <v>0.38795000000000002</v>
      </c>
      <c r="AM11" s="18">
        <v>0.39356999999999998</v>
      </c>
      <c r="AN11" s="18">
        <v>0.36366999999999999</v>
      </c>
      <c r="AP11" s="18">
        <v>0.35207390632136282</v>
      </c>
      <c r="AQ11" s="18">
        <v>0.34427780876477371</v>
      </c>
      <c r="AR11" s="18">
        <v>0.2072978258835369</v>
      </c>
      <c r="AS11" s="18">
        <v>0.33579993298485378</v>
      </c>
      <c r="AT11" s="18">
        <v>0.16935504906111201</v>
      </c>
      <c r="AU11" s="18">
        <v>0.36949247427549531</v>
      </c>
      <c r="AW11" s="18">
        <v>0.38229512605254568</v>
      </c>
      <c r="AX11" s="18">
        <v>0.16336856332093119</v>
      </c>
      <c r="AZ11" s="18">
        <v>0.37561225793460468</v>
      </c>
      <c r="BA11" s="18">
        <v>0.35170243051629041</v>
      </c>
      <c r="BB11" s="18">
        <v>0.34164427888713789</v>
      </c>
      <c r="BC11" s="18">
        <v>0.36445977634855609</v>
      </c>
      <c r="BD11" s="18">
        <v>0.23202797543685319</v>
      </c>
      <c r="BE11" s="18">
        <v>0.30312810800592671</v>
      </c>
      <c r="BF11" s="18">
        <v>0.3347018781149555</v>
      </c>
      <c r="BG11" s="18">
        <v>0.31691484177650248</v>
      </c>
    </row>
    <row r="12" spans="2:61" ht="18.95" customHeight="1">
      <c r="B12" s="20" t="s">
        <v>271</v>
      </c>
      <c r="C12" s="18">
        <v>2.2899304359683931E-2</v>
      </c>
      <c r="D12" s="18">
        <v>2.352966521910814E-2</v>
      </c>
      <c r="E12" s="18">
        <v>2.247233114410567E-2</v>
      </c>
      <c r="G12" s="18">
        <v>2.7869352103963341E-2</v>
      </c>
      <c r="H12" s="18">
        <v>1.4931043674013621E-2</v>
      </c>
      <c r="I12" s="18">
        <v>2.2961416829220069E-2</v>
      </c>
      <c r="J12" s="18">
        <v>3.4340822507138567E-2</v>
      </c>
      <c r="K12" s="18">
        <v>4.5059475846078903E-2</v>
      </c>
      <c r="L12" s="18">
        <v>1.962646395071304E-2</v>
      </c>
      <c r="M12" s="18">
        <v>1.994116084317954E-2</v>
      </c>
      <c r="N12" s="18">
        <v>1.6487459943215349E-2</v>
      </c>
      <c r="O12" s="18">
        <v>1.445516860415289E-2</v>
      </c>
      <c r="Q12" s="18">
        <v>1.1750843532795331E-2</v>
      </c>
      <c r="R12" s="18">
        <v>2.644554508637708E-2</v>
      </c>
      <c r="S12" s="18">
        <v>2.566573505985778E-2</v>
      </c>
      <c r="T12" s="18">
        <v>3.3839983978898147E-2</v>
      </c>
      <c r="V12" s="18">
        <v>1.182169440789096E-2</v>
      </c>
      <c r="W12" s="18">
        <v>1.6192312255346491E-2</v>
      </c>
      <c r="X12" s="18">
        <v>1.4525818375811701E-2</v>
      </c>
      <c r="Y12" s="18">
        <v>4.0759783314636172E-2</v>
      </c>
      <c r="Z12" s="18">
        <v>1.414019257891262E-2</v>
      </c>
      <c r="AA12" s="18">
        <v>4.4259513792675113E-2</v>
      </c>
      <c r="AB12" s="18">
        <v>2.0709665780655081E-2</v>
      </c>
      <c r="AD12" s="18">
        <v>1.894017902408392E-2</v>
      </c>
      <c r="AE12" s="18">
        <v>1.9711860129138139E-2</v>
      </c>
      <c r="AF12" s="18">
        <v>3.7747464876839797E-2</v>
      </c>
      <c r="AG12" s="18">
        <v>1.3698539600889979E-2</v>
      </c>
      <c r="AH12" s="18">
        <v>1.6466037071637681E-2</v>
      </c>
      <c r="AI12" s="18">
        <v>2.77475527808023E-2</v>
      </c>
      <c r="AJ12" s="18">
        <v>0</v>
      </c>
      <c r="AL12" s="18">
        <v>0</v>
      </c>
      <c r="AM12" s="18">
        <v>1.7729999999999999E-2</v>
      </c>
      <c r="AN12" s="18">
        <v>2.5690000000000001E-2</v>
      </c>
      <c r="AP12" s="18">
        <v>2.3263725618731881E-2</v>
      </c>
      <c r="AQ12" s="18">
        <v>2.594565245257131E-2</v>
      </c>
      <c r="AR12" s="18">
        <v>3.2342475524847293E-2</v>
      </c>
      <c r="AS12" s="18">
        <v>3.345711771298563E-2</v>
      </c>
      <c r="AT12" s="18">
        <v>2.6188214671724309E-2</v>
      </c>
      <c r="AU12" s="18">
        <v>0</v>
      </c>
      <c r="AW12" s="18">
        <v>1.9592326075492598E-2</v>
      </c>
      <c r="AX12" s="18">
        <v>4.3635916743199631E-2</v>
      </c>
      <c r="AZ12" s="18">
        <v>1.6980662561244111E-2</v>
      </c>
      <c r="BA12" s="18">
        <v>3.1511008893634472E-2</v>
      </c>
      <c r="BB12" s="18">
        <v>1.7941844714178031E-2</v>
      </c>
      <c r="BC12" s="18">
        <v>1.9308407758531071E-2</v>
      </c>
      <c r="BD12" s="18">
        <v>3.4659893664997513E-2</v>
      </c>
      <c r="BE12" s="18">
        <v>2.404032048439882E-2</v>
      </c>
      <c r="BF12" s="18">
        <v>1.8563842833607899E-2</v>
      </c>
      <c r="BG12" s="18">
        <v>3.925995822063124E-2</v>
      </c>
    </row>
    <row r="13" spans="2:61" ht="18.95" customHeight="1">
      <c r="B13" s="20" t="s">
        <v>119</v>
      </c>
      <c r="C13" s="18">
        <v>1.6528618336285491E-2</v>
      </c>
      <c r="D13" s="18">
        <v>1.348885023984136E-2</v>
      </c>
      <c r="E13" s="18">
        <v>1.8932742694445431E-2</v>
      </c>
      <c r="G13" s="18">
        <v>0</v>
      </c>
      <c r="H13" s="18">
        <v>3.6955315516260107E-2</v>
      </c>
      <c r="I13" s="18">
        <v>9.1276643298749162E-3</v>
      </c>
      <c r="J13" s="18">
        <v>2.6692169074095631E-2</v>
      </c>
      <c r="K13" s="18">
        <v>1.358073896186123E-2</v>
      </c>
      <c r="L13" s="18">
        <v>9.8975536417288089E-3</v>
      </c>
      <c r="M13" s="18">
        <v>8.4327696549412242E-3</v>
      </c>
      <c r="N13" s="18">
        <v>2.069010017673548E-2</v>
      </c>
      <c r="O13" s="18">
        <v>1.459056708436939E-2</v>
      </c>
      <c r="Q13" s="18">
        <v>7.4527831541366784E-3</v>
      </c>
      <c r="R13" s="18">
        <v>1.7051220642989341E-2</v>
      </c>
      <c r="S13" s="18">
        <v>2.304241767112776E-2</v>
      </c>
      <c r="T13" s="18">
        <v>2.310750985658663E-2</v>
      </c>
      <c r="V13" s="18">
        <v>3.8562860249049709E-2</v>
      </c>
      <c r="W13" s="18">
        <v>1.6726580974391659E-2</v>
      </c>
      <c r="X13" s="18">
        <v>3.2788416864471558E-3</v>
      </c>
      <c r="Y13" s="18">
        <v>1.3530930848106181E-2</v>
      </c>
      <c r="Z13" s="18">
        <v>9.7000423350167495E-3</v>
      </c>
      <c r="AA13" s="18">
        <v>1.2664357166728989E-2</v>
      </c>
      <c r="AB13" s="18">
        <v>2.0173867380580801E-2</v>
      </c>
      <c r="AD13" s="18">
        <v>8.9422720316497863E-3</v>
      </c>
      <c r="AE13" s="18">
        <v>1.9880060417945E-2</v>
      </c>
      <c r="AF13" s="18">
        <v>1.640954807553072E-2</v>
      </c>
      <c r="AG13" s="18">
        <v>1.3698539600889979E-2</v>
      </c>
      <c r="AH13" s="18">
        <v>1.5974247462039709E-2</v>
      </c>
      <c r="AI13" s="18">
        <v>4.1382090218248888E-2</v>
      </c>
      <c r="AJ13" s="18">
        <v>0</v>
      </c>
      <c r="AL13" s="18">
        <v>1.4590000000000001E-2</v>
      </c>
      <c r="AM13" s="18">
        <v>9.5600000000000008E-3</v>
      </c>
      <c r="AN13" s="18">
        <v>0</v>
      </c>
      <c r="AP13" s="18">
        <v>3.9615091718301952E-3</v>
      </c>
      <c r="AQ13" s="18">
        <v>2.8213189030102361E-2</v>
      </c>
      <c r="AR13" s="18">
        <v>1.4215267432518851E-2</v>
      </c>
      <c r="AS13" s="18">
        <v>1.3686998623346019E-2</v>
      </c>
      <c r="AT13" s="18">
        <v>0</v>
      </c>
      <c r="AU13" s="18">
        <v>0</v>
      </c>
      <c r="AW13" s="18">
        <v>1.1648105293438449E-2</v>
      </c>
      <c r="AX13" s="18">
        <v>3.937236043852179E-2</v>
      </c>
      <c r="AZ13" s="18">
        <v>1.7292225085560591E-2</v>
      </c>
      <c r="BA13" s="18">
        <v>1.7315568969084951E-2</v>
      </c>
      <c r="BB13" s="18">
        <v>2.303662458531033E-2</v>
      </c>
      <c r="BC13" s="18">
        <v>0</v>
      </c>
      <c r="BD13" s="18">
        <v>3.2314018797633043E-2</v>
      </c>
      <c r="BE13" s="18">
        <v>1.1879598839815051E-2</v>
      </c>
      <c r="BF13" s="18">
        <v>9.8056448156342377E-3</v>
      </c>
      <c r="BG13" s="18">
        <v>2.0612513897119902E-2</v>
      </c>
    </row>
    <row r="15" spans="2:61">
      <c r="B15" s="21" t="s">
        <v>32</v>
      </c>
    </row>
    <row r="16" spans="2:61">
      <c r="B16" t="s">
        <v>483</v>
      </c>
    </row>
    <row r="17" spans="2:2">
      <c r="B17" t="s">
        <v>11</v>
      </c>
    </row>
    <row r="18" spans="2:2">
      <c r="B18"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I18"/>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290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2912</v>
      </c>
      <c r="D7" s="27">
        <v>1152</v>
      </c>
      <c r="E7" s="27">
        <v>1751</v>
      </c>
      <c r="G7" s="27">
        <v>147</v>
      </c>
      <c r="H7" s="27">
        <v>412</v>
      </c>
      <c r="I7" s="27">
        <v>288</v>
      </c>
      <c r="J7" s="27">
        <v>254</v>
      </c>
      <c r="K7" s="27">
        <v>311</v>
      </c>
      <c r="L7" s="27">
        <v>305</v>
      </c>
      <c r="M7" s="27">
        <v>483</v>
      </c>
      <c r="N7" s="27">
        <v>411</v>
      </c>
      <c r="O7" s="27">
        <v>301</v>
      </c>
      <c r="Q7" s="27">
        <v>1084</v>
      </c>
      <c r="R7" s="27">
        <v>610</v>
      </c>
      <c r="S7" s="27">
        <v>570</v>
      </c>
      <c r="T7" s="27">
        <v>624</v>
      </c>
      <c r="V7" s="27">
        <v>478</v>
      </c>
      <c r="W7" s="27">
        <v>611</v>
      </c>
      <c r="X7" s="27">
        <v>555</v>
      </c>
      <c r="Y7" s="27">
        <v>474</v>
      </c>
      <c r="Z7" s="27">
        <v>368</v>
      </c>
      <c r="AA7" s="27">
        <v>216</v>
      </c>
      <c r="AB7" s="27">
        <v>210</v>
      </c>
      <c r="AD7" s="27">
        <v>980</v>
      </c>
      <c r="AE7" s="27">
        <v>615</v>
      </c>
      <c r="AF7" s="27">
        <v>527</v>
      </c>
      <c r="AG7" s="27">
        <v>106</v>
      </c>
      <c r="AH7" s="27">
        <v>432</v>
      </c>
      <c r="AI7" s="27">
        <v>248</v>
      </c>
      <c r="AJ7" s="27">
        <v>4</v>
      </c>
      <c r="AL7" s="27">
        <v>547</v>
      </c>
      <c r="AM7" s="27">
        <v>640</v>
      </c>
      <c r="AN7" s="27">
        <v>180</v>
      </c>
      <c r="AP7" s="27">
        <v>232</v>
      </c>
      <c r="AQ7" s="27">
        <v>183</v>
      </c>
      <c r="AR7" s="27">
        <v>41</v>
      </c>
      <c r="AS7" s="27">
        <v>497</v>
      </c>
      <c r="AT7" s="27">
        <v>67</v>
      </c>
      <c r="AU7" s="27">
        <v>3</v>
      </c>
      <c r="AW7" s="27">
        <v>2547</v>
      </c>
      <c r="AX7" s="27">
        <v>330</v>
      </c>
      <c r="AZ7" s="27">
        <v>1326</v>
      </c>
      <c r="BA7" s="27">
        <v>930</v>
      </c>
      <c r="BB7" s="27">
        <v>0</v>
      </c>
      <c r="BC7" s="27">
        <v>527</v>
      </c>
      <c r="BD7" s="27">
        <v>129</v>
      </c>
      <c r="BE7" s="27">
        <v>0</v>
      </c>
      <c r="BF7" s="27">
        <v>0</v>
      </c>
      <c r="BG7" s="27">
        <v>0</v>
      </c>
    </row>
    <row r="8" spans="2:61">
      <c r="B8" s="7" t="s">
        <v>106</v>
      </c>
      <c r="C8" s="13">
        <v>2920</v>
      </c>
      <c r="D8" s="13">
        <v>1186</v>
      </c>
      <c r="E8" s="13">
        <v>1731</v>
      </c>
      <c r="G8" s="13">
        <v>136</v>
      </c>
      <c r="H8" s="13">
        <v>405</v>
      </c>
      <c r="I8" s="13">
        <v>290</v>
      </c>
      <c r="J8" s="13">
        <v>248</v>
      </c>
      <c r="K8" s="13">
        <v>312</v>
      </c>
      <c r="L8" s="13">
        <v>316</v>
      </c>
      <c r="M8" s="13">
        <v>484</v>
      </c>
      <c r="N8" s="13">
        <v>449</v>
      </c>
      <c r="O8" s="13">
        <v>279</v>
      </c>
      <c r="Q8" s="13">
        <v>1091</v>
      </c>
      <c r="R8" s="13">
        <v>607</v>
      </c>
      <c r="S8" s="13">
        <v>575</v>
      </c>
      <c r="T8" s="13">
        <v>622</v>
      </c>
      <c r="V8" s="13">
        <v>560</v>
      </c>
      <c r="W8" s="13">
        <v>582</v>
      </c>
      <c r="X8" s="13">
        <v>565</v>
      </c>
      <c r="Y8" s="13">
        <v>435</v>
      </c>
      <c r="Z8" s="13">
        <v>352</v>
      </c>
      <c r="AA8" s="13">
        <v>214</v>
      </c>
      <c r="AB8" s="13">
        <v>212</v>
      </c>
      <c r="AD8" s="13">
        <v>987</v>
      </c>
      <c r="AE8" s="13">
        <v>617</v>
      </c>
      <c r="AF8" s="13">
        <v>529</v>
      </c>
      <c r="AG8" s="13">
        <v>105</v>
      </c>
      <c r="AH8" s="13">
        <v>433</v>
      </c>
      <c r="AI8" s="13">
        <v>247</v>
      </c>
      <c r="AJ8" s="13">
        <v>4</v>
      </c>
      <c r="AL8" s="13">
        <v>567</v>
      </c>
      <c r="AM8" s="13">
        <v>660</v>
      </c>
      <c r="AN8" s="13">
        <v>184</v>
      </c>
      <c r="AP8" s="13">
        <v>229</v>
      </c>
      <c r="AQ8" s="13">
        <v>174</v>
      </c>
      <c r="AR8" s="13">
        <v>41</v>
      </c>
      <c r="AS8" s="13">
        <v>473</v>
      </c>
      <c r="AT8" s="13">
        <v>66</v>
      </c>
      <c r="AU8" s="13">
        <v>3</v>
      </c>
      <c r="AW8" s="13">
        <v>2553</v>
      </c>
      <c r="AX8" s="13">
        <v>332</v>
      </c>
      <c r="AZ8" s="13">
        <v>1382</v>
      </c>
      <c r="BA8" s="13">
        <v>902</v>
      </c>
      <c r="BB8" s="13">
        <v>0</v>
      </c>
      <c r="BC8" s="13">
        <v>510</v>
      </c>
      <c r="BD8" s="13">
        <v>127</v>
      </c>
      <c r="BE8" s="13">
        <v>0</v>
      </c>
      <c r="BF8" s="13">
        <v>0</v>
      </c>
      <c r="BG8" s="13">
        <v>0</v>
      </c>
    </row>
    <row r="9" spans="2:61" ht="18.95" customHeight="1">
      <c r="B9" s="20" t="s">
        <v>292</v>
      </c>
      <c r="C9" s="18">
        <v>0.21840081909067441</v>
      </c>
      <c r="D9" s="18">
        <v>0.22442206189616909</v>
      </c>
      <c r="E9" s="18">
        <v>0.2141899192885483</v>
      </c>
      <c r="G9" s="18">
        <v>0.21850254196542029</v>
      </c>
      <c r="H9" s="18">
        <v>0.2357322337412649</v>
      </c>
      <c r="I9" s="18">
        <v>0.16070860917311261</v>
      </c>
      <c r="J9" s="18">
        <v>0.19487350879711801</v>
      </c>
      <c r="K9" s="18">
        <v>0.23735646767892071</v>
      </c>
      <c r="L9" s="18">
        <v>0.19328405641652679</v>
      </c>
      <c r="M9" s="18">
        <v>0.27207151401216001</v>
      </c>
      <c r="N9" s="18">
        <v>0.23291379364423659</v>
      </c>
      <c r="O9" s="18">
        <v>0.1650134584934296</v>
      </c>
      <c r="Q9" s="18">
        <v>0.23091825621290271</v>
      </c>
      <c r="R9" s="18">
        <v>0.22331799280913139</v>
      </c>
      <c r="S9" s="18">
        <v>0.22652692577384789</v>
      </c>
      <c r="T9" s="18">
        <v>0.18893597863187989</v>
      </c>
      <c r="V9" s="18">
        <v>0.19058592662500279</v>
      </c>
      <c r="W9" s="18">
        <v>0.23578532529889251</v>
      </c>
      <c r="X9" s="18">
        <v>0.22814022078273041</v>
      </c>
      <c r="Y9" s="18">
        <v>0.2126386290974655</v>
      </c>
      <c r="Z9" s="18">
        <v>0.22970341665104671</v>
      </c>
      <c r="AA9" s="18">
        <v>0.19091171662538481</v>
      </c>
      <c r="AB9" s="18">
        <v>0.23893364804701581</v>
      </c>
      <c r="AD9" s="18">
        <v>0.2417510658174305</v>
      </c>
      <c r="AE9" s="18">
        <v>0.21687459571734241</v>
      </c>
      <c r="AF9" s="18">
        <v>0.20691957536362299</v>
      </c>
      <c r="AG9" s="18">
        <v>0.16322718105240591</v>
      </c>
      <c r="AH9" s="18">
        <v>0.21218999183626369</v>
      </c>
      <c r="AI9" s="18">
        <v>0.1875161452401598</v>
      </c>
      <c r="AJ9" s="18">
        <v>0.2358772217288925</v>
      </c>
      <c r="AL9" s="18">
        <v>0.24657000000000001</v>
      </c>
      <c r="AM9" s="18">
        <v>0.20616999999999999</v>
      </c>
      <c r="AN9" s="18">
        <v>0.20416999999999999</v>
      </c>
      <c r="AP9" s="18">
        <v>0.25237275667628811</v>
      </c>
      <c r="AQ9" s="18">
        <v>0.15607957445693699</v>
      </c>
      <c r="AR9" s="18">
        <v>0.21650186590027359</v>
      </c>
      <c r="AS9" s="18">
        <v>0.23151727898432961</v>
      </c>
      <c r="AT9" s="18">
        <v>0.22415919046124519</v>
      </c>
      <c r="AU9" s="18">
        <v>0.65769464412543044</v>
      </c>
      <c r="AW9" s="18">
        <v>0.2287262213554857</v>
      </c>
      <c r="AX9" s="18">
        <v>0.15939726048884939</v>
      </c>
      <c r="AZ9" s="18">
        <v>0.20889911679595249</v>
      </c>
      <c r="BA9" s="18">
        <v>0.21551592896692029</v>
      </c>
      <c r="BB9" s="18">
        <v>0</v>
      </c>
      <c r="BC9" s="18">
        <v>0.24703821900322251</v>
      </c>
      <c r="BD9" s="18">
        <v>0.22721892069900571</v>
      </c>
      <c r="BE9" s="18">
        <v>0</v>
      </c>
      <c r="BF9" s="18">
        <v>0</v>
      </c>
      <c r="BG9" s="18">
        <v>0</v>
      </c>
    </row>
    <row r="10" spans="2:61" ht="18.95" customHeight="1">
      <c r="B10" s="20" t="s">
        <v>293</v>
      </c>
      <c r="C10" s="18">
        <v>0.54549302782000042</v>
      </c>
      <c r="D10" s="18">
        <v>0.5357912586374366</v>
      </c>
      <c r="E10" s="18">
        <v>0.55209540629281617</v>
      </c>
      <c r="G10" s="18">
        <v>0.56163737442892481</v>
      </c>
      <c r="H10" s="18">
        <v>0.48886836943199952</v>
      </c>
      <c r="I10" s="18">
        <v>0.58903890189428088</v>
      </c>
      <c r="J10" s="18">
        <v>0.60481438754839678</v>
      </c>
      <c r="K10" s="18">
        <v>0.52580756793693728</v>
      </c>
      <c r="L10" s="18">
        <v>0.55759040222314538</v>
      </c>
      <c r="M10" s="18">
        <v>0.53046570417816774</v>
      </c>
      <c r="N10" s="18">
        <v>0.55039852394444366</v>
      </c>
      <c r="O10" s="18">
        <v>0.54824286114031373</v>
      </c>
      <c r="Q10" s="18">
        <v>0.56434106674599116</v>
      </c>
      <c r="R10" s="18">
        <v>0.52363531274610797</v>
      </c>
      <c r="S10" s="18">
        <v>0.55633579773854103</v>
      </c>
      <c r="T10" s="18">
        <v>0.52008255683240856</v>
      </c>
      <c r="V10" s="18">
        <v>0.55759843466842174</v>
      </c>
      <c r="W10" s="18">
        <v>0.54741552187468712</v>
      </c>
      <c r="X10" s="18">
        <v>0.55396729064454808</v>
      </c>
      <c r="Y10" s="18">
        <v>0.55191238481508464</v>
      </c>
      <c r="Z10" s="18">
        <v>0.52282311890477584</v>
      </c>
      <c r="AA10" s="18">
        <v>0.50793442038057302</v>
      </c>
      <c r="AB10" s="18">
        <v>0.54801352472917497</v>
      </c>
      <c r="AD10" s="18">
        <v>0.53469663822482461</v>
      </c>
      <c r="AE10" s="18">
        <v>0.52921253003405744</v>
      </c>
      <c r="AF10" s="18">
        <v>0.56920169282545907</v>
      </c>
      <c r="AG10" s="18">
        <v>0.5776650476470252</v>
      </c>
      <c r="AH10" s="18">
        <v>0.54648890757834201</v>
      </c>
      <c r="AI10" s="18">
        <v>0.56323786161884992</v>
      </c>
      <c r="AJ10" s="18">
        <v>0.53893765858106379</v>
      </c>
      <c r="AL10" s="18">
        <v>0.53608</v>
      </c>
      <c r="AM10" s="18">
        <v>0.57191999999999998</v>
      </c>
      <c r="AN10" s="18">
        <v>0.58218000000000003</v>
      </c>
      <c r="AP10" s="18">
        <v>0.51986040699201153</v>
      </c>
      <c r="AQ10" s="18">
        <v>0.47071893823746591</v>
      </c>
      <c r="AR10" s="18">
        <v>0.64419719055893554</v>
      </c>
      <c r="AS10" s="18">
        <v>0.5576120061342924</v>
      </c>
      <c r="AT10" s="18">
        <v>0.4526912665080115</v>
      </c>
      <c r="AU10" s="18">
        <v>0</v>
      </c>
      <c r="AW10" s="18">
        <v>0.56326961487325578</v>
      </c>
      <c r="AX10" s="18">
        <v>0.42310221625003019</v>
      </c>
      <c r="AZ10" s="18">
        <v>0.5473893458287532</v>
      </c>
      <c r="BA10" s="18">
        <v>0.54040093317439375</v>
      </c>
      <c r="BB10" s="18">
        <v>0</v>
      </c>
      <c r="BC10" s="18">
        <v>0.5445562335765145</v>
      </c>
      <c r="BD10" s="18">
        <v>0.56484169211070734</v>
      </c>
      <c r="BE10" s="18">
        <v>0</v>
      </c>
      <c r="BF10" s="18">
        <v>0</v>
      </c>
      <c r="BG10" s="18">
        <v>0</v>
      </c>
    </row>
    <row r="11" spans="2:61" ht="18.95" customHeight="1">
      <c r="B11" s="20" t="s">
        <v>294</v>
      </c>
      <c r="C11" s="18">
        <v>0.1091533752799525</v>
      </c>
      <c r="D11" s="18">
        <v>0.1378086044708883</v>
      </c>
      <c r="E11" s="18">
        <v>8.9744488329038183E-2</v>
      </c>
      <c r="G11" s="18">
        <v>0.1139656122197351</v>
      </c>
      <c r="H11" s="18">
        <v>0.1316516328906806</v>
      </c>
      <c r="I11" s="18">
        <v>9.6991893475558658E-2</v>
      </c>
      <c r="J11" s="18">
        <v>0.10762764186319219</v>
      </c>
      <c r="K11" s="18">
        <v>0.1057020373948748</v>
      </c>
      <c r="L11" s="18">
        <v>0.1055430510294687</v>
      </c>
      <c r="M11" s="18">
        <v>0.1097081868102758</v>
      </c>
      <c r="N11" s="18">
        <v>9.2277515833574228E-2</v>
      </c>
      <c r="O11" s="18">
        <v>0.122283621692824</v>
      </c>
      <c r="Q11" s="18">
        <v>0.10554093773595501</v>
      </c>
      <c r="R11" s="18">
        <v>0.10376188897179429</v>
      </c>
      <c r="S11" s="18">
        <v>0.113691836655017</v>
      </c>
      <c r="T11" s="18">
        <v>0.1155527347733539</v>
      </c>
      <c r="V11" s="18">
        <v>7.9836038606232826E-2</v>
      </c>
      <c r="W11" s="18">
        <v>9.2358493424904181E-2</v>
      </c>
      <c r="X11" s="18">
        <v>8.7727880854634857E-2</v>
      </c>
      <c r="Y11" s="18">
        <v>9.2640425025293793E-2</v>
      </c>
      <c r="Z11" s="18">
        <v>0.17158439168517489</v>
      </c>
      <c r="AA11" s="18">
        <v>0.19784640647312979</v>
      </c>
      <c r="AB11" s="18">
        <v>0.13047347808704449</v>
      </c>
      <c r="AD11" s="18">
        <v>0.10527112238850581</v>
      </c>
      <c r="AE11" s="18">
        <v>0.1228356251380192</v>
      </c>
      <c r="AF11" s="18">
        <v>9.5335311680314255E-2</v>
      </c>
      <c r="AG11" s="18">
        <v>0.12370407870330789</v>
      </c>
      <c r="AH11" s="18">
        <v>0.1281566677367387</v>
      </c>
      <c r="AI11" s="18">
        <v>8.2389946819011295E-2</v>
      </c>
      <c r="AJ11" s="18">
        <v>0</v>
      </c>
      <c r="AL11" s="18">
        <v>0.10575</v>
      </c>
      <c r="AM11" s="18">
        <v>9.3659999999999993E-2</v>
      </c>
      <c r="AN11" s="18">
        <v>7.3700000000000002E-2</v>
      </c>
      <c r="AP11" s="18">
        <v>0.14511245229869851</v>
      </c>
      <c r="AQ11" s="18">
        <v>0.21228996370200309</v>
      </c>
      <c r="AR11" s="18">
        <v>0.1069947285085614</v>
      </c>
      <c r="AS11" s="18">
        <v>0.14026159786776021</v>
      </c>
      <c r="AT11" s="18">
        <v>0.17927446274260939</v>
      </c>
      <c r="AU11" s="18">
        <v>0.34230535587456951</v>
      </c>
      <c r="AW11" s="18">
        <v>0.1082078076740294</v>
      </c>
      <c r="AX11" s="18">
        <v>0.11534979972268571</v>
      </c>
      <c r="AZ11" s="18">
        <v>8.9488522603589943E-2</v>
      </c>
      <c r="BA11" s="18">
        <v>0.1152159662528589</v>
      </c>
      <c r="BB11" s="18">
        <v>0</v>
      </c>
      <c r="BC11" s="18">
        <v>0.14377353017889091</v>
      </c>
      <c r="BD11" s="18">
        <v>0.14106515679304099</v>
      </c>
      <c r="BE11" s="18">
        <v>0</v>
      </c>
      <c r="BF11" s="18">
        <v>0</v>
      </c>
      <c r="BG11" s="18">
        <v>0</v>
      </c>
    </row>
    <row r="12" spans="2:61" ht="18.95" customHeight="1">
      <c r="B12" s="20" t="s">
        <v>295</v>
      </c>
      <c r="C12" s="18">
        <v>3.4148757580229762E-2</v>
      </c>
      <c r="D12" s="18">
        <v>3.0041112943460679E-2</v>
      </c>
      <c r="E12" s="18">
        <v>3.6697267658232037E-2</v>
      </c>
      <c r="G12" s="18">
        <v>1.3446149702378221E-2</v>
      </c>
      <c r="H12" s="18">
        <v>3.2740829176550267E-2</v>
      </c>
      <c r="I12" s="18">
        <v>4.1114994734595102E-2</v>
      </c>
      <c r="J12" s="18">
        <v>1.9877758894767041E-2</v>
      </c>
      <c r="K12" s="18">
        <v>5.0327539445038857E-2</v>
      </c>
      <c r="L12" s="18">
        <v>2.9278518842238119E-2</v>
      </c>
      <c r="M12" s="18">
        <v>3.0299891060751729E-2</v>
      </c>
      <c r="N12" s="18">
        <v>3.1644257816402052E-2</v>
      </c>
      <c r="O12" s="18">
        <v>4.9842854564632152E-2</v>
      </c>
      <c r="Q12" s="18">
        <v>2.7521428306460479E-2</v>
      </c>
      <c r="R12" s="18">
        <v>3.9661099400748731E-2</v>
      </c>
      <c r="S12" s="18">
        <v>2.076423841835701E-2</v>
      </c>
      <c r="T12" s="18">
        <v>5.4089590487270023E-2</v>
      </c>
      <c r="V12" s="18">
        <v>2.3110881748873009E-2</v>
      </c>
      <c r="W12" s="18">
        <v>3.2883963700496503E-2</v>
      </c>
      <c r="X12" s="18">
        <v>2.6410746585521571E-2</v>
      </c>
      <c r="Y12" s="18">
        <v>4.1864515141022768E-2</v>
      </c>
      <c r="Z12" s="18">
        <v>3.9127231425515517E-2</v>
      </c>
      <c r="AA12" s="18">
        <v>4.3808629190605977E-2</v>
      </c>
      <c r="AB12" s="18">
        <v>5.3536577069945378E-2</v>
      </c>
      <c r="AD12" s="18">
        <v>4.059871827753099E-2</v>
      </c>
      <c r="AE12" s="18">
        <v>3.2644730857051843E-2</v>
      </c>
      <c r="AF12" s="18">
        <v>3.1048795634906211E-2</v>
      </c>
      <c r="AG12" s="18">
        <v>3.6124509893125212E-2</v>
      </c>
      <c r="AH12" s="18">
        <v>3.138711643678984E-2</v>
      </c>
      <c r="AI12" s="18">
        <v>2.3330801479467509E-2</v>
      </c>
      <c r="AJ12" s="18">
        <v>0</v>
      </c>
      <c r="AL12" s="18">
        <v>2.9219999999999999E-2</v>
      </c>
      <c r="AM12" s="18">
        <v>2.2120000000000001E-2</v>
      </c>
      <c r="AN12" s="18">
        <v>4.2709999999999998E-2</v>
      </c>
      <c r="AP12" s="18">
        <v>4.6915791785927419E-2</v>
      </c>
      <c r="AQ12" s="18">
        <v>8.213806165619425E-2</v>
      </c>
      <c r="AR12" s="18">
        <v>7.0929287407576602E-3</v>
      </c>
      <c r="AS12" s="18">
        <v>4.6251237000898143E-2</v>
      </c>
      <c r="AT12" s="18">
        <v>6.9395630563903896E-2</v>
      </c>
      <c r="AU12" s="18">
        <v>0</v>
      </c>
      <c r="AW12" s="18">
        <v>2.882551741686773E-2</v>
      </c>
      <c r="AX12" s="18">
        <v>7.0225472668873717E-2</v>
      </c>
      <c r="AZ12" s="18">
        <v>3.1705245514106833E-2</v>
      </c>
      <c r="BA12" s="18">
        <v>3.9931716880502378E-2</v>
      </c>
      <c r="BB12" s="18">
        <v>0</v>
      </c>
      <c r="BC12" s="18">
        <v>3.0691969166722208E-2</v>
      </c>
      <c r="BD12" s="18">
        <v>3.3567563694024527E-2</v>
      </c>
      <c r="BE12" s="18">
        <v>0</v>
      </c>
      <c r="BF12" s="18">
        <v>0</v>
      </c>
      <c r="BG12" s="18">
        <v>0</v>
      </c>
    </row>
    <row r="13" spans="2:61" ht="18.95" customHeight="1">
      <c r="B13" s="20" t="s">
        <v>119</v>
      </c>
      <c r="C13" s="18">
        <v>9.2804020229142928E-2</v>
      </c>
      <c r="D13" s="18">
        <v>7.1936962052045458E-2</v>
      </c>
      <c r="E13" s="18">
        <v>0.1072729184313653</v>
      </c>
      <c r="G13" s="18">
        <v>9.2448321683541612E-2</v>
      </c>
      <c r="H13" s="18">
        <v>0.1110069347595047</v>
      </c>
      <c r="I13" s="18">
        <v>0.11214560072245271</v>
      </c>
      <c r="J13" s="18">
        <v>7.2806702896525896E-2</v>
      </c>
      <c r="K13" s="18">
        <v>8.0806387544228461E-2</v>
      </c>
      <c r="L13" s="18">
        <v>0.11430397148862111</v>
      </c>
      <c r="M13" s="18">
        <v>5.7454703938644588E-2</v>
      </c>
      <c r="N13" s="18">
        <v>9.2765908761343496E-2</v>
      </c>
      <c r="O13" s="18">
        <v>0.1146172041088003</v>
      </c>
      <c r="Q13" s="18">
        <v>7.1678310998690709E-2</v>
      </c>
      <c r="R13" s="18">
        <v>0.10962370607221771</v>
      </c>
      <c r="S13" s="18">
        <v>8.2681201414237043E-2</v>
      </c>
      <c r="T13" s="18">
        <v>0.1213391392750877</v>
      </c>
      <c r="V13" s="18">
        <v>0.1488687183514697</v>
      </c>
      <c r="W13" s="18">
        <v>9.1556695701019708E-2</v>
      </c>
      <c r="X13" s="18">
        <v>0.103753861132565</v>
      </c>
      <c r="Y13" s="18">
        <v>0.1009440459211333</v>
      </c>
      <c r="Z13" s="18">
        <v>3.6761841333487102E-2</v>
      </c>
      <c r="AA13" s="18">
        <v>5.9498827330306377E-2</v>
      </c>
      <c r="AB13" s="18">
        <v>2.904277206681927E-2</v>
      </c>
      <c r="AD13" s="18">
        <v>7.7682455291708044E-2</v>
      </c>
      <c r="AE13" s="18">
        <v>9.8432518253529014E-2</v>
      </c>
      <c r="AF13" s="18">
        <v>9.749462449569736E-2</v>
      </c>
      <c r="AG13" s="18">
        <v>9.9279182704135771E-2</v>
      </c>
      <c r="AH13" s="18">
        <v>8.1777316411865503E-2</v>
      </c>
      <c r="AI13" s="18">
        <v>0.14352524484251181</v>
      </c>
      <c r="AJ13" s="18">
        <v>0.22518511969004371</v>
      </c>
      <c r="AL13" s="18">
        <v>8.2379999999999995E-2</v>
      </c>
      <c r="AM13" s="18">
        <v>0.10613</v>
      </c>
      <c r="AN13" s="18">
        <v>9.7229999999999997E-2</v>
      </c>
      <c r="AP13" s="18">
        <v>3.573859224707461E-2</v>
      </c>
      <c r="AQ13" s="18">
        <v>7.8773461947399745E-2</v>
      </c>
      <c r="AR13" s="18">
        <v>2.5213286291471751E-2</v>
      </c>
      <c r="AS13" s="18">
        <v>2.435788001271973E-2</v>
      </c>
      <c r="AT13" s="18">
        <v>7.4479449724230123E-2</v>
      </c>
      <c r="AU13" s="18">
        <v>0</v>
      </c>
      <c r="AW13" s="18">
        <v>7.097083868036129E-2</v>
      </c>
      <c r="AX13" s="18">
        <v>0.23192525086956089</v>
      </c>
      <c r="AZ13" s="18">
        <v>0.1225177692575975</v>
      </c>
      <c r="BA13" s="18">
        <v>8.8935454725324631E-2</v>
      </c>
      <c r="BB13" s="18">
        <v>0</v>
      </c>
      <c r="BC13" s="18">
        <v>3.3940048074650009E-2</v>
      </c>
      <c r="BD13" s="18">
        <v>3.3306666703221452E-2</v>
      </c>
      <c r="BE13" s="18">
        <v>0</v>
      </c>
      <c r="BF13" s="18">
        <v>0</v>
      </c>
      <c r="BG13" s="18">
        <v>0</v>
      </c>
    </row>
    <row r="15" spans="2:61">
      <c r="B15" s="21" t="s">
        <v>33</v>
      </c>
    </row>
    <row r="16" spans="2:61">
      <c r="B16" t="s">
        <v>483</v>
      </c>
    </row>
    <row r="17" spans="2:2">
      <c r="B17" t="s">
        <v>11</v>
      </c>
    </row>
    <row r="18" spans="2:2">
      <c r="B18"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I17"/>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296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2912</v>
      </c>
      <c r="D7" s="27">
        <v>1152</v>
      </c>
      <c r="E7" s="27">
        <v>1751</v>
      </c>
      <c r="G7" s="27">
        <v>147</v>
      </c>
      <c r="H7" s="27">
        <v>412</v>
      </c>
      <c r="I7" s="27">
        <v>288</v>
      </c>
      <c r="J7" s="27">
        <v>254</v>
      </c>
      <c r="K7" s="27">
        <v>311</v>
      </c>
      <c r="L7" s="27">
        <v>305</v>
      </c>
      <c r="M7" s="27">
        <v>483</v>
      </c>
      <c r="N7" s="27">
        <v>411</v>
      </c>
      <c r="O7" s="27">
        <v>301</v>
      </c>
      <c r="Q7" s="27">
        <v>1084</v>
      </c>
      <c r="R7" s="27">
        <v>610</v>
      </c>
      <c r="S7" s="27">
        <v>570</v>
      </c>
      <c r="T7" s="27">
        <v>624</v>
      </c>
      <c r="V7" s="27">
        <v>478</v>
      </c>
      <c r="W7" s="27">
        <v>611</v>
      </c>
      <c r="X7" s="27">
        <v>555</v>
      </c>
      <c r="Y7" s="27">
        <v>474</v>
      </c>
      <c r="Z7" s="27">
        <v>368</v>
      </c>
      <c r="AA7" s="27">
        <v>216</v>
      </c>
      <c r="AB7" s="27">
        <v>210</v>
      </c>
      <c r="AD7" s="27">
        <v>980</v>
      </c>
      <c r="AE7" s="27">
        <v>615</v>
      </c>
      <c r="AF7" s="27">
        <v>527</v>
      </c>
      <c r="AG7" s="27">
        <v>106</v>
      </c>
      <c r="AH7" s="27">
        <v>432</v>
      </c>
      <c r="AI7" s="27">
        <v>248</v>
      </c>
      <c r="AJ7" s="27">
        <v>4</v>
      </c>
      <c r="AL7" s="27">
        <v>547</v>
      </c>
      <c r="AM7" s="27">
        <v>640</v>
      </c>
      <c r="AN7" s="27">
        <v>180</v>
      </c>
      <c r="AP7" s="27">
        <v>232</v>
      </c>
      <c r="AQ7" s="27">
        <v>183</v>
      </c>
      <c r="AR7" s="27">
        <v>41</v>
      </c>
      <c r="AS7" s="27">
        <v>497</v>
      </c>
      <c r="AT7" s="27">
        <v>67</v>
      </c>
      <c r="AU7" s="27">
        <v>3</v>
      </c>
      <c r="AW7" s="27">
        <v>2547</v>
      </c>
      <c r="AX7" s="27">
        <v>330</v>
      </c>
      <c r="AZ7" s="27">
        <v>1326</v>
      </c>
      <c r="BA7" s="27">
        <v>930</v>
      </c>
      <c r="BB7" s="27">
        <v>0</v>
      </c>
      <c r="BC7" s="27">
        <v>527</v>
      </c>
      <c r="BD7" s="27">
        <v>129</v>
      </c>
      <c r="BE7" s="27">
        <v>0</v>
      </c>
      <c r="BF7" s="27">
        <v>0</v>
      </c>
      <c r="BG7" s="27">
        <v>0</v>
      </c>
    </row>
    <row r="8" spans="2:61">
      <c r="B8" s="7" t="s">
        <v>106</v>
      </c>
      <c r="C8" s="13">
        <v>2920</v>
      </c>
      <c r="D8" s="13">
        <v>1186</v>
      </c>
      <c r="E8" s="13">
        <v>1731</v>
      </c>
      <c r="G8" s="13">
        <v>136</v>
      </c>
      <c r="H8" s="13">
        <v>405</v>
      </c>
      <c r="I8" s="13">
        <v>290</v>
      </c>
      <c r="J8" s="13">
        <v>248</v>
      </c>
      <c r="K8" s="13">
        <v>312</v>
      </c>
      <c r="L8" s="13">
        <v>316</v>
      </c>
      <c r="M8" s="13">
        <v>484</v>
      </c>
      <c r="N8" s="13">
        <v>449</v>
      </c>
      <c r="O8" s="13">
        <v>279</v>
      </c>
      <c r="Q8" s="13">
        <v>1091</v>
      </c>
      <c r="R8" s="13">
        <v>607</v>
      </c>
      <c r="S8" s="13">
        <v>575</v>
      </c>
      <c r="T8" s="13">
        <v>622</v>
      </c>
      <c r="V8" s="13">
        <v>560</v>
      </c>
      <c r="W8" s="13">
        <v>582</v>
      </c>
      <c r="X8" s="13">
        <v>565</v>
      </c>
      <c r="Y8" s="13">
        <v>435</v>
      </c>
      <c r="Z8" s="13">
        <v>352</v>
      </c>
      <c r="AA8" s="13">
        <v>214</v>
      </c>
      <c r="AB8" s="13">
        <v>212</v>
      </c>
      <c r="AD8" s="13">
        <v>987</v>
      </c>
      <c r="AE8" s="13">
        <v>617</v>
      </c>
      <c r="AF8" s="13">
        <v>529</v>
      </c>
      <c r="AG8" s="13">
        <v>105</v>
      </c>
      <c r="AH8" s="13">
        <v>433</v>
      </c>
      <c r="AI8" s="13">
        <v>247</v>
      </c>
      <c r="AJ8" s="13">
        <v>4</v>
      </c>
      <c r="AL8" s="13">
        <v>567</v>
      </c>
      <c r="AM8" s="13">
        <v>660</v>
      </c>
      <c r="AN8" s="13">
        <v>184</v>
      </c>
      <c r="AP8" s="13">
        <v>229</v>
      </c>
      <c r="AQ8" s="13">
        <v>174</v>
      </c>
      <c r="AR8" s="13">
        <v>41</v>
      </c>
      <c r="AS8" s="13">
        <v>473</v>
      </c>
      <c r="AT8" s="13">
        <v>66</v>
      </c>
      <c r="AU8" s="13">
        <v>3</v>
      </c>
      <c r="AW8" s="13">
        <v>2553</v>
      </c>
      <c r="AX8" s="13">
        <v>332</v>
      </c>
      <c r="AZ8" s="13">
        <v>1382</v>
      </c>
      <c r="BA8" s="13">
        <v>902</v>
      </c>
      <c r="BB8" s="13">
        <v>0</v>
      </c>
      <c r="BC8" s="13">
        <v>510</v>
      </c>
      <c r="BD8" s="13">
        <v>127</v>
      </c>
      <c r="BE8" s="13">
        <v>0</v>
      </c>
      <c r="BF8" s="13">
        <v>0</v>
      </c>
      <c r="BG8" s="13">
        <v>0</v>
      </c>
    </row>
    <row r="9" spans="2:61" ht="45.95" customHeight="1">
      <c r="B9" s="20" t="s">
        <v>297</v>
      </c>
      <c r="C9" s="18">
        <v>0.29640945328434448</v>
      </c>
      <c r="D9" s="18">
        <v>0.33486048789751488</v>
      </c>
      <c r="E9" s="18">
        <v>0.26940334467209598</v>
      </c>
      <c r="G9" s="18">
        <v>0.2428368635497396</v>
      </c>
      <c r="H9" s="18">
        <v>0.29816718646073398</v>
      </c>
      <c r="I9" s="18">
        <v>0.21381497659771559</v>
      </c>
      <c r="J9" s="18">
        <v>0.26183777249028078</v>
      </c>
      <c r="K9" s="18">
        <v>0.30903881896669089</v>
      </c>
      <c r="L9" s="18">
        <v>0.32378331551244233</v>
      </c>
      <c r="M9" s="18">
        <v>0.43429775595435582</v>
      </c>
      <c r="N9" s="18">
        <v>0.25969142525159072</v>
      </c>
      <c r="O9" s="18">
        <v>0.2117368093188631</v>
      </c>
      <c r="Q9" s="18">
        <v>0.34952524861801221</v>
      </c>
      <c r="R9" s="18">
        <v>0.30789790596305922</v>
      </c>
      <c r="S9" s="18">
        <v>0.25345637518839381</v>
      </c>
      <c r="T9" s="18">
        <v>0.23137604350651539</v>
      </c>
      <c r="V9" s="18">
        <v>0.2002905580428683</v>
      </c>
      <c r="W9" s="18">
        <v>0.25653980590287617</v>
      </c>
      <c r="X9" s="18">
        <v>0.2444806081911452</v>
      </c>
      <c r="Y9" s="18">
        <v>0.29398816323367433</v>
      </c>
      <c r="Z9" s="18">
        <v>0.44945844618821101</v>
      </c>
      <c r="AA9" s="18">
        <v>0.47936116601866757</v>
      </c>
      <c r="AB9" s="18">
        <v>0.36421777185958359</v>
      </c>
      <c r="AD9" s="18">
        <v>0.36857866468324341</v>
      </c>
      <c r="AE9" s="18">
        <v>0.31958897065879383</v>
      </c>
      <c r="AF9" s="18">
        <v>0.23920916249611671</v>
      </c>
      <c r="AG9" s="18">
        <v>0.27941700568115291</v>
      </c>
      <c r="AH9" s="18">
        <v>0.23027941480585379</v>
      </c>
      <c r="AI9" s="18">
        <v>0.200540421768958</v>
      </c>
      <c r="AJ9" s="18">
        <v>0</v>
      </c>
      <c r="AL9" s="18">
        <v>0.33832000000000001</v>
      </c>
      <c r="AM9" s="18">
        <v>0.19706000000000001</v>
      </c>
      <c r="AN9" s="18">
        <v>0.1804</v>
      </c>
      <c r="AP9" s="18">
        <v>0.48548822694471871</v>
      </c>
      <c r="AQ9" s="18">
        <v>0.31273784175735109</v>
      </c>
      <c r="AR9" s="18">
        <v>0.39867153262344912</v>
      </c>
      <c r="AS9" s="18">
        <v>0.44314820998825238</v>
      </c>
      <c r="AT9" s="18">
        <v>0.31894172404651427</v>
      </c>
      <c r="AU9" s="18">
        <v>0.31538928825086099</v>
      </c>
      <c r="AW9" s="18">
        <v>0.3082474682077172</v>
      </c>
      <c r="AX9" s="18">
        <v>0.22431985532383311</v>
      </c>
      <c r="AZ9" s="18">
        <v>0.21295781415002041</v>
      </c>
      <c r="BA9" s="18">
        <v>0.29111546002652999</v>
      </c>
      <c r="BB9" s="18">
        <v>0</v>
      </c>
      <c r="BC9" s="18">
        <v>0.48419954150604477</v>
      </c>
      <c r="BD9" s="18">
        <v>0.48802214977432262</v>
      </c>
      <c r="BE9" s="18">
        <v>0</v>
      </c>
      <c r="BF9" s="18">
        <v>0</v>
      </c>
      <c r="BG9" s="18">
        <v>0</v>
      </c>
    </row>
    <row r="10" spans="2:61" ht="60" customHeight="1">
      <c r="B10" s="20" t="s">
        <v>298</v>
      </c>
      <c r="C10" s="18">
        <v>0.41808043087211538</v>
      </c>
      <c r="D10" s="18">
        <v>0.43004130068968621</v>
      </c>
      <c r="E10" s="18">
        <v>0.4100124441177882</v>
      </c>
      <c r="G10" s="18">
        <v>0.4422006075184266</v>
      </c>
      <c r="H10" s="18">
        <v>0.43564077990441408</v>
      </c>
      <c r="I10" s="18">
        <v>0.50018509939923839</v>
      </c>
      <c r="J10" s="18">
        <v>0.4273782588042922</v>
      </c>
      <c r="K10" s="18">
        <v>0.3795240794320196</v>
      </c>
      <c r="L10" s="18">
        <v>0.39273587170505259</v>
      </c>
      <c r="M10" s="18">
        <v>0.35023305866435578</v>
      </c>
      <c r="N10" s="18">
        <v>0.43740835347441281</v>
      </c>
      <c r="O10" s="18">
        <v>0.44545268550594158</v>
      </c>
      <c r="Q10" s="18">
        <v>0.40610091708457452</v>
      </c>
      <c r="R10" s="18">
        <v>0.42133644711822987</v>
      </c>
      <c r="S10" s="18">
        <v>0.47564755955679089</v>
      </c>
      <c r="T10" s="18">
        <v>0.38512863004912812</v>
      </c>
      <c r="V10" s="18">
        <v>0.40340919277856457</v>
      </c>
      <c r="W10" s="18">
        <v>0.40873350656457758</v>
      </c>
      <c r="X10" s="18">
        <v>0.45903875956574269</v>
      </c>
      <c r="Y10" s="18">
        <v>0.43609565533929479</v>
      </c>
      <c r="Z10" s="18">
        <v>0.41891681888933308</v>
      </c>
      <c r="AA10" s="18">
        <v>0.3452876826742019</v>
      </c>
      <c r="AB10" s="18">
        <v>0.40834973379406292</v>
      </c>
      <c r="AD10" s="18">
        <v>0.37557141075907419</v>
      </c>
      <c r="AE10" s="18">
        <v>0.43695934393456259</v>
      </c>
      <c r="AF10" s="18">
        <v>0.44885059834835123</v>
      </c>
      <c r="AG10" s="18">
        <v>0.45220194766612731</v>
      </c>
      <c r="AH10" s="18">
        <v>0.4363062701364917</v>
      </c>
      <c r="AI10" s="18">
        <v>0.43037408955313772</v>
      </c>
      <c r="AJ10" s="18">
        <v>0.29980715738459868</v>
      </c>
      <c r="AL10" s="18">
        <v>0.38325999999999999</v>
      </c>
      <c r="AM10" s="18">
        <v>0.47727999999999998</v>
      </c>
      <c r="AN10" s="18">
        <v>0.50795000000000001</v>
      </c>
      <c r="AP10" s="18">
        <v>0.40408379993819948</v>
      </c>
      <c r="AQ10" s="18">
        <v>0.37059976252018451</v>
      </c>
      <c r="AR10" s="18">
        <v>0.37482458870103857</v>
      </c>
      <c r="AS10" s="18">
        <v>0.38940662661949971</v>
      </c>
      <c r="AT10" s="18">
        <v>0.4844333276481374</v>
      </c>
      <c r="AU10" s="18">
        <v>0</v>
      </c>
      <c r="AW10" s="18">
        <v>0.4311913431167097</v>
      </c>
      <c r="AX10" s="18">
        <v>0.32348951759401562</v>
      </c>
      <c r="AZ10" s="18">
        <v>0.42234800611375201</v>
      </c>
      <c r="BA10" s="18">
        <v>0.43693710919835149</v>
      </c>
      <c r="BB10" s="18">
        <v>0</v>
      </c>
      <c r="BC10" s="18">
        <v>0.38955307814966439</v>
      </c>
      <c r="BD10" s="18">
        <v>0.35218409381371157</v>
      </c>
      <c r="BE10" s="18">
        <v>0</v>
      </c>
      <c r="BF10" s="18">
        <v>0</v>
      </c>
      <c r="BG10" s="18">
        <v>0</v>
      </c>
    </row>
    <row r="11" spans="2:61" ht="18.95" customHeight="1">
      <c r="B11" s="20" t="s">
        <v>299</v>
      </c>
      <c r="C11" s="18">
        <v>0.12259274442562269</v>
      </c>
      <c r="D11" s="18">
        <v>0.12881676020287869</v>
      </c>
      <c r="E11" s="18">
        <v>0.1185694102774195</v>
      </c>
      <c r="G11" s="18">
        <v>0.1257632207438249</v>
      </c>
      <c r="H11" s="18">
        <v>0.1004726029627685</v>
      </c>
      <c r="I11" s="18">
        <v>0.13195519935166791</v>
      </c>
      <c r="J11" s="18">
        <v>0.12571396249485109</v>
      </c>
      <c r="K11" s="18">
        <v>0.15013724874697409</v>
      </c>
      <c r="L11" s="18">
        <v>0.1042522371690968</v>
      </c>
      <c r="M11" s="18">
        <v>0.13753767796032529</v>
      </c>
      <c r="N11" s="18">
        <v>0.1152314109345077</v>
      </c>
      <c r="O11" s="18">
        <v>0.1165150484091755</v>
      </c>
      <c r="Q11" s="18">
        <v>0.14198614461042069</v>
      </c>
      <c r="R11" s="18">
        <v>0.1043191998528581</v>
      </c>
      <c r="S11" s="18">
        <v>9.0580911797539201E-2</v>
      </c>
      <c r="T11" s="18">
        <v>0.13948889152405511</v>
      </c>
      <c r="V11" s="18">
        <v>8.6672168708152197E-2</v>
      </c>
      <c r="W11" s="18">
        <v>0.1453501211950784</v>
      </c>
      <c r="X11" s="18">
        <v>0.12394184428624661</v>
      </c>
      <c r="Y11" s="18">
        <v>0.14072567787942439</v>
      </c>
      <c r="Z11" s="18">
        <v>0.1034852080084766</v>
      </c>
      <c r="AA11" s="18">
        <v>0.1158953628727712</v>
      </c>
      <c r="AB11" s="18">
        <v>0.15273145117078929</v>
      </c>
      <c r="AD11" s="18">
        <v>0.14026777605718049</v>
      </c>
      <c r="AE11" s="18">
        <v>8.5464275231073417E-2</v>
      </c>
      <c r="AF11" s="18">
        <v>0.11193037941685501</v>
      </c>
      <c r="AG11" s="18">
        <v>0.11638281299866569</v>
      </c>
      <c r="AH11" s="18">
        <v>0.14435448152154531</v>
      </c>
      <c r="AI11" s="18">
        <v>0.1302262465926147</v>
      </c>
      <c r="AJ11" s="18">
        <v>0.2358772217288925</v>
      </c>
      <c r="AL11" s="18">
        <v>0.13608000000000001</v>
      </c>
      <c r="AM11" s="18">
        <v>0.11312999999999999</v>
      </c>
      <c r="AN11" s="18">
        <v>0.10128</v>
      </c>
      <c r="AP11" s="18">
        <v>8.8934191744184946E-2</v>
      </c>
      <c r="AQ11" s="18">
        <v>0.1689106370213263</v>
      </c>
      <c r="AR11" s="18">
        <v>0.19637478583955351</v>
      </c>
      <c r="AS11" s="18">
        <v>0.1235141639453526</v>
      </c>
      <c r="AT11" s="18">
        <v>0.13792332265814289</v>
      </c>
      <c r="AU11" s="18">
        <v>0.68461071174913901</v>
      </c>
      <c r="AW11" s="18">
        <v>0.1226518809136783</v>
      </c>
      <c r="AX11" s="18">
        <v>0.12934358943874899</v>
      </c>
      <c r="AZ11" s="18">
        <v>0.1089316141580772</v>
      </c>
      <c r="BA11" s="18">
        <v>0.15668240531124719</v>
      </c>
      <c r="BB11" s="18">
        <v>0</v>
      </c>
      <c r="BC11" s="18">
        <v>9.4527976021191548E-2</v>
      </c>
      <c r="BD11" s="18">
        <v>0.14205136686317621</v>
      </c>
      <c r="BE11" s="18">
        <v>0</v>
      </c>
      <c r="BF11" s="18">
        <v>0</v>
      </c>
      <c r="BG11" s="18">
        <v>0</v>
      </c>
    </row>
    <row r="12" spans="2:61" ht="18.95" customHeight="1">
      <c r="B12" s="20" t="s">
        <v>119</v>
      </c>
      <c r="C12" s="18">
        <v>0.16291737141791721</v>
      </c>
      <c r="D12" s="18">
        <v>0.1062814512099204</v>
      </c>
      <c r="E12" s="18">
        <v>0.20201480093269639</v>
      </c>
      <c r="G12" s="18">
        <v>0.18919930818800881</v>
      </c>
      <c r="H12" s="18">
        <v>0.16571943067208339</v>
      </c>
      <c r="I12" s="18">
        <v>0.154044724651378</v>
      </c>
      <c r="J12" s="18">
        <v>0.18507000621057579</v>
      </c>
      <c r="K12" s="18">
        <v>0.16129985285431539</v>
      </c>
      <c r="L12" s="18">
        <v>0.17922857561340841</v>
      </c>
      <c r="M12" s="18">
        <v>7.7931507420963067E-2</v>
      </c>
      <c r="N12" s="18">
        <v>0.18766881033948879</v>
      </c>
      <c r="O12" s="18">
        <v>0.2262954567660197</v>
      </c>
      <c r="Q12" s="18">
        <v>0.10238768968699249</v>
      </c>
      <c r="R12" s="18">
        <v>0.1664464470658529</v>
      </c>
      <c r="S12" s="18">
        <v>0.18031515345727611</v>
      </c>
      <c r="T12" s="18">
        <v>0.24400643492030141</v>
      </c>
      <c r="V12" s="18">
        <v>0.30962808047041501</v>
      </c>
      <c r="W12" s="18">
        <v>0.18937656633746769</v>
      </c>
      <c r="X12" s="18">
        <v>0.1725387879568655</v>
      </c>
      <c r="Y12" s="18">
        <v>0.1291905035476065</v>
      </c>
      <c r="Z12" s="18">
        <v>2.8139526913979439E-2</v>
      </c>
      <c r="AA12" s="18">
        <v>5.945578843435935E-2</v>
      </c>
      <c r="AB12" s="18">
        <v>7.4701043175564349E-2</v>
      </c>
      <c r="AD12" s="18">
        <v>0.1155821485005019</v>
      </c>
      <c r="AE12" s="18">
        <v>0.15798741017557019</v>
      </c>
      <c r="AF12" s="18">
        <v>0.2000098597386771</v>
      </c>
      <c r="AG12" s="18">
        <v>0.15199823365405429</v>
      </c>
      <c r="AH12" s="18">
        <v>0.189059833536109</v>
      </c>
      <c r="AI12" s="18">
        <v>0.2388592420852898</v>
      </c>
      <c r="AJ12" s="18">
        <v>0.46431562088650868</v>
      </c>
      <c r="AL12" s="18">
        <v>0.14233000000000001</v>
      </c>
      <c r="AM12" s="18">
        <v>0.21253</v>
      </c>
      <c r="AN12" s="18">
        <v>0.21037</v>
      </c>
      <c r="AP12" s="18">
        <v>2.1493781372896901E-2</v>
      </c>
      <c r="AQ12" s="18">
        <v>0.1477517587011383</v>
      </c>
      <c r="AR12" s="18">
        <v>3.0129092835958719E-2</v>
      </c>
      <c r="AS12" s="18">
        <v>4.3930999446895311E-2</v>
      </c>
      <c r="AT12" s="18">
        <v>5.8701625647205602E-2</v>
      </c>
      <c r="AU12" s="18">
        <v>0</v>
      </c>
      <c r="AW12" s="18">
        <v>0.13790930776189461</v>
      </c>
      <c r="AX12" s="18">
        <v>0.32284703764340239</v>
      </c>
      <c r="AZ12" s="18">
        <v>0.25576256557815041</v>
      </c>
      <c r="BA12" s="18">
        <v>0.1152650254638712</v>
      </c>
      <c r="BB12" s="18">
        <v>0</v>
      </c>
      <c r="BC12" s="18">
        <v>3.1719404323099332E-2</v>
      </c>
      <c r="BD12" s="18">
        <v>1.7742389548789549E-2</v>
      </c>
      <c r="BE12" s="18">
        <v>0</v>
      </c>
      <c r="BF12" s="18">
        <v>0</v>
      </c>
      <c r="BG12" s="18">
        <v>0</v>
      </c>
    </row>
    <row r="14" spans="2:61">
      <c r="B14" s="21" t="s">
        <v>33</v>
      </c>
    </row>
    <row r="15" spans="2:61">
      <c r="B15" t="s">
        <v>483</v>
      </c>
    </row>
    <row r="16" spans="2:61">
      <c r="B16" t="s">
        <v>11</v>
      </c>
    </row>
    <row r="17" spans="2:2">
      <c r="B17"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L17"/>
  <sheetViews>
    <sheetView showGridLines="0" workbookViewId="0"/>
  </sheetViews>
  <sheetFormatPr defaultRowHeight="14.45"/>
  <cols>
    <col min="1" max="1" width="5" customWidth="1"/>
    <col min="2" max="2" width="25" customWidth="1"/>
    <col min="3" max="12" width="20" customWidth="1"/>
  </cols>
  <sheetData>
    <row r="2" spans="2:12" ht="39.950000000000003" customHeight="1">
      <c r="D2" s="19" t="s">
        <v>527</v>
      </c>
    </row>
    <row r="6" spans="2:12" ht="50.1" customHeight="1">
      <c r="C6" s="22" t="s">
        <v>493</v>
      </c>
      <c r="D6" s="22" t="s">
        <v>494</v>
      </c>
      <c r="E6" s="22" t="s">
        <v>495</v>
      </c>
      <c r="F6" s="22" t="s">
        <v>506</v>
      </c>
      <c r="G6" s="22" t="s">
        <v>528</v>
      </c>
      <c r="H6" s="22" t="s">
        <v>500</v>
      </c>
      <c r="I6" s="22" t="s">
        <v>503</v>
      </c>
      <c r="J6" s="22" t="s">
        <v>509</v>
      </c>
      <c r="K6" s="22" t="s">
        <v>529</v>
      </c>
      <c r="L6" s="22" t="s">
        <v>499</v>
      </c>
    </row>
    <row r="7" spans="2:12" ht="29.1">
      <c r="B7" s="20" t="s">
        <v>301</v>
      </c>
      <c r="C7" s="18">
        <v>0.15944128069908289</v>
      </c>
      <c r="D7" s="18">
        <v>0.26368382122694201</v>
      </c>
      <c r="E7" s="18">
        <v>0.1159275822906419</v>
      </c>
      <c r="F7" s="18">
        <v>0.124707106233726</v>
      </c>
      <c r="G7" s="18">
        <v>0.18923593149086751</v>
      </c>
      <c r="H7" s="18">
        <v>0.22992257179629269</v>
      </c>
      <c r="I7" s="18">
        <v>0.22602007342804659</v>
      </c>
      <c r="J7" s="18">
        <v>0.28467334586735882</v>
      </c>
      <c r="K7" s="18">
        <v>0.35519948081072678</v>
      </c>
      <c r="L7" s="18">
        <v>0.33520355133556567</v>
      </c>
    </row>
    <row r="8" spans="2:12" ht="43.5">
      <c r="B8" s="20" t="s">
        <v>302</v>
      </c>
      <c r="C8" s="18">
        <v>0.46693008442537859</v>
      </c>
      <c r="D8" s="18">
        <v>0.41487775641930302</v>
      </c>
      <c r="E8" s="18">
        <v>0.42758441720971491</v>
      </c>
      <c r="F8" s="18">
        <v>0.38585850105788599</v>
      </c>
      <c r="G8" s="18">
        <v>0.40131244013452883</v>
      </c>
      <c r="H8" s="18">
        <v>0.44084199679202141</v>
      </c>
      <c r="I8" s="18">
        <v>0.43497568081756421</v>
      </c>
      <c r="J8" s="18">
        <v>0.37278760652075182</v>
      </c>
      <c r="K8" s="18">
        <v>0.41368597891632652</v>
      </c>
      <c r="L8" s="18">
        <v>0.41771439978518349</v>
      </c>
    </row>
    <row r="9" spans="2:12" ht="29.1">
      <c r="B9" s="20" t="s">
        <v>303</v>
      </c>
      <c r="C9" s="18">
        <v>0.21044529152143529</v>
      </c>
      <c r="D9" s="18">
        <v>0.1285033267934847</v>
      </c>
      <c r="E9" s="18">
        <v>0.2761188451628494</v>
      </c>
      <c r="F9" s="18">
        <v>0.2564333481539709</v>
      </c>
      <c r="G9" s="18">
        <v>0.1777369945332021</v>
      </c>
      <c r="H9" s="18">
        <v>0.1303242563028093</v>
      </c>
      <c r="I9" s="18">
        <v>0.1075010259725602</v>
      </c>
      <c r="J9" s="18">
        <v>8.984963706161106E-2</v>
      </c>
      <c r="K9" s="18">
        <v>8.3481711747632206E-2</v>
      </c>
      <c r="L9" s="18">
        <v>7.7300193298886918E-2</v>
      </c>
    </row>
    <row r="10" spans="2:12">
      <c r="B10" s="20" t="s">
        <v>119</v>
      </c>
      <c r="C10" s="18">
        <v>0.16318334335410309</v>
      </c>
      <c r="D10" s="18">
        <v>0.19293509556027019</v>
      </c>
      <c r="E10" s="18">
        <v>0.18036915533679371</v>
      </c>
      <c r="F10" s="18">
        <v>0.233001044554417</v>
      </c>
      <c r="G10" s="18">
        <v>0.2317146338414014</v>
      </c>
      <c r="H10" s="18">
        <v>0.19891117510887671</v>
      </c>
      <c r="I10" s="18">
        <v>0.231503219781829</v>
      </c>
      <c r="J10" s="18">
        <v>0.25268941055027833</v>
      </c>
      <c r="K10" s="18">
        <v>0.14763282852531451</v>
      </c>
      <c r="L10" s="18">
        <v>0.16978185558036379</v>
      </c>
    </row>
    <row r="13" spans="2:12">
      <c r="B13" t="s">
        <v>483</v>
      </c>
    </row>
    <row r="14" spans="2:12">
      <c r="B14" t="s">
        <v>11</v>
      </c>
    </row>
    <row r="17" spans="2:2">
      <c r="B17" t="str">
        <f>HYPERLINK("#Contents!A1", "Return to Contents")</f>
        <v>Return to Contents</v>
      </c>
    </row>
  </sheetData>
  <pageMargins left="0.75" right="0.75" top="1" bottom="1" header="0.5" footer="0.5"/>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I17"/>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300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2912</v>
      </c>
      <c r="D7" s="27">
        <v>1152</v>
      </c>
      <c r="E7" s="27">
        <v>1751</v>
      </c>
      <c r="G7" s="27">
        <v>147</v>
      </c>
      <c r="H7" s="27">
        <v>412</v>
      </c>
      <c r="I7" s="27">
        <v>288</v>
      </c>
      <c r="J7" s="27">
        <v>254</v>
      </c>
      <c r="K7" s="27">
        <v>311</v>
      </c>
      <c r="L7" s="27">
        <v>305</v>
      </c>
      <c r="M7" s="27">
        <v>483</v>
      </c>
      <c r="N7" s="27">
        <v>411</v>
      </c>
      <c r="O7" s="27">
        <v>301</v>
      </c>
      <c r="Q7" s="27">
        <v>1084</v>
      </c>
      <c r="R7" s="27">
        <v>610</v>
      </c>
      <c r="S7" s="27">
        <v>570</v>
      </c>
      <c r="T7" s="27">
        <v>624</v>
      </c>
      <c r="V7" s="27">
        <v>478</v>
      </c>
      <c r="W7" s="27">
        <v>611</v>
      </c>
      <c r="X7" s="27">
        <v>555</v>
      </c>
      <c r="Y7" s="27">
        <v>474</v>
      </c>
      <c r="Z7" s="27">
        <v>368</v>
      </c>
      <c r="AA7" s="27">
        <v>216</v>
      </c>
      <c r="AB7" s="27">
        <v>210</v>
      </c>
      <c r="AD7" s="27">
        <v>980</v>
      </c>
      <c r="AE7" s="27">
        <v>615</v>
      </c>
      <c r="AF7" s="27">
        <v>527</v>
      </c>
      <c r="AG7" s="27">
        <v>106</v>
      </c>
      <c r="AH7" s="27">
        <v>432</v>
      </c>
      <c r="AI7" s="27">
        <v>248</v>
      </c>
      <c r="AJ7" s="27">
        <v>4</v>
      </c>
      <c r="AL7" s="27">
        <v>547</v>
      </c>
      <c r="AM7" s="27">
        <v>640</v>
      </c>
      <c r="AN7" s="27">
        <v>180</v>
      </c>
      <c r="AP7" s="27">
        <v>232</v>
      </c>
      <c r="AQ7" s="27">
        <v>183</v>
      </c>
      <c r="AR7" s="27">
        <v>41</v>
      </c>
      <c r="AS7" s="27">
        <v>497</v>
      </c>
      <c r="AT7" s="27">
        <v>67</v>
      </c>
      <c r="AU7" s="27">
        <v>3</v>
      </c>
      <c r="AW7" s="27">
        <v>2547</v>
      </c>
      <c r="AX7" s="27">
        <v>330</v>
      </c>
      <c r="AZ7" s="27">
        <v>1326</v>
      </c>
      <c r="BA7" s="27">
        <v>930</v>
      </c>
      <c r="BB7" s="27">
        <v>0</v>
      </c>
      <c r="BC7" s="27">
        <v>527</v>
      </c>
      <c r="BD7" s="27">
        <v>129</v>
      </c>
      <c r="BE7" s="27">
        <v>0</v>
      </c>
      <c r="BF7" s="27">
        <v>0</v>
      </c>
      <c r="BG7" s="27">
        <v>0</v>
      </c>
    </row>
    <row r="8" spans="2:61">
      <c r="B8" s="7" t="s">
        <v>106</v>
      </c>
      <c r="C8" s="13">
        <v>2920</v>
      </c>
      <c r="D8" s="13">
        <v>1186</v>
      </c>
      <c r="E8" s="13">
        <v>1731</v>
      </c>
      <c r="G8" s="13">
        <v>136</v>
      </c>
      <c r="H8" s="13">
        <v>405</v>
      </c>
      <c r="I8" s="13">
        <v>290</v>
      </c>
      <c r="J8" s="13">
        <v>248</v>
      </c>
      <c r="K8" s="13">
        <v>312</v>
      </c>
      <c r="L8" s="13">
        <v>316</v>
      </c>
      <c r="M8" s="13">
        <v>484</v>
      </c>
      <c r="N8" s="13">
        <v>449</v>
      </c>
      <c r="O8" s="13">
        <v>279</v>
      </c>
      <c r="Q8" s="13">
        <v>1091</v>
      </c>
      <c r="R8" s="13">
        <v>607</v>
      </c>
      <c r="S8" s="13">
        <v>575</v>
      </c>
      <c r="T8" s="13">
        <v>622</v>
      </c>
      <c r="V8" s="13">
        <v>560</v>
      </c>
      <c r="W8" s="13">
        <v>582</v>
      </c>
      <c r="X8" s="13">
        <v>565</v>
      </c>
      <c r="Y8" s="13">
        <v>435</v>
      </c>
      <c r="Z8" s="13">
        <v>352</v>
      </c>
      <c r="AA8" s="13">
        <v>214</v>
      </c>
      <c r="AB8" s="13">
        <v>212</v>
      </c>
      <c r="AD8" s="13">
        <v>987</v>
      </c>
      <c r="AE8" s="13">
        <v>617</v>
      </c>
      <c r="AF8" s="13">
        <v>529</v>
      </c>
      <c r="AG8" s="13">
        <v>105</v>
      </c>
      <c r="AH8" s="13">
        <v>433</v>
      </c>
      <c r="AI8" s="13">
        <v>247</v>
      </c>
      <c r="AJ8" s="13">
        <v>4</v>
      </c>
      <c r="AL8" s="13">
        <v>567</v>
      </c>
      <c r="AM8" s="13">
        <v>660</v>
      </c>
      <c r="AN8" s="13">
        <v>184</v>
      </c>
      <c r="AP8" s="13">
        <v>229</v>
      </c>
      <c r="AQ8" s="13">
        <v>174</v>
      </c>
      <c r="AR8" s="13">
        <v>41</v>
      </c>
      <c r="AS8" s="13">
        <v>473</v>
      </c>
      <c r="AT8" s="13">
        <v>66</v>
      </c>
      <c r="AU8" s="13">
        <v>3</v>
      </c>
      <c r="AW8" s="13">
        <v>2553</v>
      </c>
      <c r="AX8" s="13">
        <v>332</v>
      </c>
      <c r="AZ8" s="13">
        <v>1382</v>
      </c>
      <c r="BA8" s="13">
        <v>902</v>
      </c>
      <c r="BB8" s="13">
        <v>0</v>
      </c>
      <c r="BC8" s="13">
        <v>510</v>
      </c>
      <c r="BD8" s="13">
        <v>127</v>
      </c>
      <c r="BE8" s="13">
        <v>0</v>
      </c>
      <c r="BF8" s="13">
        <v>0</v>
      </c>
      <c r="BG8" s="13">
        <v>0</v>
      </c>
    </row>
    <row r="9" spans="2:61" ht="32.1" customHeight="1">
      <c r="B9" s="20" t="s">
        <v>301</v>
      </c>
      <c r="C9" s="18">
        <v>0.15944128069908289</v>
      </c>
      <c r="D9" s="18">
        <v>0.20610726716269939</v>
      </c>
      <c r="E9" s="18">
        <v>0.12761920722439671</v>
      </c>
      <c r="G9" s="18">
        <v>0.13422449381517901</v>
      </c>
      <c r="H9" s="18">
        <v>0.1814594314688282</v>
      </c>
      <c r="I9" s="18">
        <v>0.1214981204619749</v>
      </c>
      <c r="J9" s="18">
        <v>0.1415090102471096</v>
      </c>
      <c r="K9" s="18">
        <v>0.13491546466759671</v>
      </c>
      <c r="L9" s="18">
        <v>0.12556916013593439</v>
      </c>
      <c r="M9" s="18">
        <v>0.2344929496321653</v>
      </c>
      <c r="N9" s="18">
        <v>0.15014702778659361</v>
      </c>
      <c r="O9" s="18">
        <v>0.14592463256480129</v>
      </c>
      <c r="Q9" s="18">
        <v>0.19782686333343971</v>
      </c>
      <c r="R9" s="18">
        <v>0.13558541256202289</v>
      </c>
      <c r="S9" s="18">
        <v>0.14993488316015471</v>
      </c>
      <c r="T9" s="18">
        <v>0.12542607889102089</v>
      </c>
      <c r="V9" s="18">
        <v>0.1093158528917107</v>
      </c>
      <c r="W9" s="18">
        <v>0.16834438698271009</v>
      </c>
      <c r="X9" s="18">
        <v>0.18071059075216769</v>
      </c>
      <c r="Y9" s="18">
        <v>0.16196976584384909</v>
      </c>
      <c r="Z9" s="18">
        <v>0.14455608773022491</v>
      </c>
      <c r="AA9" s="18">
        <v>0.16120745628544181</v>
      </c>
      <c r="AB9" s="18">
        <v>0.22844473367990431</v>
      </c>
      <c r="AD9" s="18">
        <v>0.21482422047976371</v>
      </c>
      <c r="AE9" s="18">
        <v>0.14308217268957699</v>
      </c>
      <c r="AF9" s="18">
        <v>0.13806639840508819</v>
      </c>
      <c r="AG9" s="18">
        <v>9.9755004533383776E-2</v>
      </c>
      <c r="AH9" s="18">
        <v>0.13107803406088339</v>
      </c>
      <c r="AI9" s="18">
        <v>9.8607140246613295E-2</v>
      </c>
      <c r="AJ9" s="18">
        <v>0.2358772217288925</v>
      </c>
      <c r="AL9" s="18">
        <v>0.18511</v>
      </c>
      <c r="AM9" s="18">
        <v>0.12121</v>
      </c>
      <c r="AN9" s="18">
        <v>0.16993</v>
      </c>
      <c r="AP9" s="18">
        <v>0.19254351452740759</v>
      </c>
      <c r="AQ9" s="18">
        <v>0.14685734664565631</v>
      </c>
      <c r="AR9" s="18">
        <v>0.2217968886203576</v>
      </c>
      <c r="AS9" s="18">
        <v>0.1719668858423811</v>
      </c>
      <c r="AT9" s="18">
        <v>0.1029414981213299</v>
      </c>
      <c r="AU9" s="18">
        <v>1</v>
      </c>
      <c r="AW9" s="18">
        <v>0.17399086831554009</v>
      </c>
      <c r="AX9" s="18">
        <v>6.1943643165199583E-2</v>
      </c>
      <c r="AZ9" s="18">
        <v>0.1181259191509602</v>
      </c>
      <c r="BA9" s="18">
        <v>0.21235642449090511</v>
      </c>
      <c r="BB9" s="18">
        <v>0</v>
      </c>
      <c r="BC9" s="18">
        <v>0.16465224801065531</v>
      </c>
      <c r="BD9" s="18">
        <v>0.21253711104959541</v>
      </c>
      <c r="BE9" s="18">
        <v>0</v>
      </c>
      <c r="BF9" s="18">
        <v>0</v>
      </c>
      <c r="BG9" s="18">
        <v>0</v>
      </c>
    </row>
    <row r="10" spans="2:61" ht="45.95" customHeight="1">
      <c r="B10" s="20" t="s">
        <v>302</v>
      </c>
      <c r="C10" s="18">
        <v>0.46693008442537859</v>
      </c>
      <c r="D10" s="18">
        <v>0.48522122118222799</v>
      </c>
      <c r="E10" s="18">
        <v>0.45421791223248392</v>
      </c>
      <c r="G10" s="18">
        <v>0.44372860992452201</v>
      </c>
      <c r="H10" s="18">
        <v>0.44559400107010838</v>
      </c>
      <c r="I10" s="18">
        <v>0.47810048896562879</v>
      </c>
      <c r="J10" s="18">
        <v>0.42732624063860958</v>
      </c>
      <c r="K10" s="18">
        <v>0.50249041775234904</v>
      </c>
      <c r="L10" s="18">
        <v>0.49560573318918261</v>
      </c>
      <c r="M10" s="18">
        <v>0.47027515879811022</v>
      </c>
      <c r="N10" s="18">
        <v>0.48516469932417672</v>
      </c>
      <c r="O10" s="18">
        <v>0.42545250819509572</v>
      </c>
      <c r="Q10" s="18">
        <v>0.49174769048682271</v>
      </c>
      <c r="R10" s="18">
        <v>0.45827664477533808</v>
      </c>
      <c r="S10" s="18">
        <v>0.48624467993804382</v>
      </c>
      <c r="T10" s="18">
        <v>0.42040652355170088</v>
      </c>
      <c r="V10" s="18">
        <v>0.41345579226977092</v>
      </c>
      <c r="W10" s="18">
        <v>0.48789047544469383</v>
      </c>
      <c r="X10" s="18">
        <v>0.44656174404820898</v>
      </c>
      <c r="Y10" s="18">
        <v>0.47994108146270298</v>
      </c>
      <c r="Z10" s="18">
        <v>0.50429729037449555</v>
      </c>
      <c r="AA10" s="18">
        <v>0.52104680288857375</v>
      </c>
      <c r="AB10" s="18">
        <v>0.46164239725912581</v>
      </c>
      <c r="AD10" s="18">
        <v>0.48416205201052831</v>
      </c>
      <c r="AE10" s="18">
        <v>0.45301736191353092</v>
      </c>
      <c r="AF10" s="18">
        <v>0.48168595011762783</v>
      </c>
      <c r="AG10" s="18">
        <v>0.482897503603267</v>
      </c>
      <c r="AH10" s="18">
        <v>0.44792055996768809</v>
      </c>
      <c r="AI10" s="18">
        <v>0.43529579325538931</v>
      </c>
      <c r="AJ10" s="18">
        <v>0</v>
      </c>
      <c r="AL10" s="18">
        <v>0.48980000000000001</v>
      </c>
      <c r="AM10" s="18">
        <v>0.49664000000000003</v>
      </c>
      <c r="AN10" s="18">
        <v>0.35448000000000002</v>
      </c>
      <c r="AP10" s="18">
        <v>0.51306595917808728</v>
      </c>
      <c r="AQ10" s="18">
        <v>0.42936393208005103</v>
      </c>
      <c r="AR10" s="18">
        <v>0.480796883943228</v>
      </c>
      <c r="AS10" s="18">
        <v>0.50052487605111351</v>
      </c>
      <c r="AT10" s="18">
        <v>0.49247145644903068</v>
      </c>
      <c r="AU10" s="18">
        <v>0</v>
      </c>
      <c r="AW10" s="18">
        <v>0.48697802362434239</v>
      </c>
      <c r="AX10" s="18">
        <v>0.32846994156951648</v>
      </c>
      <c r="AZ10" s="18">
        <v>0.45079324672106441</v>
      </c>
      <c r="BA10" s="18">
        <v>0.45550879277283668</v>
      </c>
      <c r="BB10" s="18">
        <v>0</v>
      </c>
      <c r="BC10" s="18">
        <v>0.52070372281969068</v>
      </c>
      <c r="BD10" s="18">
        <v>0.50764704626914003</v>
      </c>
      <c r="BE10" s="18">
        <v>0</v>
      </c>
      <c r="BF10" s="18">
        <v>0</v>
      </c>
      <c r="BG10" s="18">
        <v>0</v>
      </c>
    </row>
    <row r="11" spans="2:61" ht="32.1" customHeight="1">
      <c r="B11" s="20" t="s">
        <v>303</v>
      </c>
      <c r="C11" s="18">
        <v>0.21044529152143529</v>
      </c>
      <c r="D11" s="18">
        <v>0.21433806646055881</v>
      </c>
      <c r="E11" s="18">
        <v>0.20768013681382269</v>
      </c>
      <c r="G11" s="18">
        <v>0.193814347940375</v>
      </c>
      <c r="H11" s="18">
        <v>0.2074774609025293</v>
      </c>
      <c r="I11" s="18">
        <v>0.20858176206276549</v>
      </c>
      <c r="J11" s="18">
        <v>0.23341529395464591</v>
      </c>
      <c r="K11" s="18">
        <v>0.23982996790225319</v>
      </c>
      <c r="L11" s="18">
        <v>0.19497352337738649</v>
      </c>
      <c r="M11" s="18">
        <v>0.20953349454476339</v>
      </c>
      <c r="N11" s="18">
        <v>0.18761037790820129</v>
      </c>
      <c r="O11" s="18">
        <v>0.2273134357594902</v>
      </c>
      <c r="Q11" s="18">
        <v>0.19642921155378509</v>
      </c>
      <c r="R11" s="18">
        <v>0.24536119588362459</v>
      </c>
      <c r="S11" s="18">
        <v>0.2215133690201094</v>
      </c>
      <c r="T11" s="18">
        <v>0.1922216305189485</v>
      </c>
      <c r="V11" s="18">
        <v>0.1891221095880492</v>
      </c>
      <c r="W11" s="18">
        <v>0.1756021084760942</v>
      </c>
      <c r="X11" s="18">
        <v>0.226423636494828</v>
      </c>
      <c r="Y11" s="18">
        <v>0.21595767082419531</v>
      </c>
      <c r="Z11" s="18">
        <v>0.26669465341182003</v>
      </c>
      <c r="AA11" s="18">
        <v>0.2334954207403398</v>
      </c>
      <c r="AB11" s="18">
        <v>0.1917791685290384</v>
      </c>
      <c r="AD11" s="18">
        <v>0.19815128613023389</v>
      </c>
      <c r="AE11" s="18">
        <v>0.23021886211913939</v>
      </c>
      <c r="AF11" s="18">
        <v>0.19367971244351259</v>
      </c>
      <c r="AG11" s="18">
        <v>0.25351751413618118</v>
      </c>
      <c r="AH11" s="18">
        <v>0.2191266548161136</v>
      </c>
      <c r="AI11" s="18">
        <v>0.21598069204917361</v>
      </c>
      <c r="AJ11" s="18">
        <v>0</v>
      </c>
      <c r="AL11" s="18">
        <v>0.19697999999999999</v>
      </c>
      <c r="AM11" s="18">
        <v>0.2102</v>
      </c>
      <c r="AN11" s="18">
        <v>0.2303</v>
      </c>
      <c r="AP11" s="18">
        <v>0.2468026272569501</v>
      </c>
      <c r="AQ11" s="18">
        <v>0.24131047002276279</v>
      </c>
      <c r="AR11" s="18">
        <v>0.20347867868617911</v>
      </c>
      <c r="AS11" s="18">
        <v>0.23671665657998439</v>
      </c>
      <c r="AT11" s="18">
        <v>0.33552783408393411</v>
      </c>
      <c r="AU11" s="18">
        <v>0</v>
      </c>
      <c r="AW11" s="18">
        <v>0.20232129580042299</v>
      </c>
      <c r="AX11" s="18">
        <v>0.2924811718453742</v>
      </c>
      <c r="AZ11" s="18">
        <v>0.2062870419389029</v>
      </c>
      <c r="BA11" s="18">
        <v>0.1940415687784168</v>
      </c>
      <c r="BB11" s="18">
        <v>0</v>
      </c>
      <c r="BC11" s="18">
        <v>0.2407890261486938</v>
      </c>
      <c r="BD11" s="18">
        <v>0.25035037531129051</v>
      </c>
      <c r="BE11" s="18">
        <v>0</v>
      </c>
      <c r="BF11" s="18">
        <v>0</v>
      </c>
      <c r="BG11" s="18">
        <v>0</v>
      </c>
    </row>
    <row r="12" spans="2:61" ht="18.95" customHeight="1">
      <c r="B12" s="20" t="s">
        <v>119</v>
      </c>
      <c r="C12" s="18">
        <v>0.16318334335410309</v>
      </c>
      <c r="D12" s="18">
        <v>9.433344519451381E-2</v>
      </c>
      <c r="E12" s="18">
        <v>0.21048274372929671</v>
      </c>
      <c r="G12" s="18">
        <v>0.2282325483199239</v>
      </c>
      <c r="H12" s="18">
        <v>0.16546910655853389</v>
      </c>
      <c r="I12" s="18">
        <v>0.19181962850963061</v>
      </c>
      <c r="J12" s="18">
        <v>0.19774945515963471</v>
      </c>
      <c r="K12" s="18">
        <v>0.12276414967780119</v>
      </c>
      <c r="L12" s="18">
        <v>0.1838515832974964</v>
      </c>
      <c r="M12" s="18">
        <v>8.5698397024961168E-2</v>
      </c>
      <c r="N12" s="18">
        <v>0.17707789498102861</v>
      </c>
      <c r="O12" s="18">
        <v>0.20130942348061259</v>
      </c>
      <c r="Q12" s="18">
        <v>0.1139962346259525</v>
      </c>
      <c r="R12" s="18">
        <v>0.16077674677901449</v>
      </c>
      <c r="S12" s="18">
        <v>0.1423070678816922</v>
      </c>
      <c r="T12" s="18">
        <v>0.26194576703832972</v>
      </c>
      <c r="V12" s="18">
        <v>0.28810624525046918</v>
      </c>
      <c r="W12" s="18">
        <v>0.16816302909650169</v>
      </c>
      <c r="X12" s="18">
        <v>0.14630402870479531</v>
      </c>
      <c r="Y12" s="18">
        <v>0.1421314818692527</v>
      </c>
      <c r="Z12" s="18">
        <v>8.445196848345958E-2</v>
      </c>
      <c r="AA12" s="18">
        <v>8.4250320085644606E-2</v>
      </c>
      <c r="AB12" s="18">
        <v>0.1181337005319316</v>
      </c>
      <c r="AD12" s="18">
        <v>0.1028624413794741</v>
      </c>
      <c r="AE12" s="18">
        <v>0.17368160327775259</v>
      </c>
      <c r="AF12" s="18">
        <v>0.1865679390337715</v>
      </c>
      <c r="AG12" s="18">
        <v>0.16382997772716801</v>
      </c>
      <c r="AH12" s="18">
        <v>0.20187475115531481</v>
      </c>
      <c r="AI12" s="18">
        <v>0.2501163744488239</v>
      </c>
      <c r="AJ12" s="18">
        <v>0.76412277827110753</v>
      </c>
      <c r="AL12" s="18">
        <v>0.12811</v>
      </c>
      <c r="AM12" s="18">
        <v>0.17194999999999999</v>
      </c>
      <c r="AN12" s="18">
        <v>0.24529999999999999</v>
      </c>
      <c r="AP12" s="18">
        <v>4.7587899037554983E-2</v>
      </c>
      <c r="AQ12" s="18">
        <v>0.18246825125152991</v>
      </c>
      <c r="AR12" s="18">
        <v>9.3927548750235262E-2</v>
      </c>
      <c r="AS12" s="18">
        <v>9.0791581526521101E-2</v>
      </c>
      <c r="AT12" s="18">
        <v>6.9059211345705543E-2</v>
      </c>
      <c r="AU12" s="18">
        <v>0</v>
      </c>
      <c r="AW12" s="18">
        <v>0.13670981225969431</v>
      </c>
      <c r="AX12" s="18">
        <v>0.31710524341990992</v>
      </c>
      <c r="AZ12" s="18">
        <v>0.2247937921890725</v>
      </c>
      <c r="BA12" s="18">
        <v>0.1380932139578413</v>
      </c>
      <c r="BB12" s="18">
        <v>0</v>
      </c>
      <c r="BC12" s="18">
        <v>7.3855003020960153E-2</v>
      </c>
      <c r="BD12" s="18">
        <v>2.9465467369973949E-2</v>
      </c>
      <c r="BE12" s="18">
        <v>0</v>
      </c>
      <c r="BF12" s="18">
        <v>0</v>
      </c>
      <c r="BG12" s="18">
        <v>0</v>
      </c>
    </row>
    <row r="14" spans="2:61">
      <c r="B14" s="21" t="s">
        <v>33</v>
      </c>
    </row>
    <row r="15" spans="2:61">
      <c r="B15" t="s">
        <v>483</v>
      </c>
    </row>
    <row r="16" spans="2:61">
      <c r="B16" t="s">
        <v>11</v>
      </c>
    </row>
    <row r="17" spans="2:2">
      <c r="B17"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I17"/>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304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2912</v>
      </c>
      <c r="D7" s="27">
        <v>1152</v>
      </c>
      <c r="E7" s="27">
        <v>1751</v>
      </c>
      <c r="G7" s="27">
        <v>147</v>
      </c>
      <c r="H7" s="27">
        <v>412</v>
      </c>
      <c r="I7" s="27">
        <v>288</v>
      </c>
      <c r="J7" s="27">
        <v>254</v>
      </c>
      <c r="K7" s="27">
        <v>311</v>
      </c>
      <c r="L7" s="27">
        <v>305</v>
      </c>
      <c r="M7" s="27">
        <v>483</v>
      </c>
      <c r="N7" s="27">
        <v>411</v>
      </c>
      <c r="O7" s="27">
        <v>301</v>
      </c>
      <c r="Q7" s="27">
        <v>1084</v>
      </c>
      <c r="R7" s="27">
        <v>610</v>
      </c>
      <c r="S7" s="27">
        <v>570</v>
      </c>
      <c r="T7" s="27">
        <v>624</v>
      </c>
      <c r="V7" s="27">
        <v>478</v>
      </c>
      <c r="W7" s="27">
        <v>611</v>
      </c>
      <c r="X7" s="27">
        <v>555</v>
      </c>
      <c r="Y7" s="27">
        <v>474</v>
      </c>
      <c r="Z7" s="27">
        <v>368</v>
      </c>
      <c r="AA7" s="27">
        <v>216</v>
      </c>
      <c r="AB7" s="27">
        <v>210</v>
      </c>
      <c r="AD7" s="27">
        <v>980</v>
      </c>
      <c r="AE7" s="27">
        <v>615</v>
      </c>
      <c r="AF7" s="27">
        <v>527</v>
      </c>
      <c r="AG7" s="27">
        <v>106</v>
      </c>
      <c r="AH7" s="27">
        <v>432</v>
      </c>
      <c r="AI7" s="27">
        <v>248</v>
      </c>
      <c r="AJ7" s="27">
        <v>4</v>
      </c>
      <c r="AL7" s="27">
        <v>547</v>
      </c>
      <c r="AM7" s="27">
        <v>640</v>
      </c>
      <c r="AN7" s="27">
        <v>180</v>
      </c>
      <c r="AP7" s="27">
        <v>232</v>
      </c>
      <c r="AQ7" s="27">
        <v>183</v>
      </c>
      <c r="AR7" s="27">
        <v>41</v>
      </c>
      <c r="AS7" s="27">
        <v>497</v>
      </c>
      <c r="AT7" s="27">
        <v>67</v>
      </c>
      <c r="AU7" s="27">
        <v>3</v>
      </c>
      <c r="AW7" s="27">
        <v>2547</v>
      </c>
      <c r="AX7" s="27">
        <v>330</v>
      </c>
      <c r="AZ7" s="27">
        <v>1326</v>
      </c>
      <c r="BA7" s="27">
        <v>930</v>
      </c>
      <c r="BB7" s="27">
        <v>0</v>
      </c>
      <c r="BC7" s="27">
        <v>527</v>
      </c>
      <c r="BD7" s="27">
        <v>129</v>
      </c>
      <c r="BE7" s="27">
        <v>0</v>
      </c>
      <c r="BF7" s="27">
        <v>0</v>
      </c>
      <c r="BG7" s="27">
        <v>0</v>
      </c>
    </row>
    <row r="8" spans="2:61">
      <c r="B8" s="7" t="s">
        <v>106</v>
      </c>
      <c r="C8" s="13">
        <v>2920</v>
      </c>
      <c r="D8" s="13">
        <v>1186</v>
      </c>
      <c r="E8" s="13">
        <v>1731</v>
      </c>
      <c r="G8" s="13">
        <v>136</v>
      </c>
      <c r="H8" s="13">
        <v>405</v>
      </c>
      <c r="I8" s="13">
        <v>290</v>
      </c>
      <c r="J8" s="13">
        <v>248</v>
      </c>
      <c r="K8" s="13">
        <v>312</v>
      </c>
      <c r="L8" s="13">
        <v>316</v>
      </c>
      <c r="M8" s="13">
        <v>484</v>
      </c>
      <c r="N8" s="13">
        <v>449</v>
      </c>
      <c r="O8" s="13">
        <v>279</v>
      </c>
      <c r="Q8" s="13">
        <v>1091</v>
      </c>
      <c r="R8" s="13">
        <v>607</v>
      </c>
      <c r="S8" s="13">
        <v>575</v>
      </c>
      <c r="T8" s="13">
        <v>622</v>
      </c>
      <c r="V8" s="13">
        <v>560</v>
      </c>
      <c r="W8" s="13">
        <v>582</v>
      </c>
      <c r="X8" s="13">
        <v>565</v>
      </c>
      <c r="Y8" s="13">
        <v>435</v>
      </c>
      <c r="Z8" s="13">
        <v>352</v>
      </c>
      <c r="AA8" s="13">
        <v>214</v>
      </c>
      <c r="AB8" s="13">
        <v>212</v>
      </c>
      <c r="AD8" s="13">
        <v>987</v>
      </c>
      <c r="AE8" s="13">
        <v>617</v>
      </c>
      <c r="AF8" s="13">
        <v>529</v>
      </c>
      <c r="AG8" s="13">
        <v>105</v>
      </c>
      <c r="AH8" s="13">
        <v>433</v>
      </c>
      <c r="AI8" s="13">
        <v>247</v>
      </c>
      <c r="AJ8" s="13">
        <v>4</v>
      </c>
      <c r="AL8" s="13">
        <v>567</v>
      </c>
      <c r="AM8" s="13">
        <v>660</v>
      </c>
      <c r="AN8" s="13">
        <v>184</v>
      </c>
      <c r="AP8" s="13">
        <v>229</v>
      </c>
      <c r="AQ8" s="13">
        <v>174</v>
      </c>
      <c r="AR8" s="13">
        <v>41</v>
      </c>
      <c r="AS8" s="13">
        <v>473</v>
      </c>
      <c r="AT8" s="13">
        <v>66</v>
      </c>
      <c r="AU8" s="13">
        <v>3</v>
      </c>
      <c r="AW8" s="13">
        <v>2553</v>
      </c>
      <c r="AX8" s="13">
        <v>332</v>
      </c>
      <c r="AZ8" s="13">
        <v>1382</v>
      </c>
      <c r="BA8" s="13">
        <v>902</v>
      </c>
      <c r="BB8" s="13">
        <v>0</v>
      </c>
      <c r="BC8" s="13">
        <v>510</v>
      </c>
      <c r="BD8" s="13">
        <v>127</v>
      </c>
      <c r="BE8" s="13">
        <v>0</v>
      </c>
      <c r="BF8" s="13">
        <v>0</v>
      </c>
      <c r="BG8" s="13">
        <v>0</v>
      </c>
    </row>
    <row r="9" spans="2:61" ht="32.1" customHeight="1">
      <c r="B9" s="20" t="s">
        <v>301</v>
      </c>
      <c r="C9" s="18">
        <v>0.26368382122694201</v>
      </c>
      <c r="D9" s="18">
        <v>0.29931518919585448</v>
      </c>
      <c r="E9" s="18">
        <v>0.238687165470989</v>
      </c>
      <c r="G9" s="18">
        <v>0.2158451476041591</v>
      </c>
      <c r="H9" s="18">
        <v>0.2280866010055389</v>
      </c>
      <c r="I9" s="18">
        <v>0.23223620889341001</v>
      </c>
      <c r="J9" s="18">
        <v>0.22165481593944189</v>
      </c>
      <c r="K9" s="18">
        <v>0.28288989179352309</v>
      </c>
      <c r="L9" s="18">
        <v>0.25670370191770497</v>
      </c>
      <c r="M9" s="18">
        <v>0.38562325359623562</v>
      </c>
      <c r="N9" s="18">
        <v>0.24498676356926061</v>
      </c>
      <c r="O9" s="18">
        <v>0.21402287425676139</v>
      </c>
      <c r="Q9" s="18">
        <v>0.31832867616646171</v>
      </c>
      <c r="R9" s="18">
        <v>0.24212670384844329</v>
      </c>
      <c r="S9" s="18">
        <v>0.24893634021852989</v>
      </c>
      <c r="T9" s="18">
        <v>0.20628258209597811</v>
      </c>
      <c r="V9" s="18">
        <v>0.1602349161525389</v>
      </c>
      <c r="W9" s="18">
        <v>0.23412668398442579</v>
      </c>
      <c r="X9" s="18">
        <v>0.26028132311956281</v>
      </c>
      <c r="Y9" s="18">
        <v>0.32974635732020557</v>
      </c>
      <c r="Z9" s="18">
        <v>0.33509282724148087</v>
      </c>
      <c r="AA9" s="18">
        <v>0.34255200460765861</v>
      </c>
      <c r="AB9" s="18">
        <v>0.29340815203337162</v>
      </c>
      <c r="AD9" s="18">
        <v>0.32584608926903752</v>
      </c>
      <c r="AE9" s="18">
        <v>0.24493207488783089</v>
      </c>
      <c r="AF9" s="18">
        <v>0.2343910754302076</v>
      </c>
      <c r="AG9" s="18">
        <v>0.24616951010064769</v>
      </c>
      <c r="AH9" s="18">
        <v>0.2334167921999738</v>
      </c>
      <c r="AI9" s="18">
        <v>0.1858402405670338</v>
      </c>
      <c r="AJ9" s="18">
        <v>0.2358772217288925</v>
      </c>
      <c r="AL9" s="18">
        <v>0.29630000000000001</v>
      </c>
      <c r="AM9" s="18">
        <v>0.18658</v>
      </c>
      <c r="AN9" s="18">
        <v>0.18415000000000001</v>
      </c>
      <c r="AP9" s="18">
        <v>0.38430271858401799</v>
      </c>
      <c r="AQ9" s="18">
        <v>0.33631509837540591</v>
      </c>
      <c r="AR9" s="18">
        <v>0.36916739696178907</v>
      </c>
      <c r="AS9" s="18">
        <v>0.34699321859653193</v>
      </c>
      <c r="AT9" s="18">
        <v>0.23676832371852061</v>
      </c>
      <c r="AU9" s="18">
        <v>0</v>
      </c>
      <c r="AW9" s="18">
        <v>0.28790085946327421</v>
      </c>
      <c r="AX9" s="18">
        <v>0.1053528576470642</v>
      </c>
      <c r="AZ9" s="18">
        <v>0.18989939691247129</v>
      </c>
      <c r="BA9" s="18">
        <v>0.32012785198505128</v>
      </c>
      <c r="BB9" s="18">
        <v>0</v>
      </c>
      <c r="BC9" s="18">
        <v>0.35291314068958329</v>
      </c>
      <c r="BD9" s="18">
        <v>0.30735456960314761</v>
      </c>
      <c r="BE9" s="18">
        <v>0</v>
      </c>
      <c r="BF9" s="18">
        <v>0</v>
      </c>
      <c r="BG9" s="18">
        <v>0</v>
      </c>
    </row>
    <row r="10" spans="2:61" ht="45.95" customHeight="1">
      <c r="B10" s="20" t="s">
        <v>302</v>
      </c>
      <c r="C10" s="18">
        <v>0.41487775641930302</v>
      </c>
      <c r="D10" s="18">
        <v>0.43879989373055761</v>
      </c>
      <c r="E10" s="18">
        <v>0.3988014249911046</v>
      </c>
      <c r="G10" s="18">
        <v>0.39135918993709212</v>
      </c>
      <c r="H10" s="18">
        <v>0.44805832484392483</v>
      </c>
      <c r="I10" s="18">
        <v>0.43326530283561532</v>
      </c>
      <c r="J10" s="18">
        <v>0.39452900061640589</v>
      </c>
      <c r="K10" s="18">
        <v>0.40796603259389508</v>
      </c>
      <c r="L10" s="18">
        <v>0.42550597423347031</v>
      </c>
      <c r="M10" s="18">
        <v>0.38644286461725758</v>
      </c>
      <c r="N10" s="18">
        <v>0.41519823415555501</v>
      </c>
      <c r="O10" s="18">
        <v>0.42163111274050508</v>
      </c>
      <c r="Q10" s="18">
        <v>0.43832398033182213</v>
      </c>
      <c r="R10" s="18">
        <v>0.40570031611572832</v>
      </c>
      <c r="S10" s="18">
        <v>0.42571328195328612</v>
      </c>
      <c r="T10" s="18">
        <v>0.37236311504288211</v>
      </c>
      <c r="V10" s="18">
        <v>0.34562642906082841</v>
      </c>
      <c r="W10" s="18">
        <v>0.44735220147729948</v>
      </c>
      <c r="X10" s="18">
        <v>0.42379625155763972</v>
      </c>
      <c r="Y10" s="18">
        <v>0.40890554760133768</v>
      </c>
      <c r="Z10" s="18">
        <v>0.45222302671483261</v>
      </c>
      <c r="AA10" s="18">
        <v>0.39538592976838138</v>
      </c>
      <c r="AB10" s="18">
        <v>0.45471919916756631</v>
      </c>
      <c r="AD10" s="18">
        <v>0.43879718644729809</v>
      </c>
      <c r="AE10" s="18">
        <v>0.39545742279627388</v>
      </c>
      <c r="AF10" s="18">
        <v>0.41959009394141988</v>
      </c>
      <c r="AG10" s="18">
        <v>0.43286650031582319</v>
      </c>
      <c r="AH10" s="18">
        <v>0.40170895867497058</v>
      </c>
      <c r="AI10" s="18">
        <v>0.37986418041981079</v>
      </c>
      <c r="AJ10" s="18">
        <v>0</v>
      </c>
      <c r="AL10" s="18">
        <v>0.43575999999999998</v>
      </c>
      <c r="AM10" s="18">
        <v>0.43301000000000001</v>
      </c>
      <c r="AN10" s="18">
        <v>0.39778999999999998</v>
      </c>
      <c r="AP10" s="18">
        <v>0.40387123933554181</v>
      </c>
      <c r="AQ10" s="18">
        <v>0.35654612101282002</v>
      </c>
      <c r="AR10" s="18">
        <v>0.40081427065097469</v>
      </c>
      <c r="AS10" s="18">
        <v>0.4383956757635602</v>
      </c>
      <c r="AT10" s="18">
        <v>0.54625464639338905</v>
      </c>
      <c r="AU10" s="18">
        <v>1</v>
      </c>
      <c r="AW10" s="18">
        <v>0.42289523387656019</v>
      </c>
      <c r="AX10" s="18">
        <v>0.36931841956364259</v>
      </c>
      <c r="AZ10" s="18">
        <v>0.3988187963796524</v>
      </c>
      <c r="BA10" s="18">
        <v>0.42302552249863262</v>
      </c>
      <c r="BB10" s="18">
        <v>0</v>
      </c>
      <c r="BC10" s="18">
        <v>0.4466553839979383</v>
      </c>
      <c r="BD10" s="18">
        <v>0.40402967365676462</v>
      </c>
      <c r="BE10" s="18">
        <v>0</v>
      </c>
      <c r="BF10" s="18">
        <v>0</v>
      </c>
      <c r="BG10" s="18">
        <v>0</v>
      </c>
    </row>
    <row r="11" spans="2:61" ht="32.1" customHeight="1">
      <c r="B11" s="20" t="s">
        <v>303</v>
      </c>
      <c r="C11" s="18">
        <v>0.1285033267934847</v>
      </c>
      <c r="D11" s="18">
        <v>0.14202303194911001</v>
      </c>
      <c r="E11" s="18">
        <v>0.1191653265752326</v>
      </c>
      <c r="G11" s="18">
        <v>0.1244900219633561</v>
      </c>
      <c r="H11" s="18">
        <v>0.12736748021009561</v>
      </c>
      <c r="I11" s="18">
        <v>0.1344545411794579</v>
      </c>
      <c r="J11" s="18">
        <v>0.15947784035825241</v>
      </c>
      <c r="K11" s="18">
        <v>0.1642687807096575</v>
      </c>
      <c r="L11" s="18">
        <v>0.1129724886687298</v>
      </c>
      <c r="M11" s="18">
        <v>0.13759639688822131</v>
      </c>
      <c r="N11" s="18">
        <v>0.1049049053653742</v>
      </c>
      <c r="O11" s="18">
        <v>9.8140018773661311E-2</v>
      </c>
      <c r="Q11" s="18">
        <v>0.1066154788341408</v>
      </c>
      <c r="R11" s="18">
        <v>0.1555212320170444</v>
      </c>
      <c r="S11" s="18">
        <v>0.1338492840805183</v>
      </c>
      <c r="T11" s="18">
        <v>0.13865197351782491</v>
      </c>
      <c r="V11" s="18">
        <v>0.1227602156142025</v>
      </c>
      <c r="W11" s="18">
        <v>0.1181597385624268</v>
      </c>
      <c r="X11" s="18">
        <v>0.13725368095991039</v>
      </c>
      <c r="Y11" s="18">
        <v>0.1211454688364995</v>
      </c>
      <c r="Z11" s="18">
        <v>0.1185927513621466</v>
      </c>
      <c r="AA11" s="18">
        <v>0.17387559300169389</v>
      </c>
      <c r="AB11" s="18">
        <v>0.13458078274054591</v>
      </c>
      <c r="AD11" s="18">
        <v>0.12018445408263261</v>
      </c>
      <c r="AE11" s="18">
        <v>0.14443662153808989</v>
      </c>
      <c r="AF11" s="18">
        <v>0.1122449861405833</v>
      </c>
      <c r="AG11" s="18">
        <v>0.18701982010416979</v>
      </c>
      <c r="AH11" s="18">
        <v>0.1305432325366081</v>
      </c>
      <c r="AI11" s="18">
        <v>0.13043835397821171</v>
      </c>
      <c r="AJ11" s="18">
        <v>0</v>
      </c>
      <c r="AL11" s="18">
        <v>0.12636</v>
      </c>
      <c r="AM11" s="18">
        <v>0.1326</v>
      </c>
      <c r="AN11" s="18">
        <v>0.13619000000000001</v>
      </c>
      <c r="AP11" s="18">
        <v>0.14946290826695741</v>
      </c>
      <c r="AQ11" s="18">
        <v>0.12879499935885641</v>
      </c>
      <c r="AR11" s="18">
        <v>0.15954405413604761</v>
      </c>
      <c r="AS11" s="18">
        <v>0.12340574223453819</v>
      </c>
      <c r="AT11" s="18">
        <v>0.1624197712706667</v>
      </c>
      <c r="AU11" s="18">
        <v>0</v>
      </c>
      <c r="AW11" s="18">
        <v>0.1229545678249408</v>
      </c>
      <c r="AX11" s="18">
        <v>0.17904546551755229</v>
      </c>
      <c r="AZ11" s="18">
        <v>0.12746832147365</v>
      </c>
      <c r="BA11" s="18">
        <v>0.1204907640288358</v>
      </c>
      <c r="BB11" s="18">
        <v>0</v>
      </c>
      <c r="BC11" s="18">
        <v>0.1311733258927793</v>
      </c>
      <c r="BD11" s="18">
        <v>0.1861161228204366</v>
      </c>
      <c r="BE11" s="18">
        <v>0</v>
      </c>
      <c r="BF11" s="18">
        <v>0</v>
      </c>
      <c r="BG11" s="18">
        <v>0</v>
      </c>
    </row>
    <row r="12" spans="2:61" ht="18.95" customHeight="1">
      <c r="B12" s="20" t="s">
        <v>119</v>
      </c>
      <c r="C12" s="18">
        <v>0.19293509556027019</v>
      </c>
      <c r="D12" s="18">
        <v>0.11986188512447821</v>
      </c>
      <c r="E12" s="18">
        <v>0.24334608296267379</v>
      </c>
      <c r="G12" s="18">
        <v>0.26830564049539263</v>
      </c>
      <c r="H12" s="18">
        <v>0.1964875939404406</v>
      </c>
      <c r="I12" s="18">
        <v>0.20004394709151649</v>
      </c>
      <c r="J12" s="18">
        <v>0.2243383430858997</v>
      </c>
      <c r="K12" s="18">
        <v>0.14487529490292431</v>
      </c>
      <c r="L12" s="18">
        <v>0.204817835180095</v>
      </c>
      <c r="M12" s="18">
        <v>9.0337484898285525E-2</v>
      </c>
      <c r="N12" s="18">
        <v>0.2349100969098103</v>
      </c>
      <c r="O12" s="18">
        <v>0.26620599422907187</v>
      </c>
      <c r="Q12" s="18">
        <v>0.13673186466757539</v>
      </c>
      <c r="R12" s="18">
        <v>0.1966517480187841</v>
      </c>
      <c r="S12" s="18">
        <v>0.19150109374766569</v>
      </c>
      <c r="T12" s="18">
        <v>0.28270232934331491</v>
      </c>
      <c r="V12" s="18">
        <v>0.3713784391724303</v>
      </c>
      <c r="W12" s="18">
        <v>0.2003613759758478</v>
      </c>
      <c r="X12" s="18">
        <v>0.17866874436288721</v>
      </c>
      <c r="Y12" s="18">
        <v>0.1402026262419572</v>
      </c>
      <c r="Z12" s="18">
        <v>9.4091394681540111E-2</v>
      </c>
      <c r="AA12" s="18">
        <v>8.8186472622266102E-2</v>
      </c>
      <c r="AB12" s="18">
        <v>0.1172918660585162</v>
      </c>
      <c r="AD12" s="18">
        <v>0.1151722702010318</v>
      </c>
      <c r="AE12" s="18">
        <v>0.2151738807778053</v>
      </c>
      <c r="AF12" s="18">
        <v>0.23377384448778921</v>
      </c>
      <c r="AG12" s="18">
        <v>0.13394416947935919</v>
      </c>
      <c r="AH12" s="18">
        <v>0.23433101658844729</v>
      </c>
      <c r="AI12" s="18">
        <v>0.30385722503494389</v>
      </c>
      <c r="AJ12" s="18">
        <v>0.76412277827110753</v>
      </c>
      <c r="AL12" s="18">
        <v>0.14158999999999999</v>
      </c>
      <c r="AM12" s="18">
        <v>0.24782000000000001</v>
      </c>
      <c r="AN12" s="18">
        <v>0.28186</v>
      </c>
      <c r="AP12" s="18">
        <v>6.2363133813482928E-2</v>
      </c>
      <c r="AQ12" s="18">
        <v>0.17834378125291789</v>
      </c>
      <c r="AR12" s="18">
        <v>7.0474278251188613E-2</v>
      </c>
      <c r="AS12" s="18">
        <v>9.1205363405369833E-2</v>
      </c>
      <c r="AT12" s="18">
        <v>5.4557258617423651E-2</v>
      </c>
      <c r="AU12" s="18">
        <v>0</v>
      </c>
      <c r="AW12" s="18">
        <v>0.16624933883522461</v>
      </c>
      <c r="AX12" s="18">
        <v>0.34628325727174097</v>
      </c>
      <c r="AZ12" s="18">
        <v>0.28381348523422628</v>
      </c>
      <c r="BA12" s="18">
        <v>0.1363558614874803</v>
      </c>
      <c r="BB12" s="18">
        <v>0</v>
      </c>
      <c r="BC12" s="18">
        <v>6.9258149419699211E-2</v>
      </c>
      <c r="BD12" s="18">
        <v>0.102499633919651</v>
      </c>
      <c r="BE12" s="18">
        <v>0</v>
      </c>
      <c r="BF12" s="18">
        <v>0</v>
      </c>
      <c r="BG12" s="18">
        <v>0</v>
      </c>
    </row>
    <row r="14" spans="2:61">
      <c r="B14" s="21" t="s">
        <v>33</v>
      </c>
    </row>
    <row r="15" spans="2:61">
      <c r="B15" t="s">
        <v>483</v>
      </c>
    </row>
    <row r="16" spans="2:61">
      <c r="B16" t="s">
        <v>11</v>
      </c>
    </row>
    <row r="17" spans="2:2">
      <c r="B17"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I17"/>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305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2912</v>
      </c>
      <c r="D7" s="27">
        <v>1152</v>
      </c>
      <c r="E7" s="27">
        <v>1751</v>
      </c>
      <c r="G7" s="27">
        <v>147</v>
      </c>
      <c r="H7" s="27">
        <v>412</v>
      </c>
      <c r="I7" s="27">
        <v>288</v>
      </c>
      <c r="J7" s="27">
        <v>254</v>
      </c>
      <c r="K7" s="27">
        <v>311</v>
      </c>
      <c r="L7" s="27">
        <v>305</v>
      </c>
      <c r="M7" s="27">
        <v>483</v>
      </c>
      <c r="N7" s="27">
        <v>411</v>
      </c>
      <c r="O7" s="27">
        <v>301</v>
      </c>
      <c r="Q7" s="27">
        <v>1084</v>
      </c>
      <c r="R7" s="27">
        <v>610</v>
      </c>
      <c r="S7" s="27">
        <v>570</v>
      </c>
      <c r="T7" s="27">
        <v>624</v>
      </c>
      <c r="V7" s="27">
        <v>478</v>
      </c>
      <c r="W7" s="27">
        <v>611</v>
      </c>
      <c r="X7" s="27">
        <v>555</v>
      </c>
      <c r="Y7" s="27">
        <v>474</v>
      </c>
      <c r="Z7" s="27">
        <v>368</v>
      </c>
      <c r="AA7" s="27">
        <v>216</v>
      </c>
      <c r="AB7" s="27">
        <v>210</v>
      </c>
      <c r="AD7" s="27">
        <v>980</v>
      </c>
      <c r="AE7" s="27">
        <v>615</v>
      </c>
      <c r="AF7" s="27">
        <v>527</v>
      </c>
      <c r="AG7" s="27">
        <v>106</v>
      </c>
      <c r="AH7" s="27">
        <v>432</v>
      </c>
      <c r="AI7" s="27">
        <v>248</v>
      </c>
      <c r="AJ7" s="27">
        <v>4</v>
      </c>
      <c r="AL7" s="27">
        <v>547</v>
      </c>
      <c r="AM7" s="27">
        <v>640</v>
      </c>
      <c r="AN7" s="27">
        <v>180</v>
      </c>
      <c r="AP7" s="27">
        <v>232</v>
      </c>
      <c r="AQ7" s="27">
        <v>183</v>
      </c>
      <c r="AR7" s="27">
        <v>41</v>
      </c>
      <c r="AS7" s="27">
        <v>497</v>
      </c>
      <c r="AT7" s="27">
        <v>67</v>
      </c>
      <c r="AU7" s="27">
        <v>3</v>
      </c>
      <c r="AW7" s="27">
        <v>2547</v>
      </c>
      <c r="AX7" s="27">
        <v>330</v>
      </c>
      <c r="AZ7" s="27">
        <v>1326</v>
      </c>
      <c r="BA7" s="27">
        <v>930</v>
      </c>
      <c r="BB7" s="27">
        <v>0</v>
      </c>
      <c r="BC7" s="27">
        <v>527</v>
      </c>
      <c r="BD7" s="27">
        <v>129</v>
      </c>
      <c r="BE7" s="27">
        <v>0</v>
      </c>
      <c r="BF7" s="27">
        <v>0</v>
      </c>
      <c r="BG7" s="27">
        <v>0</v>
      </c>
    </row>
    <row r="8" spans="2:61">
      <c r="B8" s="7" t="s">
        <v>106</v>
      </c>
      <c r="C8" s="13">
        <v>2920</v>
      </c>
      <c r="D8" s="13">
        <v>1186</v>
      </c>
      <c r="E8" s="13">
        <v>1731</v>
      </c>
      <c r="G8" s="13">
        <v>136</v>
      </c>
      <c r="H8" s="13">
        <v>405</v>
      </c>
      <c r="I8" s="13">
        <v>290</v>
      </c>
      <c r="J8" s="13">
        <v>248</v>
      </c>
      <c r="K8" s="13">
        <v>312</v>
      </c>
      <c r="L8" s="13">
        <v>316</v>
      </c>
      <c r="M8" s="13">
        <v>484</v>
      </c>
      <c r="N8" s="13">
        <v>449</v>
      </c>
      <c r="O8" s="13">
        <v>279</v>
      </c>
      <c r="Q8" s="13">
        <v>1091</v>
      </c>
      <c r="R8" s="13">
        <v>607</v>
      </c>
      <c r="S8" s="13">
        <v>575</v>
      </c>
      <c r="T8" s="13">
        <v>622</v>
      </c>
      <c r="V8" s="13">
        <v>560</v>
      </c>
      <c r="W8" s="13">
        <v>582</v>
      </c>
      <c r="X8" s="13">
        <v>565</v>
      </c>
      <c r="Y8" s="13">
        <v>435</v>
      </c>
      <c r="Z8" s="13">
        <v>352</v>
      </c>
      <c r="AA8" s="13">
        <v>214</v>
      </c>
      <c r="AB8" s="13">
        <v>212</v>
      </c>
      <c r="AD8" s="13">
        <v>987</v>
      </c>
      <c r="AE8" s="13">
        <v>617</v>
      </c>
      <c r="AF8" s="13">
        <v>529</v>
      </c>
      <c r="AG8" s="13">
        <v>105</v>
      </c>
      <c r="AH8" s="13">
        <v>433</v>
      </c>
      <c r="AI8" s="13">
        <v>247</v>
      </c>
      <c r="AJ8" s="13">
        <v>4</v>
      </c>
      <c r="AL8" s="13">
        <v>567</v>
      </c>
      <c r="AM8" s="13">
        <v>660</v>
      </c>
      <c r="AN8" s="13">
        <v>184</v>
      </c>
      <c r="AP8" s="13">
        <v>229</v>
      </c>
      <c r="AQ8" s="13">
        <v>174</v>
      </c>
      <c r="AR8" s="13">
        <v>41</v>
      </c>
      <c r="AS8" s="13">
        <v>473</v>
      </c>
      <c r="AT8" s="13">
        <v>66</v>
      </c>
      <c r="AU8" s="13">
        <v>3</v>
      </c>
      <c r="AW8" s="13">
        <v>2553</v>
      </c>
      <c r="AX8" s="13">
        <v>332</v>
      </c>
      <c r="AZ8" s="13">
        <v>1382</v>
      </c>
      <c r="BA8" s="13">
        <v>902</v>
      </c>
      <c r="BB8" s="13">
        <v>0</v>
      </c>
      <c r="BC8" s="13">
        <v>510</v>
      </c>
      <c r="BD8" s="13">
        <v>127</v>
      </c>
      <c r="BE8" s="13">
        <v>0</v>
      </c>
      <c r="BF8" s="13">
        <v>0</v>
      </c>
      <c r="BG8" s="13">
        <v>0</v>
      </c>
    </row>
    <row r="9" spans="2:61" ht="32.1" customHeight="1">
      <c r="B9" s="20" t="s">
        <v>301</v>
      </c>
      <c r="C9" s="18">
        <v>0.1159275822906419</v>
      </c>
      <c r="D9" s="18">
        <v>0.15358295059517421</v>
      </c>
      <c r="E9" s="18">
        <v>9.0190743876962964E-2</v>
      </c>
      <c r="G9" s="18">
        <v>0.10543458808791691</v>
      </c>
      <c r="H9" s="18">
        <v>0.1206816234241105</v>
      </c>
      <c r="I9" s="18">
        <v>0.13231580113110841</v>
      </c>
      <c r="J9" s="18">
        <v>8.4842568005965388E-2</v>
      </c>
      <c r="K9" s="18">
        <v>0.107720634555873</v>
      </c>
      <c r="L9" s="18">
        <v>0.10902593007730781</v>
      </c>
      <c r="M9" s="18">
        <v>0.1714657081078535</v>
      </c>
      <c r="N9" s="18">
        <v>0.1044961603637804</v>
      </c>
      <c r="O9" s="18">
        <v>6.3933748719025962E-2</v>
      </c>
      <c r="Q9" s="18">
        <v>0.1412750494764016</v>
      </c>
      <c r="R9" s="18">
        <v>8.9539574474132189E-2</v>
      </c>
      <c r="S9" s="18">
        <v>0.1213830150282442</v>
      </c>
      <c r="T9" s="18">
        <v>9.1823431547019788E-2</v>
      </c>
      <c r="V9" s="18">
        <v>8.283455036271424E-2</v>
      </c>
      <c r="W9" s="18">
        <v>0.115895071464373</v>
      </c>
      <c r="X9" s="18">
        <v>0.1020279544402616</v>
      </c>
      <c r="Y9" s="18">
        <v>0.12639921476118371</v>
      </c>
      <c r="Z9" s="18">
        <v>0.1337884615140684</v>
      </c>
      <c r="AA9" s="18">
        <v>0.11624425271024499</v>
      </c>
      <c r="AB9" s="18">
        <v>0.1888932266584897</v>
      </c>
      <c r="AD9" s="18">
        <v>0.17353827715776429</v>
      </c>
      <c r="AE9" s="18">
        <v>8.9619488328370217E-2</v>
      </c>
      <c r="AF9" s="18">
        <v>8.7481139808810129E-2</v>
      </c>
      <c r="AG9" s="18">
        <v>9.3488871294444692E-2</v>
      </c>
      <c r="AH9" s="18">
        <v>9.5205534773004044E-2</v>
      </c>
      <c r="AI9" s="18">
        <v>5.6309474931082459E-2</v>
      </c>
      <c r="AJ9" s="18">
        <v>0.2358772217288925</v>
      </c>
      <c r="AL9" s="18">
        <v>0.14685000000000001</v>
      </c>
      <c r="AM9" s="18">
        <v>5.6189999999999997E-2</v>
      </c>
      <c r="AN9" s="18">
        <v>8.1939999999999999E-2</v>
      </c>
      <c r="AP9" s="18">
        <v>0.174645605523848</v>
      </c>
      <c r="AQ9" s="18">
        <v>0.1174929424174658</v>
      </c>
      <c r="AR9" s="18">
        <v>0.122081185992006</v>
      </c>
      <c r="AS9" s="18">
        <v>0.1567627626768601</v>
      </c>
      <c r="AT9" s="18">
        <v>0.13534851058891961</v>
      </c>
      <c r="AU9" s="18">
        <v>0</v>
      </c>
      <c r="AW9" s="18">
        <v>0.12718721651436021</v>
      </c>
      <c r="AX9" s="18">
        <v>3.620745625281472E-2</v>
      </c>
      <c r="AZ9" s="18">
        <v>7.6490287400832857E-2</v>
      </c>
      <c r="BA9" s="18">
        <v>0.15067750575736469</v>
      </c>
      <c r="BB9" s="18">
        <v>0</v>
      </c>
      <c r="BC9" s="18">
        <v>0.14993159386366969</v>
      </c>
      <c r="BD9" s="18">
        <v>0.1618284112203747</v>
      </c>
      <c r="BE9" s="18">
        <v>0</v>
      </c>
      <c r="BF9" s="18">
        <v>0</v>
      </c>
      <c r="BG9" s="18">
        <v>0</v>
      </c>
    </row>
    <row r="10" spans="2:61" ht="45.95" customHeight="1">
      <c r="B10" s="20" t="s">
        <v>302</v>
      </c>
      <c r="C10" s="18">
        <v>0.42758441720971491</v>
      </c>
      <c r="D10" s="18">
        <v>0.46584658516591482</v>
      </c>
      <c r="E10" s="18">
        <v>0.40171979412733172</v>
      </c>
      <c r="G10" s="18">
        <v>0.42020366463946862</v>
      </c>
      <c r="H10" s="18">
        <v>0.42054160304078703</v>
      </c>
      <c r="I10" s="18">
        <v>0.42482269451703603</v>
      </c>
      <c r="J10" s="18">
        <v>0.42630219096035221</v>
      </c>
      <c r="K10" s="18">
        <v>0.46534085923603707</v>
      </c>
      <c r="L10" s="18">
        <v>0.41551944596684942</v>
      </c>
      <c r="M10" s="18">
        <v>0.44963765810640099</v>
      </c>
      <c r="N10" s="18">
        <v>0.4058044406331921</v>
      </c>
      <c r="O10" s="18">
        <v>0.41364768161908799</v>
      </c>
      <c r="Q10" s="18">
        <v>0.45242285758481032</v>
      </c>
      <c r="R10" s="18">
        <v>0.43759103937001781</v>
      </c>
      <c r="S10" s="18">
        <v>0.41510179372801981</v>
      </c>
      <c r="T10" s="18">
        <v>0.39075973788451751</v>
      </c>
      <c r="V10" s="18">
        <v>0.33841503451480293</v>
      </c>
      <c r="W10" s="18">
        <v>0.44394284500473469</v>
      </c>
      <c r="X10" s="18">
        <v>0.42869340186532529</v>
      </c>
      <c r="Y10" s="18">
        <v>0.47454032139712332</v>
      </c>
      <c r="Z10" s="18">
        <v>0.44420726278871198</v>
      </c>
      <c r="AA10" s="18">
        <v>0.45325246205930292</v>
      </c>
      <c r="AB10" s="18">
        <v>0.46544965324384008</v>
      </c>
      <c r="AD10" s="18">
        <v>0.44696288583943239</v>
      </c>
      <c r="AE10" s="18">
        <v>0.45038589074712942</v>
      </c>
      <c r="AF10" s="18">
        <v>0.42852713579367618</v>
      </c>
      <c r="AG10" s="18">
        <v>0.38514837501012072</v>
      </c>
      <c r="AH10" s="18">
        <v>0.37648129371105687</v>
      </c>
      <c r="AI10" s="18">
        <v>0.40558932630346012</v>
      </c>
      <c r="AJ10" s="18">
        <v>0</v>
      </c>
      <c r="AL10" s="18">
        <v>0.42776999999999998</v>
      </c>
      <c r="AM10" s="18">
        <v>0.44767000000000001</v>
      </c>
      <c r="AN10" s="18">
        <v>0.37819999999999998</v>
      </c>
      <c r="AP10" s="18">
        <v>0.45119662187560672</v>
      </c>
      <c r="AQ10" s="18">
        <v>0.48825117651497002</v>
      </c>
      <c r="AR10" s="18">
        <v>0.62389409500378001</v>
      </c>
      <c r="AS10" s="18">
        <v>0.42150588630728869</v>
      </c>
      <c r="AT10" s="18">
        <v>0.48416260896986651</v>
      </c>
      <c r="AU10" s="18">
        <v>0.65769464412543044</v>
      </c>
      <c r="AW10" s="18">
        <v>0.44379074747371561</v>
      </c>
      <c r="AX10" s="18">
        <v>0.32301142268794242</v>
      </c>
      <c r="AZ10" s="18">
        <v>0.3848557129986922</v>
      </c>
      <c r="BA10" s="18">
        <v>0.47753100829485001</v>
      </c>
      <c r="BB10" s="18">
        <v>0</v>
      </c>
      <c r="BC10" s="18">
        <v>0.45216816871124571</v>
      </c>
      <c r="BD10" s="18">
        <v>0.43914570974020789</v>
      </c>
      <c r="BE10" s="18">
        <v>0</v>
      </c>
      <c r="BF10" s="18">
        <v>0</v>
      </c>
      <c r="BG10" s="18">
        <v>0</v>
      </c>
    </row>
    <row r="11" spans="2:61" ht="32.1" customHeight="1">
      <c r="B11" s="20" t="s">
        <v>303</v>
      </c>
      <c r="C11" s="18">
        <v>0.2761188451628494</v>
      </c>
      <c r="D11" s="18">
        <v>0.25911186256171898</v>
      </c>
      <c r="E11" s="18">
        <v>0.28703141241840319</v>
      </c>
      <c r="G11" s="18">
        <v>0.24387382103912819</v>
      </c>
      <c r="H11" s="18">
        <v>0.26882785589404751</v>
      </c>
      <c r="I11" s="18">
        <v>0.27454823196221217</v>
      </c>
      <c r="J11" s="18">
        <v>0.27379977668936201</v>
      </c>
      <c r="K11" s="18">
        <v>0.2841488442707335</v>
      </c>
      <c r="L11" s="18">
        <v>0.27114257083989951</v>
      </c>
      <c r="M11" s="18">
        <v>0.28256716548649419</v>
      </c>
      <c r="N11" s="18">
        <v>0.28588128556470499</v>
      </c>
      <c r="O11" s="18">
        <v>0.2759135309254751</v>
      </c>
      <c r="Q11" s="18">
        <v>0.28490363552701881</v>
      </c>
      <c r="R11" s="18">
        <v>0.30305400645673591</v>
      </c>
      <c r="S11" s="18">
        <v>0.27410463529966828</v>
      </c>
      <c r="T11" s="18">
        <v>0.24208250127673089</v>
      </c>
      <c r="V11" s="18">
        <v>0.23261513741279111</v>
      </c>
      <c r="W11" s="18">
        <v>0.25203078405539292</v>
      </c>
      <c r="X11" s="18">
        <v>0.30851753129631571</v>
      </c>
      <c r="Y11" s="18">
        <v>0.25523466585274313</v>
      </c>
      <c r="Z11" s="18">
        <v>0.33944185806388322</v>
      </c>
      <c r="AA11" s="18">
        <v>0.34215135107920019</v>
      </c>
      <c r="AB11" s="18">
        <v>0.24188652817914541</v>
      </c>
      <c r="AD11" s="18">
        <v>0.25900892544728588</v>
      </c>
      <c r="AE11" s="18">
        <v>0.26964294600597749</v>
      </c>
      <c r="AF11" s="18">
        <v>0.26089717475961283</v>
      </c>
      <c r="AG11" s="18">
        <v>0.37614144872785249</v>
      </c>
      <c r="AH11" s="18">
        <v>0.309449891216662</v>
      </c>
      <c r="AI11" s="18">
        <v>0.29687294494437161</v>
      </c>
      <c r="AJ11" s="18">
        <v>0</v>
      </c>
      <c r="AL11" s="18">
        <v>0.27467999999999998</v>
      </c>
      <c r="AM11" s="18">
        <v>0.29433999999999999</v>
      </c>
      <c r="AN11" s="18">
        <v>0.30529000000000001</v>
      </c>
      <c r="AP11" s="18">
        <v>0.32607028123870552</v>
      </c>
      <c r="AQ11" s="18">
        <v>0.20734245345947919</v>
      </c>
      <c r="AR11" s="18">
        <v>0.17644876726370309</v>
      </c>
      <c r="AS11" s="18">
        <v>0.33920728040205289</v>
      </c>
      <c r="AT11" s="18">
        <v>0.30331531443193699</v>
      </c>
      <c r="AU11" s="18">
        <v>0.34230535587456951</v>
      </c>
      <c r="AW11" s="18">
        <v>0.27254898854724557</v>
      </c>
      <c r="AX11" s="18">
        <v>0.32109517263373738</v>
      </c>
      <c r="AZ11" s="18">
        <v>0.27571863728705243</v>
      </c>
      <c r="BA11" s="18">
        <v>0.2404993529350069</v>
      </c>
      <c r="BB11" s="18">
        <v>0</v>
      </c>
      <c r="BC11" s="18">
        <v>0.32385153073906903</v>
      </c>
      <c r="BD11" s="18">
        <v>0.34176981791429861</v>
      </c>
      <c r="BE11" s="18">
        <v>0</v>
      </c>
      <c r="BF11" s="18">
        <v>0</v>
      </c>
      <c r="BG11" s="18">
        <v>0</v>
      </c>
    </row>
    <row r="12" spans="2:61" ht="18.95" customHeight="1">
      <c r="B12" s="20" t="s">
        <v>119</v>
      </c>
      <c r="C12" s="18">
        <v>0.18036915533679371</v>
      </c>
      <c r="D12" s="18">
        <v>0.1214586016771923</v>
      </c>
      <c r="E12" s="18">
        <v>0.2210580495773021</v>
      </c>
      <c r="G12" s="18">
        <v>0.23048792623348621</v>
      </c>
      <c r="H12" s="18">
        <v>0.18994891764105501</v>
      </c>
      <c r="I12" s="18">
        <v>0.1683132723896433</v>
      </c>
      <c r="J12" s="18">
        <v>0.21505546434432049</v>
      </c>
      <c r="K12" s="18">
        <v>0.14278966193735651</v>
      </c>
      <c r="L12" s="18">
        <v>0.2043120531159433</v>
      </c>
      <c r="M12" s="18">
        <v>9.6329468299251333E-2</v>
      </c>
      <c r="N12" s="18">
        <v>0.20381811343832251</v>
      </c>
      <c r="O12" s="18">
        <v>0.24650503873641069</v>
      </c>
      <c r="Q12" s="18">
        <v>0.1213984574117693</v>
      </c>
      <c r="R12" s="18">
        <v>0.1698153796991142</v>
      </c>
      <c r="S12" s="18">
        <v>0.18941055594406769</v>
      </c>
      <c r="T12" s="18">
        <v>0.27533432929173179</v>
      </c>
      <c r="V12" s="18">
        <v>0.34613527770969182</v>
      </c>
      <c r="W12" s="18">
        <v>0.1881312994754992</v>
      </c>
      <c r="X12" s="18">
        <v>0.16076111239809751</v>
      </c>
      <c r="Y12" s="18">
        <v>0.1438257979889499</v>
      </c>
      <c r="Z12" s="18">
        <v>8.2562417633336632E-2</v>
      </c>
      <c r="AA12" s="18">
        <v>8.8351934151251837E-2</v>
      </c>
      <c r="AB12" s="18">
        <v>0.10377059191852479</v>
      </c>
      <c r="AD12" s="18">
        <v>0.1204899115555174</v>
      </c>
      <c r="AE12" s="18">
        <v>0.1903516749185229</v>
      </c>
      <c r="AF12" s="18">
        <v>0.2230945496379009</v>
      </c>
      <c r="AG12" s="18">
        <v>0.14522130496758201</v>
      </c>
      <c r="AH12" s="18">
        <v>0.21886328029927701</v>
      </c>
      <c r="AI12" s="18">
        <v>0.24122825382108601</v>
      </c>
      <c r="AJ12" s="18">
        <v>0.76412277827110753</v>
      </c>
      <c r="AL12" s="18">
        <v>0.15071000000000001</v>
      </c>
      <c r="AM12" s="18">
        <v>0.20180000000000001</v>
      </c>
      <c r="AN12" s="18">
        <v>0.23457</v>
      </c>
      <c r="AP12" s="18">
        <v>4.8087491361839853E-2</v>
      </c>
      <c r="AQ12" s="18">
        <v>0.1869134276080851</v>
      </c>
      <c r="AR12" s="18">
        <v>7.7575951740510768E-2</v>
      </c>
      <c r="AS12" s="18">
        <v>8.2524070613798295E-2</v>
      </c>
      <c r="AT12" s="18">
        <v>7.7173566009276925E-2</v>
      </c>
      <c r="AU12" s="18">
        <v>0</v>
      </c>
      <c r="AW12" s="18">
        <v>0.15647304746467841</v>
      </c>
      <c r="AX12" s="18">
        <v>0.31968594842550557</v>
      </c>
      <c r="AZ12" s="18">
        <v>0.26293536231342263</v>
      </c>
      <c r="BA12" s="18">
        <v>0.13129213301277831</v>
      </c>
      <c r="BB12" s="18">
        <v>0</v>
      </c>
      <c r="BC12" s="18">
        <v>7.4048706686015611E-2</v>
      </c>
      <c r="BD12" s="18">
        <v>5.7256061125118801E-2</v>
      </c>
      <c r="BE12" s="18">
        <v>0</v>
      </c>
      <c r="BF12" s="18">
        <v>0</v>
      </c>
      <c r="BG12" s="18">
        <v>0</v>
      </c>
    </row>
    <row r="14" spans="2:61">
      <c r="B14" s="21" t="s">
        <v>33</v>
      </c>
    </row>
    <row r="15" spans="2:61">
      <c r="B15" t="s">
        <v>483</v>
      </c>
    </row>
    <row r="16" spans="2:61">
      <c r="B16" t="s">
        <v>11</v>
      </c>
    </row>
    <row r="17" spans="2:2">
      <c r="B17"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I17"/>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306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2912</v>
      </c>
      <c r="D7" s="27">
        <v>1152</v>
      </c>
      <c r="E7" s="27">
        <v>1751</v>
      </c>
      <c r="G7" s="27">
        <v>147</v>
      </c>
      <c r="H7" s="27">
        <v>412</v>
      </c>
      <c r="I7" s="27">
        <v>288</v>
      </c>
      <c r="J7" s="27">
        <v>254</v>
      </c>
      <c r="K7" s="27">
        <v>311</v>
      </c>
      <c r="L7" s="27">
        <v>305</v>
      </c>
      <c r="M7" s="27">
        <v>483</v>
      </c>
      <c r="N7" s="27">
        <v>411</v>
      </c>
      <c r="O7" s="27">
        <v>301</v>
      </c>
      <c r="Q7" s="27">
        <v>1084</v>
      </c>
      <c r="R7" s="27">
        <v>610</v>
      </c>
      <c r="S7" s="27">
        <v>570</v>
      </c>
      <c r="T7" s="27">
        <v>624</v>
      </c>
      <c r="V7" s="27">
        <v>478</v>
      </c>
      <c r="W7" s="27">
        <v>611</v>
      </c>
      <c r="X7" s="27">
        <v>555</v>
      </c>
      <c r="Y7" s="27">
        <v>474</v>
      </c>
      <c r="Z7" s="27">
        <v>368</v>
      </c>
      <c r="AA7" s="27">
        <v>216</v>
      </c>
      <c r="AB7" s="27">
        <v>210</v>
      </c>
      <c r="AD7" s="27">
        <v>980</v>
      </c>
      <c r="AE7" s="27">
        <v>615</v>
      </c>
      <c r="AF7" s="27">
        <v>527</v>
      </c>
      <c r="AG7" s="27">
        <v>106</v>
      </c>
      <c r="AH7" s="27">
        <v>432</v>
      </c>
      <c r="AI7" s="27">
        <v>248</v>
      </c>
      <c r="AJ7" s="27">
        <v>4</v>
      </c>
      <c r="AL7" s="27">
        <v>547</v>
      </c>
      <c r="AM7" s="27">
        <v>640</v>
      </c>
      <c r="AN7" s="27">
        <v>180</v>
      </c>
      <c r="AP7" s="27">
        <v>232</v>
      </c>
      <c r="AQ7" s="27">
        <v>183</v>
      </c>
      <c r="AR7" s="27">
        <v>41</v>
      </c>
      <c r="AS7" s="27">
        <v>497</v>
      </c>
      <c r="AT7" s="27">
        <v>67</v>
      </c>
      <c r="AU7" s="27">
        <v>3</v>
      </c>
      <c r="AW7" s="27">
        <v>2547</v>
      </c>
      <c r="AX7" s="27">
        <v>330</v>
      </c>
      <c r="AZ7" s="27">
        <v>1326</v>
      </c>
      <c r="BA7" s="27">
        <v>930</v>
      </c>
      <c r="BB7" s="27">
        <v>0</v>
      </c>
      <c r="BC7" s="27">
        <v>527</v>
      </c>
      <c r="BD7" s="27">
        <v>129</v>
      </c>
      <c r="BE7" s="27">
        <v>0</v>
      </c>
      <c r="BF7" s="27">
        <v>0</v>
      </c>
      <c r="BG7" s="27">
        <v>0</v>
      </c>
    </row>
    <row r="8" spans="2:61">
      <c r="B8" s="7" t="s">
        <v>106</v>
      </c>
      <c r="C8" s="13">
        <v>2920</v>
      </c>
      <c r="D8" s="13">
        <v>1186</v>
      </c>
      <c r="E8" s="13">
        <v>1731</v>
      </c>
      <c r="G8" s="13">
        <v>136</v>
      </c>
      <c r="H8" s="13">
        <v>405</v>
      </c>
      <c r="I8" s="13">
        <v>290</v>
      </c>
      <c r="J8" s="13">
        <v>248</v>
      </c>
      <c r="K8" s="13">
        <v>312</v>
      </c>
      <c r="L8" s="13">
        <v>316</v>
      </c>
      <c r="M8" s="13">
        <v>484</v>
      </c>
      <c r="N8" s="13">
        <v>449</v>
      </c>
      <c r="O8" s="13">
        <v>279</v>
      </c>
      <c r="Q8" s="13">
        <v>1091</v>
      </c>
      <c r="R8" s="13">
        <v>607</v>
      </c>
      <c r="S8" s="13">
        <v>575</v>
      </c>
      <c r="T8" s="13">
        <v>622</v>
      </c>
      <c r="V8" s="13">
        <v>560</v>
      </c>
      <c r="W8" s="13">
        <v>582</v>
      </c>
      <c r="X8" s="13">
        <v>565</v>
      </c>
      <c r="Y8" s="13">
        <v>435</v>
      </c>
      <c r="Z8" s="13">
        <v>352</v>
      </c>
      <c r="AA8" s="13">
        <v>214</v>
      </c>
      <c r="AB8" s="13">
        <v>212</v>
      </c>
      <c r="AD8" s="13">
        <v>987</v>
      </c>
      <c r="AE8" s="13">
        <v>617</v>
      </c>
      <c r="AF8" s="13">
        <v>529</v>
      </c>
      <c r="AG8" s="13">
        <v>105</v>
      </c>
      <c r="AH8" s="13">
        <v>433</v>
      </c>
      <c r="AI8" s="13">
        <v>247</v>
      </c>
      <c r="AJ8" s="13">
        <v>4</v>
      </c>
      <c r="AL8" s="13">
        <v>567</v>
      </c>
      <c r="AM8" s="13">
        <v>660</v>
      </c>
      <c r="AN8" s="13">
        <v>184</v>
      </c>
      <c r="AP8" s="13">
        <v>229</v>
      </c>
      <c r="AQ8" s="13">
        <v>174</v>
      </c>
      <c r="AR8" s="13">
        <v>41</v>
      </c>
      <c r="AS8" s="13">
        <v>473</v>
      </c>
      <c r="AT8" s="13">
        <v>66</v>
      </c>
      <c r="AU8" s="13">
        <v>3</v>
      </c>
      <c r="AW8" s="13">
        <v>2553</v>
      </c>
      <c r="AX8" s="13">
        <v>332</v>
      </c>
      <c r="AZ8" s="13">
        <v>1382</v>
      </c>
      <c r="BA8" s="13">
        <v>902</v>
      </c>
      <c r="BB8" s="13">
        <v>0</v>
      </c>
      <c r="BC8" s="13">
        <v>510</v>
      </c>
      <c r="BD8" s="13">
        <v>127</v>
      </c>
      <c r="BE8" s="13">
        <v>0</v>
      </c>
      <c r="BF8" s="13">
        <v>0</v>
      </c>
      <c r="BG8" s="13">
        <v>0</v>
      </c>
    </row>
    <row r="9" spans="2:61" ht="32.1" customHeight="1">
      <c r="B9" s="20" t="s">
        <v>301</v>
      </c>
      <c r="C9" s="18">
        <v>0.124707106233726</v>
      </c>
      <c r="D9" s="18">
        <v>0.14924286080917701</v>
      </c>
      <c r="E9" s="18">
        <v>0.1079812498590989</v>
      </c>
      <c r="G9" s="18">
        <v>0.1299889262295254</v>
      </c>
      <c r="H9" s="18">
        <v>8.746274923194626E-2</v>
      </c>
      <c r="I9" s="18">
        <v>0.117582389783633</v>
      </c>
      <c r="J9" s="18">
        <v>8.2942325533102226E-2</v>
      </c>
      <c r="K9" s="18">
        <v>0.13821047437004741</v>
      </c>
      <c r="L9" s="18">
        <v>0.12050113638410841</v>
      </c>
      <c r="M9" s="18">
        <v>0.1866561401235339</v>
      </c>
      <c r="N9" s="18">
        <v>0.14133999577833731</v>
      </c>
      <c r="O9" s="18">
        <v>7.6309942413066018E-2</v>
      </c>
      <c r="Q9" s="18">
        <v>0.14764421368108119</v>
      </c>
      <c r="R9" s="18">
        <v>0.1117409901296091</v>
      </c>
      <c r="S9" s="18">
        <v>0.12761188115496741</v>
      </c>
      <c r="T9" s="18">
        <v>9.2770389944668019E-2</v>
      </c>
      <c r="V9" s="18">
        <v>6.1481378558415123E-2</v>
      </c>
      <c r="W9" s="18">
        <v>0.1124123483442187</v>
      </c>
      <c r="X9" s="18">
        <v>0.10513086319701</v>
      </c>
      <c r="Y9" s="18">
        <v>0.14770458238355849</v>
      </c>
      <c r="Z9" s="18">
        <v>0.179717916330804</v>
      </c>
      <c r="AA9" s="18">
        <v>0.17207096626142421</v>
      </c>
      <c r="AB9" s="18">
        <v>0.1912011736852314</v>
      </c>
      <c r="AD9" s="18">
        <v>0.16927825777701491</v>
      </c>
      <c r="AE9" s="18">
        <v>0.1096044957367923</v>
      </c>
      <c r="AF9" s="18">
        <v>0.1150819438719649</v>
      </c>
      <c r="AG9" s="18">
        <v>6.2416004031647092E-2</v>
      </c>
      <c r="AH9" s="18">
        <v>9.8602205201976184E-2</v>
      </c>
      <c r="AI9" s="18">
        <v>7.5353844769290926E-2</v>
      </c>
      <c r="AJ9" s="18">
        <v>0.2358772217288925</v>
      </c>
      <c r="AL9" s="18">
        <v>0.13300999999999999</v>
      </c>
      <c r="AM9" s="18">
        <v>6.9790000000000005E-2</v>
      </c>
      <c r="AN9" s="18">
        <v>7.5120000000000006E-2</v>
      </c>
      <c r="AP9" s="18">
        <v>0.20024236613087329</v>
      </c>
      <c r="AQ9" s="18">
        <v>0.1469665383319903</v>
      </c>
      <c r="AR9" s="18">
        <v>0.15199626342062711</v>
      </c>
      <c r="AS9" s="18">
        <v>0.19497999167443861</v>
      </c>
      <c r="AT9" s="18">
        <v>0.2458714068135841</v>
      </c>
      <c r="AU9" s="18">
        <v>0</v>
      </c>
      <c r="AW9" s="18">
        <v>0.13306623424583019</v>
      </c>
      <c r="AX9" s="18">
        <v>7.1162140993387621E-2</v>
      </c>
      <c r="AZ9" s="18">
        <v>7.3244307618556867E-2</v>
      </c>
      <c r="BA9" s="18">
        <v>0.1499529291038191</v>
      </c>
      <c r="BB9" s="18">
        <v>0</v>
      </c>
      <c r="BC9" s="18">
        <v>0.200611570112946</v>
      </c>
      <c r="BD9" s="18">
        <v>0.20065541014373739</v>
      </c>
      <c r="BE9" s="18">
        <v>0</v>
      </c>
      <c r="BF9" s="18">
        <v>0</v>
      </c>
      <c r="BG9" s="18">
        <v>0</v>
      </c>
    </row>
    <row r="10" spans="2:61" ht="45.95" customHeight="1">
      <c r="B10" s="20" t="s">
        <v>302</v>
      </c>
      <c r="C10" s="18">
        <v>0.38585850105788599</v>
      </c>
      <c r="D10" s="18">
        <v>0.44034699139138239</v>
      </c>
      <c r="E10" s="18">
        <v>0.34801419043005899</v>
      </c>
      <c r="G10" s="18">
        <v>0.32176726386505228</v>
      </c>
      <c r="H10" s="18">
        <v>0.38266169324098948</v>
      </c>
      <c r="I10" s="18">
        <v>0.37727635373515928</v>
      </c>
      <c r="J10" s="18">
        <v>0.41015797163989559</v>
      </c>
      <c r="K10" s="18">
        <v>0.42188313152338008</v>
      </c>
      <c r="L10" s="18">
        <v>0.39424473117549202</v>
      </c>
      <c r="M10" s="18">
        <v>0.42555356373826608</v>
      </c>
      <c r="N10" s="18">
        <v>0.35509161658958588</v>
      </c>
      <c r="O10" s="18">
        <v>0.34003410249266591</v>
      </c>
      <c r="Q10" s="18">
        <v>0.42541884018401399</v>
      </c>
      <c r="R10" s="18">
        <v>0.37684669121840042</v>
      </c>
      <c r="S10" s="18">
        <v>0.37338350294044892</v>
      </c>
      <c r="T10" s="18">
        <v>0.34051536581706338</v>
      </c>
      <c r="V10" s="18">
        <v>0.2998367527474039</v>
      </c>
      <c r="W10" s="18">
        <v>0.3923227302067307</v>
      </c>
      <c r="X10" s="18">
        <v>0.37735809539706222</v>
      </c>
      <c r="Y10" s="18">
        <v>0.39053148302210028</v>
      </c>
      <c r="Z10" s="18">
        <v>0.46456517476213949</v>
      </c>
      <c r="AA10" s="18">
        <v>0.45538482459442681</v>
      </c>
      <c r="AB10" s="18">
        <v>0.40752104035609699</v>
      </c>
      <c r="AD10" s="18">
        <v>0.41931109887866969</v>
      </c>
      <c r="AE10" s="18">
        <v>0.37968881444645869</v>
      </c>
      <c r="AF10" s="18">
        <v>0.38122808152479032</v>
      </c>
      <c r="AG10" s="18">
        <v>0.39878496639275901</v>
      </c>
      <c r="AH10" s="18">
        <v>0.36483196041654481</v>
      </c>
      <c r="AI10" s="18">
        <v>0.31513799637081907</v>
      </c>
      <c r="AJ10" s="18">
        <v>0</v>
      </c>
      <c r="AL10" s="18">
        <v>0.39889999999999998</v>
      </c>
      <c r="AM10" s="18">
        <v>0.38418999999999998</v>
      </c>
      <c r="AN10" s="18">
        <v>0.38934000000000002</v>
      </c>
      <c r="AP10" s="18">
        <v>0.41775663358966919</v>
      </c>
      <c r="AQ10" s="18">
        <v>0.38171330956704042</v>
      </c>
      <c r="AR10" s="18">
        <v>0.57523199437022077</v>
      </c>
      <c r="AS10" s="18">
        <v>0.45274726226072859</v>
      </c>
      <c r="AT10" s="18">
        <v>0.41304936011772669</v>
      </c>
      <c r="AU10" s="18">
        <v>1</v>
      </c>
      <c r="AW10" s="18">
        <v>0.40259322391227981</v>
      </c>
      <c r="AX10" s="18">
        <v>0.2775773297124865</v>
      </c>
      <c r="AZ10" s="18">
        <v>0.34117527593700941</v>
      </c>
      <c r="BA10" s="18">
        <v>0.40761567557071382</v>
      </c>
      <c r="BB10" s="18">
        <v>0</v>
      </c>
      <c r="BC10" s="18">
        <v>0.45951132433531028</v>
      </c>
      <c r="BD10" s="18">
        <v>0.42172216615284552</v>
      </c>
      <c r="BE10" s="18">
        <v>0</v>
      </c>
      <c r="BF10" s="18">
        <v>0</v>
      </c>
      <c r="BG10" s="18">
        <v>0</v>
      </c>
    </row>
    <row r="11" spans="2:61" ht="32.1" customHeight="1">
      <c r="B11" s="20" t="s">
        <v>303</v>
      </c>
      <c r="C11" s="18">
        <v>0.2564333481539709</v>
      </c>
      <c r="D11" s="18">
        <v>0.25469621195456338</v>
      </c>
      <c r="E11" s="18">
        <v>0.25779106575260508</v>
      </c>
      <c r="G11" s="18">
        <v>0.26075395486333153</v>
      </c>
      <c r="H11" s="18">
        <v>0.29053112795519681</v>
      </c>
      <c r="I11" s="18">
        <v>0.25051277672266509</v>
      </c>
      <c r="J11" s="18">
        <v>0.25097843710703571</v>
      </c>
      <c r="K11" s="18">
        <v>0.25320923787491151</v>
      </c>
      <c r="L11" s="18">
        <v>0.2275631358217382</v>
      </c>
      <c r="M11" s="18">
        <v>0.26156294089500209</v>
      </c>
      <c r="N11" s="18">
        <v>0.2390457182835613</v>
      </c>
      <c r="O11" s="18">
        <v>0.27120549217719819</v>
      </c>
      <c r="Q11" s="18">
        <v>0.23568019841088009</v>
      </c>
      <c r="R11" s="18">
        <v>0.28203221692910962</v>
      </c>
      <c r="S11" s="18">
        <v>0.27910188191262292</v>
      </c>
      <c r="T11" s="18">
        <v>0.25135029376630869</v>
      </c>
      <c r="V11" s="18">
        <v>0.25255335492620362</v>
      </c>
      <c r="W11" s="18">
        <v>0.231083548713717</v>
      </c>
      <c r="X11" s="18">
        <v>0.31662903228459921</v>
      </c>
      <c r="Y11" s="18">
        <v>0.2422973887532168</v>
      </c>
      <c r="Z11" s="18">
        <v>0.20894649948848651</v>
      </c>
      <c r="AA11" s="18">
        <v>0.27207990859470449</v>
      </c>
      <c r="AB11" s="18">
        <v>0.26798214877825022</v>
      </c>
      <c r="AD11" s="18">
        <v>0.25295646232960872</v>
      </c>
      <c r="AE11" s="18">
        <v>0.26001722454111598</v>
      </c>
      <c r="AF11" s="18">
        <v>0.22733690476844581</v>
      </c>
      <c r="AG11" s="18">
        <v>0.30406094415206419</v>
      </c>
      <c r="AH11" s="18">
        <v>0.26468283285933358</v>
      </c>
      <c r="AI11" s="18">
        <v>0.29312217004436653</v>
      </c>
      <c r="AJ11" s="18">
        <v>0</v>
      </c>
      <c r="AL11" s="18">
        <v>0.26119999999999999</v>
      </c>
      <c r="AM11" s="18">
        <v>0.28427999999999998</v>
      </c>
      <c r="AN11" s="18">
        <v>0.26707999999999998</v>
      </c>
      <c r="AP11" s="18">
        <v>0.28842645479500811</v>
      </c>
      <c r="AQ11" s="18">
        <v>0.27103880175151301</v>
      </c>
      <c r="AR11" s="18">
        <v>0.1770841776664919</v>
      </c>
      <c r="AS11" s="18">
        <v>0.2146150466262973</v>
      </c>
      <c r="AT11" s="18">
        <v>0.25522123840539318</v>
      </c>
      <c r="AU11" s="18">
        <v>0</v>
      </c>
      <c r="AW11" s="18">
        <v>0.25548842813765038</v>
      </c>
      <c r="AX11" s="18">
        <v>0.2720088239268294</v>
      </c>
      <c r="AZ11" s="18">
        <v>0.26179310071691531</v>
      </c>
      <c r="BA11" s="18">
        <v>0.26276911267073783</v>
      </c>
      <c r="BB11" s="18">
        <v>0</v>
      </c>
      <c r="BC11" s="18">
        <v>0.22159527141927471</v>
      </c>
      <c r="BD11" s="18">
        <v>0.29325294360077941</v>
      </c>
      <c r="BE11" s="18">
        <v>0</v>
      </c>
      <c r="BF11" s="18">
        <v>0</v>
      </c>
      <c r="BG11" s="18">
        <v>0</v>
      </c>
    </row>
    <row r="12" spans="2:61" ht="18.95" customHeight="1">
      <c r="B12" s="20" t="s">
        <v>119</v>
      </c>
      <c r="C12" s="18">
        <v>0.233001044554417</v>
      </c>
      <c r="D12" s="18">
        <v>0.15571393584487739</v>
      </c>
      <c r="E12" s="18">
        <v>0.28621349395823692</v>
      </c>
      <c r="G12" s="18">
        <v>0.28748985504209079</v>
      </c>
      <c r="H12" s="18">
        <v>0.23934442957186741</v>
      </c>
      <c r="I12" s="18">
        <v>0.25462847975854253</v>
      </c>
      <c r="J12" s="18">
        <v>0.25592126571996648</v>
      </c>
      <c r="K12" s="18">
        <v>0.18669715623166111</v>
      </c>
      <c r="L12" s="18">
        <v>0.25769099661866141</v>
      </c>
      <c r="M12" s="18">
        <v>0.12622735524319789</v>
      </c>
      <c r="N12" s="18">
        <v>0.26452266934851559</v>
      </c>
      <c r="O12" s="18">
        <v>0.31245046291706968</v>
      </c>
      <c r="Q12" s="18">
        <v>0.1912567477240246</v>
      </c>
      <c r="R12" s="18">
        <v>0.22938010172288109</v>
      </c>
      <c r="S12" s="18">
        <v>0.21990273399196089</v>
      </c>
      <c r="T12" s="18">
        <v>0.31536395047195981</v>
      </c>
      <c r="V12" s="18">
        <v>0.38612851376797741</v>
      </c>
      <c r="W12" s="18">
        <v>0.26418137273533349</v>
      </c>
      <c r="X12" s="18">
        <v>0.20088200912132859</v>
      </c>
      <c r="Y12" s="18">
        <v>0.21946654584112449</v>
      </c>
      <c r="Z12" s="18">
        <v>0.14677040941857011</v>
      </c>
      <c r="AA12" s="18">
        <v>0.1004643005494445</v>
      </c>
      <c r="AB12" s="18">
        <v>0.13329563718042131</v>
      </c>
      <c r="AD12" s="18">
        <v>0.15845418101470671</v>
      </c>
      <c r="AE12" s="18">
        <v>0.25068946527563302</v>
      </c>
      <c r="AF12" s="18">
        <v>0.27635306983479913</v>
      </c>
      <c r="AG12" s="18">
        <v>0.23473808542352961</v>
      </c>
      <c r="AH12" s="18">
        <v>0.27188300152214528</v>
      </c>
      <c r="AI12" s="18">
        <v>0.31638598881552371</v>
      </c>
      <c r="AJ12" s="18">
        <v>0.76412277827110753</v>
      </c>
      <c r="AL12" s="18">
        <v>0.20688999999999999</v>
      </c>
      <c r="AM12" s="18">
        <v>0.26173000000000002</v>
      </c>
      <c r="AN12" s="18">
        <v>0.26845000000000002</v>
      </c>
      <c r="AP12" s="18">
        <v>9.3574545484449531E-2</v>
      </c>
      <c r="AQ12" s="18">
        <v>0.20028135034945649</v>
      </c>
      <c r="AR12" s="18">
        <v>9.5687564542660364E-2</v>
      </c>
      <c r="AS12" s="18">
        <v>0.13765769943853551</v>
      </c>
      <c r="AT12" s="18">
        <v>8.5857994663296106E-2</v>
      </c>
      <c r="AU12" s="18">
        <v>0</v>
      </c>
      <c r="AW12" s="18">
        <v>0.20885211370423951</v>
      </c>
      <c r="AX12" s="18">
        <v>0.37925170536729652</v>
      </c>
      <c r="AZ12" s="18">
        <v>0.32378731572751851</v>
      </c>
      <c r="BA12" s="18">
        <v>0.17966228265472919</v>
      </c>
      <c r="BB12" s="18">
        <v>0</v>
      </c>
      <c r="BC12" s="18">
        <v>0.118281834132469</v>
      </c>
      <c r="BD12" s="18">
        <v>8.4369480102637617E-2</v>
      </c>
      <c r="BE12" s="18">
        <v>0</v>
      </c>
      <c r="BF12" s="18">
        <v>0</v>
      </c>
      <c r="BG12" s="18">
        <v>0</v>
      </c>
    </row>
    <row r="14" spans="2:61">
      <c r="B14" s="21" t="s">
        <v>33</v>
      </c>
    </row>
    <row r="15" spans="2:61">
      <c r="B15" t="s">
        <v>483</v>
      </c>
    </row>
    <row r="16" spans="2:61">
      <c r="B16" t="s">
        <v>11</v>
      </c>
    </row>
    <row r="17" spans="2:2">
      <c r="B17"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I17"/>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307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2912</v>
      </c>
      <c r="D7" s="27">
        <v>1152</v>
      </c>
      <c r="E7" s="27">
        <v>1751</v>
      </c>
      <c r="G7" s="27">
        <v>147</v>
      </c>
      <c r="H7" s="27">
        <v>412</v>
      </c>
      <c r="I7" s="27">
        <v>288</v>
      </c>
      <c r="J7" s="27">
        <v>254</v>
      </c>
      <c r="K7" s="27">
        <v>311</v>
      </c>
      <c r="L7" s="27">
        <v>305</v>
      </c>
      <c r="M7" s="27">
        <v>483</v>
      </c>
      <c r="N7" s="27">
        <v>411</v>
      </c>
      <c r="O7" s="27">
        <v>301</v>
      </c>
      <c r="Q7" s="27">
        <v>1084</v>
      </c>
      <c r="R7" s="27">
        <v>610</v>
      </c>
      <c r="S7" s="27">
        <v>570</v>
      </c>
      <c r="T7" s="27">
        <v>624</v>
      </c>
      <c r="V7" s="27">
        <v>478</v>
      </c>
      <c r="W7" s="27">
        <v>611</v>
      </c>
      <c r="X7" s="27">
        <v>555</v>
      </c>
      <c r="Y7" s="27">
        <v>474</v>
      </c>
      <c r="Z7" s="27">
        <v>368</v>
      </c>
      <c r="AA7" s="27">
        <v>216</v>
      </c>
      <c r="AB7" s="27">
        <v>210</v>
      </c>
      <c r="AD7" s="27">
        <v>980</v>
      </c>
      <c r="AE7" s="27">
        <v>615</v>
      </c>
      <c r="AF7" s="27">
        <v>527</v>
      </c>
      <c r="AG7" s="27">
        <v>106</v>
      </c>
      <c r="AH7" s="27">
        <v>432</v>
      </c>
      <c r="AI7" s="27">
        <v>248</v>
      </c>
      <c r="AJ7" s="27">
        <v>4</v>
      </c>
      <c r="AL7" s="27">
        <v>547</v>
      </c>
      <c r="AM7" s="27">
        <v>640</v>
      </c>
      <c r="AN7" s="27">
        <v>180</v>
      </c>
      <c r="AP7" s="27">
        <v>232</v>
      </c>
      <c r="AQ7" s="27">
        <v>183</v>
      </c>
      <c r="AR7" s="27">
        <v>41</v>
      </c>
      <c r="AS7" s="27">
        <v>497</v>
      </c>
      <c r="AT7" s="27">
        <v>67</v>
      </c>
      <c r="AU7" s="27">
        <v>3</v>
      </c>
      <c r="AW7" s="27">
        <v>2547</v>
      </c>
      <c r="AX7" s="27">
        <v>330</v>
      </c>
      <c r="AZ7" s="27">
        <v>1326</v>
      </c>
      <c r="BA7" s="27">
        <v>930</v>
      </c>
      <c r="BB7" s="27">
        <v>0</v>
      </c>
      <c r="BC7" s="27">
        <v>527</v>
      </c>
      <c r="BD7" s="27">
        <v>129</v>
      </c>
      <c r="BE7" s="27">
        <v>0</v>
      </c>
      <c r="BF7" s="27">
        <v>0</v>
      </c>
      <c r="BG7" s="27">
        <v>0</v>
      </c>
    </row>
    <row r="8" spans="2:61">
      <c r="B8" s="7" t="s">
        <v>106</v>
      </c>
      <c r="C8" s="13">
        <v>2920</v>
      </c>
      <c r="D8" s="13">
        <v>1186</v>
      </c>
      <c r="E8" s="13">
        <v>1731</v>
      </c>
      <c r="G8" s="13">
        <v>136</v>
      </c>
      <c r="H8" s="13">
        <v>405</v>
      </c>
      <c r="I8" s="13">
        <v>290</v>
      </c>
      <c r="J8" s="13">
        <v>248</v>
      </c>
      <c r="K8" s="13">
        <v>312</v>
      </c>
      <c r="L8" s="13">
        <v>316</v>
      </c>
      <c r="M8" s="13">
        <v>484</v>
      </c>
      <c r="N8" s="13">
        <v>449</v>
      </c>
      <c r="O8" s="13">
        <v>279</v>
      </c>
      <c r="Q8" s="13">
        <v>1091</v>
      </c>
      <c r="R8" s="13">
        <v>607</v>
      </c>
      <c r="S8" s="13">
        <v>575</v>
      </c>
      <c r="T8" s="13">
        <v>622</v>
      </c>
      <c r="V8" s="13">
        <v>560</v>
      </c>
      <c r="W8" s="13">
        <v>582</v>
      </c>
      <c r="X8" s="13">
        <v>565</v>
      </c>
      <c r="Y8" s="13">
        <v>435</v>
      </c>
      <c r="Z8" s="13">
        <v>352</v>
      </c>
      <c r="AA8" s="13">
        <v>214</v>
      </c>
      <c r="AB8" s="13">
        <v>212</v>
      </c>
      <c r="AD8" s="13">
        <v>987</v>
      </c>
      <c r="AE8" s="13">
        <v>617</v>
      </c>
      <c r="AF8" s="13">
        <v>529</v>
      </c>
      <c r="AG8" s="13">
        <v>105</v>
      </c>
      <c r="AH8" s="13">
        <v>433</v>
      </c>
      <c r="AI8" s="13">
        <v>247</v>
      </c>
      <c r="AJ8" s="13">
        <v>4</v>
      </c>
      <c r="AL8" s="13">
        <v>567</v>
      </c>
      <c r="AM8" s="13">
        <v>660</v>
      </c>
      <c r="AN8" s="13">
        <v>184</v>
      </c>
      <c r="AP8" s="13">
        <v>229</v>
      </c>
      <c r="AQ8" s="13">
        <v>174</v>
      </c>
      <c r="AR8" s="13">
        <v>41</v>
      </c>
      <c r="AS8" s="13">
        <v>473</v>
      </c>
      <c r="AT8" s="13">
        <v>66</v>
      </c>
      <c r="AU8" s="13">
        <v>3</v>
      </c>
      <c r="AW8" s="13">
        <v>2553</v>
      </c>
      <c r="AX8" s="13">
        <v>332</v>
      </c>
      <c r="AZ8" s="13">
        <v>1382</v>
      </c>
      <c r="BA8" s="13">
        <v>902</v>
      </c>
      <c r="BB8" s="13">
        <v>0</v>
      </c>
      <c r="BC8" s="13">
        <v>510</v>
      </c>
      <c r="BD8" s="13">
        <v>127</v>
      </c>
      <c r="BE8" s="13">
        <v>0</v>
      </c>
      <c r="BF8" s="13">
        <v>0</v>
      </c>
      <c r="BG8" s="13">
        <v>0</v>
      </c>
    </row>
    <row r="9" spans="2:61" ht="32.1" customHeight="1">
      <c r="B9" s="20" t="s">
        <v>301</v>
      </c>
      <c r="C9" s="18">
        <v>0.18923593149086751</v>
      </c>
      <c r="D9" s="18">
        <v>0.23456663508340181</v>
      </c>
      <c r="E9" s="18">
        <v>0.15856455447345619</v>
      </c>
      <c r="G9" s="18">
        <v>0.22147901469452269</v>
      </c>
      <c r="H9" s="18">
        <v>0.1884544338077766</v>
      </c>
      <c r="I9" s="18">
        <v>0.1938234290159658</v>
      </c>
      <c r="J9" s="18">
        <v>0.15612202696798941</v>
      </c>
      <c r="K9" s="18">
        <v>0.1404053671158329</v>
      </c>
      <c r="L9" s="18">
        <v>0.18940327221984421</v>
      </c>
      <c r="M9" s="18">
        <v>0.27213013231793642</v>
      </c>
      <c r="N9" s="18">
        <v>0.1663688083607005</v>
      </c>
      <c r="O9" s="18">
        <v>0.1469492388014389</v>
      </c>
      <c r="Q9" s="18">
        <v>0.25729394363999569</v>
      </c>
      <c r="R9" s="18">
        <v>0.13969821973693411</v>
      </c>
      <c r="S9" s="18">
        <v>0.14780469923545531</v>
      </c>
      <c r="T9" s="18">
        <v>0.1606628027874977</v>
      </c>
      <c r="V9" s="18">
        <v>0.15929114164354211</v>
      </c>
      <c r="W9" s="18">
        <v>0.23830939714764479</v>
      </c>
      <c r="X9" s="18">
        <v>0.192435619690734</v>
      </c>
      <c r="Y9" s="18">
        <v>0.19003746037869779</v>
      </c>
      <c r="Z9" s="18">
        <v>0.1234118011533137</v>
      </c>
      <c r="AA9" s="18">
        <v>0.2090742421864675</v>
      </c>
      <c r="AB9" s="18">
        <v>0.21294009644548101</v>
      </c>
      <c r="AD9" s="18">
        <v>0.28997342899665501</v>
      </c>
      <c r="AE9" s="18">
        <v>0.14167265757656719</v>
      </c>
      <c r="AF9" s="18">
        <v>0.1299356550699437</v>
      </c>
      <c r="AG9" s="18">
        <v>0.17557339045747869</v>
      </c>
      <c r="AH9" s="18">
        <v>0.13123172709239159</v>
      </c>
      <c r="AI9" s="18">
        <v>0.13923107225301121</v>
      </c>
      <c r="AJ9" s="18">
        <v>0.2358772217288925</v>
      </c>
      <c r="AL9" s="18">
        <v>0.26508999999999999</v>
      </c>
      <c r="AM9" s="18">
        <v>0.14956</v>
      </c>
      <c r="AN9" s="18">
        <v>0.16386000000000001</v>
      </c>
      <c r="AP9" s="18">
        <v>0.21894361498482681</v>
      </c>
      <c r="AQ9" s="18">
        <v>0.2019837340625085</v>
      </c>
      <c r="AR9" s="18">
        <v>0.17741946540897471</v>
      </c>
      <c r="AS9" s="18">
        <v>0.13984534046118219</v>
      </c>
      <c r="AT9" s="18">
        <v>0.1634886989980962</v>
      </c>
      <c r="AU9" s="18">
        <v>0.34230535587456951</v>
      </c>
      <c r="AW9" s="18">
        <v>0.20420646487325109</v>
      </c>
      <c r="AX9" s="18">
        <v>8.5345274978636587E-2</v>
      </c>
      <c r="AZ9" s="18">
        <v>0.15206569932347361</v>
      </c>
      <c r="BA9" s="18">
        <v>0.26557696246537288</v>
      </c>
      <c r="BB9" s="18">
        <v>0</v>
      </c>
      <c r="BC9" s="18">
        <v>0.15545653273841739</v>
      </c>
      <c r="BD9" s="18">
        <v>0.18740984514616091</v>
      </c>
      <c r="BE9" s="18">
        <v>0</v>
      </c>
      <c r="BF9" s="18">
        <v>0</v>
      </c>
      <c r="BG9" s="18">
        <v>0</v>
      </c>
    </row>
    <row r="10" spans="2:61" ht="45.95" customHeight="1">
      <c r="B10" s="20" t="s">
        <v>302</v>
      </c>
      <c r="C10" s="18">
        <v>0.40131244013452883</v>
      </c>
      <c r="D10" s="18">
        <v>0.44505317478249617</v>
      </c>
      <c r="E10" s="18">
        <v>0.37144499114921498</v>
      </c>
      <c r="G10" s="18">
        <v>0.37724071862049152</v>
      </c>
      <c r="H10" s="18">
        <v>0.37743861415454583</v>
      </c>
      <c r="I10" s="18">
        <v>0.41362614464886588</v>
      </c>
      <c r="J10" s="18">
        <v>0.39318816267496443</v>
      </c>
      <c r="K10" s="18">
        <v>0.45485057711898769</v>
      </c>
      <c r="L10" s="18">
        <v>0.37914340409989328</v>
      </c>
      <c r="M10" s="18">
        <v>0.43540280724255181</v>
      </c>
      <c r="N10" s="18">
        <v>0.38614140668846658</v>
      </c>
      <c r="O10" s="18">
        <v>0.37265264376673041</v>
      </c>
      <c r="Q10" s="18">
        <v>0.40276260353409399</v>
      </c>
      <c r="R10" s="18">
        <v>0.42271001218149051</v>
      </c>
      <c r="S10" s="18">
        <v>0.43886572421490849</v>
      </c>
      <c r="T10" s="18">
        <v>0.34875570641793913</v>
      </c>
      <c r="V10" s="18">
        <v>0.33594688543739371</v>
      </c>
      <c r="W10" s="18">
        <v>0.39861167571799189</v>
      </c>
      <c r="X10" s="18">
        <v>0.42595999737064028</v>
      </c>
      <c r="Y10" s="18">
        <v>0.40275594401762621</v>
      </c>
      <c r="Z10" s="18">
        <v>0.42579774080860039</v>
      </c>
      <c r="AA10" s="18">
        <v>0.42539278550317661</v>
      </c>
      <c r="AB10" s="18">
        <v>0.44773573112276049</v>
      </c>
      <c r="AD10" s="18">
        <v>0.4088579684270332</v>
      </c>
      <c r="AE10" s="18">
        <v>0.4209156704429256</v>
      </c>
      <c r="AF10" s="18">
        <v>0.39299911575557162</v>
      </c>
      <c r="AG10" s="18">
        <v>0.38626938507179359</v>
      </c>
      <c r="AH10" s="18">
        <v>0.40181814363064089</v>
      </c>
      <c r="AI10" s="18">
        <v>0.35197505479664359</v>
      </c>
      <c r="AJ10" s="18">
        <v>0</v>
      </c>
      <c r="AL10" s="18">
        <v>0.41316000000000003</v>
      </c>
      <c r="AM10" s="18">
        <v>0.44962000000000002</v>
      </c>
      <c r="AN10" s="18">
        <v>0.33943000000000001</v>
      </c>
      <c r="AP10" s="18">
        <v>0.44496086353649261</v>
      </c>
      <c r="AQ10" s="18">
        <v>0.38931158159466311</v>
      </c>
      <c r="AR10" s="18">
        <v>0.37562133953811089</v>
      </c>
      <c r="AS10" s="18">
        <v>0.43527785971535571</v>
      </c>
      <c r="AT10" s="18">
        <v>0.49270705434368822</v>
      </c>
      <c r="AU10" s="18">
        <v>0.65769464412543044</v>
      </c>
      <c r="AW10" s="18">
        <v>0.41412287022827449</v>
      </c>
      <c r="AX10" s="18">
        <v>0.31414573398824969</v>
      </c>
      <c r="AZ10" s="18">
        <v>0.39062870316409692</v>
      </c>
      <c r="BA10" s="18">
        <v>0.38407700854804933</v>
      </c>
      <c r="BB10" s="18">
        <v>0</v>
      </c>
      <c r="BC10" s="18">
        <v>0.44444135571945681</v>
      </c>
      <c r="BD10" s="18">
        <v>0.46683347481372012</v>
      </c>
      <c r="BE10" s="18">
        <v>0</v>
      </c>
      <c r="BF10" s="18">
        <v>0</v>
      </c>
      <c r="BG10" s="18">
        <v>0</v>
      </c>
    </row>
    <row r="11" spans="2:61" ht="32.1" customHeight="1">
      <c r="B11" s="20" t="s">
        <v>303</v>
      </c>
      <c r="C11" s="18">
        <v>0.1777369945332021</v>
      </c>
      <c r="D11" s="18">
        <v>0.16589034207890749</v>
      </c>
      <c r="E11" s="18">
        <v>0.18527113806180431</v>
      </c>
      <c r="G11" s="18">
        <v>0.14205575280051541</v>
      </c>
      <c r="H11" s="18">
        <v>0.19425278000295279</v>
      </c>
      <c r="I11" s="18">
        <v>0.15908531319375849</v>
      </c>
      <c r="J11" s="18">
        <v>0.17627647907056321</v>
      </c>
      <c r="K11" s="18">
        <v>0.18076866255682719</v>
      </c>
      <c r="L11" s="18">
        <v>0.20370551128630221</v>
      </c>
      <c r="M11" s="18">
        <v>0.17407543781219151</v>
      </c>
      <c r="N11" s="18">
        <v>0.16630514827488399</v>
      </c>
      <c r="O11" s="18">
        <v>0.18383206283655379</v>
      </c>
      <c r="Q11" s="18">
        <v>0.1752159212602884</v>
      </c>
      <c r="R11" s="18">
        <v>0.181577167754535</v>
      </c>
      <c r="S11" s="18">
        <v>0.17322983644116061</v>
      </c>
      <c r="T11" s="18">
        <v>0.18420356876250951</v>
      </c>
      <c r="V11" s="18">
        <v>0.15296810882894271</v>
      </c>
      <c r="W11" s="18">
        <v>0.13312764622590809</v>
      </c>
      <c r="X11" s="18">
        <v>0.16320828439500679</v>
      </c>
      <c r="Y11" s="18">
        <v>0.1893492474368958</v>
      </c>
      <c r="Z11" s="18">
        <v>0.26584331712326298</v>
      </c>
      <c r="AA11" s="18">
        <v>0.21406866768268459</v>
      </c>
      <c r="AB11" s="18">
        <v>0.1973587891507444</v>
      </c>
      <c r="AD11" s="18">
        <v>0.14439785682747561</v>
      </c>
      <c r="AE11" s="18">
        <v>0.20709311385003051</v>
      </c>
      <c r="AF11" s="18">
        <v>0.18103029914670851</v>
      </c>
      <c r="AG11" s="18">
        <v>0.25797024569382881</v>
      </c>
      <c r="AH11" s="18">
        <v>0.17314282132475811</v>
      </c>
      <c r="AI11" s="18">
        <v>0.2074312229592328</v>
      </c>
      <c r="AJ11" s="18">
        <v>0</v>
      </c>
      <c r="AL11" s="18">
        <v>0.14707999999999999</v>
      </c>
      <c r="AM11" s="18">
        <v>0.15465999999999999</v>
      </c>
      <c r="AN11" s="18">
        <v>0.18275</v>
      </c>
      <c r="AP11" s="18">
        <v>0.2106288137108813</v>
      </c>
      <c r="AQ11" s="18">
        <v>0.19878109148428119</v>
      </c>
      <c r="AR11" s="18">
        <v>0.30243165710938191</v>
      </c>
      <c r="AS11" s="18">
        <v>0.24217112855851139</v>
      </c>
      <c r="AT11" s="18">
        <v>0.2599252044620447</v>
      </c>
      <c r="AU11" s="18">
        <v>0</v>
      </c>
      <c r="AW11" s="18">
        <v>0.1766474640357717</v>
      </c>
      <c r="AX11" s="18">
        <v>0.20156769674780631</v>
      </c>
      <c r="AZ11" s="18">
        <v>0.1574459415759327</v>
      </c>
      <c r="BA11" s="18">
        <v>0.1710492820456759</v>
      </c>
      <c r="BB11" s="18">
        <v>0</v>
      </c>
      <c r="BC11" s="18">
        <v>0.2312406110802778</v>
      </c>
      <c r="BD11" s="18">
        <v>0.231175481814137</v>
      </c>
      <c r="BE11" s="18">
        <v>0</v>
      </c>
      <c r="BF11" s="18">
        <v>0</v>
      </c>
      <c r="BG11" s="18">
        <v>0</v>
      </c>
    </row>
    <row r="12" spans="2:61" ht="18.95" customHeight="1">
      <c r="B12" s="20" t="s">
        <v>119</v>
      </c>
      <c r="C12" s="18">
        <v>0.2317146338414014</v>
      </c>
      <c r="D12" s="18">
        <v>0.1544898480551947</v>
      </c>
      <c r="E12" s="18">
        <v>0.28471931631552461</v>
      </c>
      <c r="G12" s="18">
        <v>0.25922451388447021</v>
      </c>
      <c r="H12" s="18">
        <v>0.23985417203472481</v>
      </c>
      <c r="I12" s="18">
        <v>0.23346511314140961</v>
      </c>
      <c r="J12" s="18">
        <v>0.27441333128648299</v>
      </c>
      <c r="K12" s="18">
        <v>0.22397539320835219</v>
      </c>
      <c r="L12" s="18">
        <v>0.2277478123939603</v>
      </c>
      <c r="M12" s="18">
        <v>0.1183916226273202</v>
      </c>
      <c r="N12" s="18">
        <v>0.2811846366759489</v>
      </c>
      <c r="O12" s="18">
        <v>0.29656605459527668</v>
      </c>
      <c r="Q12" s="18">
        <v>0.16472753156562181</v>
      </c>
      <c r="R12" s="18">
        <v>0.25601460032704049</v>
      </c>
      <c r="S12" s="18">
        <v>0.24009974010847551</v>
      </c>
      <c r="T12" s="18">
        <v>0.30637792203205372</v>
      </c>
      <c r="V12" s="18">
        <v>0.35179386409012148</v>
      </c>
      <c r="W12" s="18">
        <v>0.22995128090845521</v>
      </c>
      <c r="X12" s="18">
        <v>0.21839609854361891</v>
      </c>
      <c r="Y12" s="18">
        <v>0.21785734816678029</v>
      </c>
      <c r="Z12" s="18">
        <v>0.184947140914823</v>
      </c>
      <c r="AA12" s="18">
        <v>0.15146430462767119</v>
      </c>
      <c r="AB12" s="18">
        <v>0.1419653832810141</v>
      </c>
      <c r="AD12" s="18">
        <v>0.1567707457488362</v>
      </c>
      <c r="AE12" s="18">
        <v>0.23031855813047669</v>
      </c>
      <c r="AF12" s="18">
        <v>0.29603493002777631</v>
      </c>
      <c r="AG12" s="18">
        <v>0.1801869787768989</v>
      </c>
      <c r="AH12" s="18">
        <v>0.29380730795220911</v>
      </c>
      <c r="AI12" s="18">
        <v>0.30136264999111262</v>
      </c>
      <c r="AJ12" s="18">
        <v>0.76412277827110753</v>
      </c>
      <c r="AL12" s="18">
        <v>0.17468</v>
      </c>
      <c r="AM12" s="18">
        <v>0.24615999999999999</v>
      </c>
      <c r="AN12" s="18">
        <v>0.31395000000000001</v>
      </c>
      <c r="AP12" s="18">
        <v>0.1254667077677995</v>
      </c>
      <c r="AQ12" s="18">
        <v>0.20992359285854739</v>
      </c>
      <c r="AR12" s="18">
        <v>0.14452753794353251</v>
      </c>
      <c r="AS12" s="18">
        <v>0.1827056712649506</v>
      </c>
      <c r="AT12" s="18">
        <v>8.3879042196170997E-2</v>
      </c>
      <c r="AU12" s="18">
        <v>0</v>
      </c>
      <c r="AW12" s="18">
        <v>0.20502320086270259</v>
      </c>
      <c r="AX12" s="18">
        <v>0.3989412942853075</v>
      </c>
      <c r="AZ12" s="18">
        <v>0.29985965593649683</v>
      </c>
      <c r="BA12" s="18">
        <v>0.1792967469409017</v>
      </c>
      <c r="BB12" s="18">
        <v>0</v>
      </c>
      <c r="BC12" s="18">
        <v>0.168861500461848</v>
      </c>
      <c r="BD12" s="18">
        <v>0.11458119822598201</v>
      </c>
      <c r="BE12" s="18">
        <v>0</v>
      </c>
      <c r="BF12" s="18">
        <v>0</v>
      </c>
      <c r="BG12" s="18">
        <v>0</v>
      </c>
    </row>
    <row r="14" spans="2:61">
      <c r="B14" s="21" t="s">
        <v>33</v>
      </c>
    </row>
    <row r="15" spans="2:61">
      <c r="B15" t="s">
        <v>483</v>
      </c>
    </row>
    <row r="16" spans="2:61">
      <c r="B16" t="s">
        <v>11</v>
      </c>
    </row>
    <row r="17" spans="2:2">
      <c r="B17"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I17"/>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308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2912</v>
      </c>
      <c r="D7" s="27">
        <v>1152</v>
      </c>
      <c r="E7" s="27">
        <v>1751</v>
      </c>
      <c r="G7" s="27">
        <v>147</v>
      </c>
      <c r="H7" s="27">
        <v>412</v>
      </c>
      <c r="I7" s="27">
        <v>288</v>
      </c>
      <c r="J7" s="27">
        <v>254</v>
      </c>
      <c r="K7" s="27">
        <v>311</v>
      </c>
      <c r="L7" s="27">
        <v>305</v>
      </c>
      <c r="M7" s="27">
        <v>483</v>
      </c>
      <c r="N7" s="27">
        <v>411</v>
      </c>
      <c r="O7" s="27">
        <v>301</v>
      </c>
      <c r="Q7" s="27">
        <v>1084</v>
      </c>
      <c r="R7" s="27">
        <v>610</v>
      </c>
      <c r="S7" s="27">
        <v>570</v>
      </c>
      <c r="T7" s="27">
        <v>624</v>
      </c>
      <c r="V7" s="27">
        <v>478</v>
      </c>
      <c r="W7" s="27">
        <v>611</v>
      </c>
      <c r="X7" s="27">
        <v>555</v>
      </c>
      <c r="Y7" s="27">
        <v>474</v>
      </c>
      <c r="Z7" s="27">
        <v>368</v>
      </c>
      <c r="AA7" s="27">
        <v>216</v>
      </c>
      <c r="AB7" s="27">
        <v>210</v>
      </c>
      <c r="AD7" s="27">
        <v>980</v>
      </c>
      <c r="AE7" s="27">
        <v>615</v>
      </c>
      <c r="AF7" s="27">
        <v>527</v>
      </c>
      <c r="AG7" s="27">
        <v>106</v>
      </c>
      <c r="AH7" s="27">
        <v>432</v>
      </c>
      <c r="AI7" s="27">
        <v>248</v>
      </c>
      <c r="AJ7" s="27">
        <v>4</v>
      </c>
      <c r="AL7" s="27">
        <v>547</v>
      </c>
      <c r="AM7" s="27">
        <v>640</v>
      </c>
      <c r="AN7" s="27">
        <v>180</v>
      </c>
      <c r="AP7" s="27">
        <v>232</v>
      </c>
      <c r="AQ7" s="27">
        <v>183</v>
      </c>
      <c r="AR7" s="27">
        <v>41</v>
      </c>
      <c r="AS7" s="27">
        <v>497</v>
      </c>
      <c r="AT7" s="27">
        <v>67</v>
      </c>
      <c r="AU7" s="27">
        <v>3</v>
      </c>
      <c r="AW7" s="27">
        <v>2547</v>
      </c>
      <c r="AX7" s="27">
        <v>330</v>
      </c>
      <c r="AZ7" s="27">
        <v>1326</v>
      </c>
      <c r="BA7" s="27">
        <v>930</v>
      </c>
      <c r="BB7" s="27">
        <v>0</v>
      </c>
      <c r="BC7" s="27">
        <v>527</v>
      </c>
      <c r="BD7" s="27">
        <v>129</v>
      </c>
      <c r="BE7" s="27">
        <v>0</v>
      </c>
      <c r="BF7" s="27">
        <v>0</v>
      </c>
      <c r="BG7" s="27">
        <v>0</v>
      </c>
    </row>
    <row r="8" spans="2:61">
      <c r="B8" s="7" t="s">
        <v>106</v>
      </c>
      <c r="C8" s="13">
        <v>2920</v>
      </c>
      <c r="D8" s="13">
        <v>1186</v>
      </c>
      <c r="E8" s="13">
        <v>1731</v>
      </c>
      <c r="G8" s="13">
        <v>136</v>
      </c>
      <c r="H8" s="13">
        <v>405</v>
      </c>
      <c r="I8" s="13">
        <v>290</v>
      </c>
      <c r="J8" s="13">
        <v>248</v>
      </c>
      <c r="K8" s="13">
        <v>312</v>
      </c>
      <c r="L8" s="13">
        <v>316</v>
      </c>
      <c r="M8" s="13">
        <v>484</v>
      </c>
      <c r="N8" s="13">
        <v>449</v>
      </c>
      <c r="O8" s="13">
        <v>279</v>
      </c>
      <c r="Q8" s="13">
        <v>1091</v>
      </c>
      <c r="R8" s="13">
        <v>607</v>
      </c>
      <c r="S8" s="13">
        <v>575</v>
      </c>
      <c r="T8" s="13">
        <v>622</v>
      </c>
      <c r="V8" s="13">
        <v>560</v>
      </c>
      <c r="W8" s="13">
        <v>582</v>
      </c>
      <c r="X8" s="13">
        <v>565</v>
      </c>
      <c r="Y8" s="13">
        <v>435</v>
      </c>
      <c r="Z8" s="13">
        <v>352</v>
      </c>
      <c r="AA8" s="13">
        <v>214</v>
      </c>
      <c r="AB8" s="13">
        <v>212</v>
      </c>
      <c r="AD8" s="13">
        <v>987</v>
      </c>
      <c r="AE8" s="13">
        <v>617</v>
      </c>
      <c r="AF8" s="13">
        <v>529</v>
      </c>
      <c r="AG8" s="13">
        <v>105</v>
      </c>
      <c r="AH8" s="13">
        <v>433</v>
      </c>
      <c r="AI8" s="13">
        <v>247</v>
      </c>
      <c r="AJ8" s="13">
        <v>4</v>
      </c>
      <c r="AL8" s="13">
        <v>567</v>
      </c>
      <c r="AM8" s="13">
        <v>660</v>
      </c>
      <c r="AN8" s="13">
        <v>184</v>
      </c>
      <c r="AP8" s="13">
        <v>229</v>
      </c>
      <c r="AQ8" s="13">
        <v>174</v>
      </c>
      <c r="AR8" s="13">
        <v>41</v>
      </c>
      <c r="AS8" s="13">
        <v>473</v>
      </c>
      <c r="AT8" s="13">
        <v>66</v>
      </c>
      <c r="AU8" s="13">
        <v>3</v>
      </c>
      <c r="AW8" s="13">
        <v>2553</v>
      </c>
      <c r="AX8" s="13">
        <v>332</v>
      </c>
      <c r="AZ8" s="13">
        <v>1382</v>
      </c>
      <c r="BA8" s="13">
        <v>902</v>
      </c>
      <c r="BB8" s="13">
        <v>0</v>
      </c>
      <c r="BC8" s="13">
        <v>510</v>
      </c>
      <c r="BD8" s="13">
        <v>127</v>
      </c>
      <c r="BE8" s="13">
        <v>0</v>
      </c>
      <c r="BF8" s="13">
        <v>0</v>
      </c>
      <c r="BG8" s="13">
        <v>0</v>
      </c>
    </row>
    <row r="9" spans="2:61" ht="32.1" customHeight="1">
      <c r="B9" s="20" t="s">
        <v>301</v>
      </c>
      <c r="C9" s="18">
        <v>0.22992257179629269</v>
      </c>
      <c r="D9" s="18">
        <v>0.28001659623825198</v>
      </c>
      <c r="E9" s="18">
        <v>0.19537752930320121</v>
      </c>
      <c r="G9" s="18">
        <v>0.20969876987529351</v>
      </c>
      <c r="H9" s="18">
        <v>0.23160018226046639</v>
      </c>
      <c r="I9" s="18">
        <v>0.20213165801749941</v>
      </c>
      <c r="J9" s="18">
        <v>0.1983730030739084</v>
      </c>
      <c r="K9" s="18">
        <v>0.23597906757950421</v>
      </c>
      <c r="L9" s="18">
        <v>0.22013397871196971</v>
      </c>
      <c r="M9" s="18">
        <v>0.32358473710563779</v>
      </c>
      <c r="N9" s="18">
        <v>0.20633985042690151</v>
      </c>
      <c r="O9" s="18">
        <v>0.174302651885893</v>
      </c>
      <c r="Q9" s="18">
        <v>0.2814748709638229</v>
      </c>
      <c r="R9" s="18">
        <v>0.18829486157064221</v>
      </c>
      <c r="S9" s="18">
        <v>0.22860754463098171</v>
      </c>
      <c r="T9" s="18">
        <v>0.18226451560107221</v>
      </c>
      <c r="V9" s="18">
        <v>0.14904314768404059</v>
      </c>
      <c r="W9" s="18">
        <v>0.25316248145882131</v>
      </c>
      <c r="X9" s="18">
        <v>0.2030525969329422</v>
      </c>
      <c r="Y9" s="18">
        <v>0.28281192171291769</v>
      </c>
      <c r="Z9" s="18">
        <v>0.28055296417316877</v>
      </c>
      <c r="AA9" s="18">
        <v>0.2391585268038228</v>
      </c>
      <c r="AB9" s="18">
        <v>0.24944169784517159</v>
      </c>
      <c r="AD9" s="18">
        <v>0.32324295438760919</v>
      </c>
      <c r="AE9" s="18">
        <v>0.1654639304406319</v>
      </c>
      <c r="AF9" s="18">
        <v>0.214092444388089</v>
      </c>
      <c r="AG9" s="18">
        <v>0.21388767671335659</v>
      </c>
      <c r="AH9" s="18">
        <v>0.1758855058388154</v>
      </c>
      <c r="AI9" s="18">
        <v>0.15340406936738629</v>
      </c>
      <c r="AJ9" s="18">
        <v>0.2358772217288925</v>
      </c>
      <c r="AL9" s="18">
        <v>0.27327000000000001</v>
      </c>
      <c r="AM9" s="18">
        <v>0.17050999999999999</v>
      </c>
      <c r="AN9" s="18">
        <v>0.15422</v>
      </c>
      <c r="AP9" s="18">
        <v>0.28178157949037669</v>
      </c>
      <c r="AQ9" s="18">
        <v>0.2165373335334006</v>
      </c>
      <c r="AR9" s="18">
        <v>0.26938040669302582</v>
      </c>
      <c r="AS9" s="18">
        <v>0.31161923474881481</v>
      </c>
      <c r="AT9" s="18">
        <v>0.25838918111670411</v>
      </c>
      <c r="AU9" s="18">
        <v>0</v>
      </c>
      <c r="AW9" s="18">
        <v>0.25323349523681832</v>
      </c>
      <c r="AX9" s="18">
        <v>6.9576734608284507E-2</v>
      </c>
      <c r="AZ9" s="18">
        <v>0.1669226345402097</v>
      </c>
      <c r="BA9" s="18">
        <v>0.28466127924940021</v>
      </c>
      <c r="BB9" s="18">
        <v>0</v>
      </c>
      <c r="BC9" s="18">
        <v>0.30410318658892582</v>
      </c>
      <c r="BD9" s="18">
        <v>0.22867973919084589</v>
      </c>
      <c r="BE9" s="18">
        <v>0</v>
      </c>
      <c r="BF9" s="18">
        <v>0</v>
      </c>
      <c r="BG9" s="18">
        <v>0</v>
      </c>
    </row>
    <row r="10" spans="2:61" ht="45.95" customHeight="1">
      <c r="B10" s="20" t="s">
        <v>302</v>
      </c>
      <c r="C10" s="18">
        <v>0.44084199679202141</v>
      </c>
      <c r="D10" s="18">
        <v>0.45433209789415979</v>
      </c>
      <c r="E10" s="18">
        <v>0.4315389836483382</v>
      </c>
      <c r="G10" s="18">
        <v>0.40241557550750762</v>
      </c>
      <c r="H10" s="18">
        <v>0.40867905458950837</v>
      </c>
      <c r="I10" s="18">
        <v>0.45584589210036741</v>
      </c>
      <c r="J10" s="18">
        <v>0.45175963031610478</v>
      </c>
      <c r="K10" s="18">
        <v>0.48847169879189811</v>
      </c>
      <c r="L10" s="18">
        <v>0.43896176830696237</v>
      </c>
      <c r="M10" s="18">
        <v>0.45930305463763638</v>
      </c>
      <c r="N10" s="18">
        <v>0.43014074452425882</v>
      </c>
      <c r="O10" s="18">
        <v>0.41502987945665598</v>
      </c>
      <c r="Q10" s="18">
        <v>0.46105081450210122</v>
      </c>
      <c r="R10" s="18">
        <v>0.47959499984223741</v>
      </c>
      <c r="S10" s="18">
        <v>0.42304957660615738</v>
      </c>
      <c r="T10" s="18">
        <v>0.38950609560145077</v>
      </c>
      <c r="V10" s="18">
        <v>0.36172839289944442</v>
      </c>
      <c r="W10" s="18">
        <v>0.40997300247300078</v>
      </c>
      <c r="X10" s="18">
        <v>0.45768203413821429</v>
      </c>
      <c r="Y10" s="18">
        <v>0.45841200265693649</v>
      </c>
      <c r="Z10" s="18">
        <v>0.52047140681838466</v>
      </c>
      <c r="AA10" s="18">
        <v>0.52600241986946417</v>
      </c>
      <c r="AB10" s="18">
        <v>0.43544898782069569</v>
      </c>
      <c r="AD10" s="18">
        <v>0.42052507908433251</v>
      </c>
      <c r="AE10" s="18">
        <v>0.49293463701807638</v>
      </c>
      <c r="AF10" s="18">
        <v>0.41114312315803209</v>
      </c>
      <c r="AG10" s="18">
        <v>0.46454737140995428</v>
      </c>
      <c r="AH10" s="18">
        <v>0.44608994037545568</v>
      </c>
      <c r="AI10" s="18">
        <v>0.44332516709037723</v>
      </c>
      <c r="AJ10" s="18">
        <v>0</v>
      </c>
      <c r="AL10" s="18">
        <v>0.42714000000000002</v>
      </c>
      <c r="AM10" s="18">
        <v>0.44525999999999999</v>
      </c>
      <c r="AN10" s="18">
        <v>0.37802000000000002</v>
      </c>
      <c r="AP10" s="18">
        <v>0.47866467628660658</v>
      </c>
      <c r="AQ10" s="18">
        <v>0.45797454641063068</v>
      </c>
      <c r="AR10" s="18">
        <v>0.57746456711590821</v>
      </c>
      <c r="AS10" s="18">
        <v>0.48350871154029279</v>
      </c>
      <c r="AT10" s="18">
        <v>0.5185736515481304</v>
      </c>
      <c r="AU10" s="18">
        <v>1</v>
      </c>
      <c r="AW10" s="18">
        <v>0.45413505247434183</v>
      </c>
      <c r="AX10" s="18">
        <v>0.35712811744720713</v>
      </c>
      <c r="AZ10" s="18">
        <v>0.40157239258317229</v>
      </c>
      <c r="BA10" s="18">
        <v>0.45109636071162801</v>
      </c>
      <c r="BB10" s="18">
        <v>0</v>
      </c>
      <c r="BC10" s="18">
        <v>0.51025024824918286</v>
      </c>
      <c r="BD10" s="18">
        <v>0.51665933102190265</v>
      </c>
      <c r="BE10" s="18">
        <v>0</v>
      </c>
      <c r="BF10" s="18">
        <v>0</v>
      </c>
      <c r="BG10" s="18">
        <v>0</v>
      </c>
    </row>
    <row r="11" spans="2:61" ht="32.1" customHeight="1">
      <c r="B11" s="20" t="s">
        <v>303</v>
      </c>
      <c r="C11" s="18">
        <v>0.1303242563028093</v>
      </c>
      <c r="D11" s="18">
        <v>0.13568915590860869</v>
      </c>
      <c r="E11" s="18">
        <v>0.12657366952651791</v>
      </c>
      <c r="G11" s="18">
        <v>0.1164398187985857</v>
      </c>
      <c r="H11" s="18">
        <v>0.1494137230642632</v>
      </c>
      <c r="I11" s="18">
        <v>0.13150381477611861</v>
      </c>
      <c r="J11" s="18">
        <v>0.13454024038241449</v>
      </c>
      <c r="K11" s="18">
        <v>0.148232653420248</v>
      </c>
      <c r="L11" s="18">
        <v>0.1411222674523879</v>
      </c>
      <c r="M11" s="18">
        <v>0.105757754445995</v>
      </c>
      <c r="N11" s="18">
        <v>0.1170683284518209</v>
      </c>
      <c r="O11" s="18">
        <v>0.13603819109371179</v>
      </c>
      <c r="Q11" s="18">
        <v>0.11938688350365689</v>
      </c>
      <c r="R11" s="18">
        <v>0.1345614710663022</v>
      </c>
      <c r="S11" s="18">
        <v>0.1247105884708581</v>
      </c>
      <c r="T11" s="18">
        <v>0.15198025734971601</v>
      </c>
      <c r="V11" s="18">
        <v>0.1425040372302136</v>
      </c>
      <c r="W11" s="18">
        <v>0.1210625692649486</v>
      </c>
      <c r="X11" s="18">
        <v>0.13450218889661411</v>
      </c>
      <c r="Y11" s="18">
        <v>0.1053622531428776</v>
      </c>
      <c r="Z11" s="18">
        <v>0.112168873448767</v>
      </c>
      <c r="AA11" s="18">
        <v>0.15517531253180161</v>
      </c>
      <c r="AB11" s="18">
        <v>0.16871982024956789</v>
      </c>
      <c r="AD11" s="18">
        <v>0.1201643663494531</v>
      </c>
      <c r="AE11" s="18">
        <v>0.1334671790802886</v>
      </c>
      <c r="AF11" s="18">
        <v>0.13235321142021961</v>
      </c>
      <c r="AG11" s="18">
        <v>0.14011642185677239</v>
      </c>
      <c r="AH11" s="18">
        <v>0.15122444333461671</v>
      </c>
      <c r="AI11" s="18">
        <v>0.120056454014364</v>
      </c>
      <c r="AJ11" s="18">
        <v>0</v>
      </c>
      <c r="AL11" s="18">
        <v>0.14179</v>
      </c>
      <c r="AM11" s="18">
        <v>0.13550999999999999</v>
      </c>
      <c r="AN11" s="18">
        <v>0.17565</v>
      </c>
      <c r="AP11" s="18">
        <v>0.16608218942569641</v>
      </c>
      <c r="AQ11" s="18">
        <v>0.1308424646093837</v>
      </c>
      <c r="AR11" s="18">
        <v>0.12934398671799899</v>
      </c>
      <c r="AS11" s="18">
        <v>0.1202615339402813</v>
      </c>
      <c r="AT11" s="18">
        <v>0.13684692947175661</v>
      </c>
      <c r="AU11" s="18">
        <v>0</v>
      </c>
      <c r="AW11" s="18">
        <v>0.12153848074310419</v>
      </c>
      <c r="AX11" s="18">
        <v>0.20910795019939599</v>
      </c>
      <c r="AZ11" s="18">
        <v>0.138460571362166</v>
      </c>
      <c r="BA11" s="18">
        <v>0.1195848860906288</v>
      </c>
      <c r="BB11" s="18">
        <v>0</v>
      </c>
      <c r="BC11" s="18">
        <v>0.11263272759097979</v>
      </c>
      <c r="BD11" s="18">
        <v>0.1893331591752993</v>
      </c>
      <c r="BE11" s="18">
        <v>0</v>
      </c>
      <c r="BF11" s="18">
        <v>0</v>
      </c>
      <c r="BG11" s="18">
        <v>0</v>
      </c>
    </row>
    <row r="12" spans="2:61" ht="18.95" customHeight="1">
      <c r="B12" s="20" t="s">
        <v>119</v>
      </c>
      <c r="C12" s="18">
        <v>0.19891117510887671</v>
      </c>
      <c r="D12" s="18">
        <v>0.1299621499589797</v>
      </c>
      <c r="E12" s="18">
        <v>0.24650981752194279</v>
      </c>
      <c r="G12" s="18">
        <v>0.27144583581861309</v>
      </c>
      <c r="H12" s="18">
        <v>0.21030704008576201</v>
      </c>
      <c r="I12" s="18">
        <v>0.21051863510601429</v>
      </c>
      <c r="J12" s="18">
        <v>0.21532712622757219</v>
      </c>
      <c r="K12" s="18">
        <v>0.12731658020834979</v>
      </c>
      <c r="L12" s="18">
        <v>0.19978198552868001</v>
      </c>
      <c r="M12" s="18">
        <v>0.11135445381073079</v>
      </c>
      <c r="N12" s="18">
        <v>0.2464510765970189</v>
      </c>
      <c r="O12" s="18">
        <v>0.27462927756373889</v>
      </c>
      <c r="Q12" s="18">
        <v>0.13808743103041901</v>
      </c>
      <c r="R12" s="18">
        <v>0.19754866752081821</v>
      </c>
      <c r="S12" s="18">
        <v>0.22363229029200279</v>
      </c>
      <c r="T12" s="18">
        <v>0.27624913144776092</v>
      </c>
      <c r="V12" s="18">
        <v>0.34672442218630151</v>
      </c>
      <c r="W12" s="18">
        <v>0.2158019468032292</v>
      </c>
      <c r="X12" s="18">
        <v>0.20476318003222929</v>
      </c>
      <c r="Y12" s="18">
        <v>0.15341382248726809</v>
      </c>
      <c r="Z12" s="18">
        <v>8.6806755559679691E-2</v>
      </c>
      <c r="AA12" s="18">
        <v>7.9663740794911328E-2</v>
      </c>
      <c r="AB12" s="18">
        <v>0.14638949408456489</v>
      </c>
      <c r="AD12" s="18">
        <v>0.1360676001786052</v>
      </c>
      <c r="AE12" s="18">
        <v>0.20813425346100309</v>
      </c>
      <c r="AF12" s="18">
        <v>0.24241122103365931</v>
      </c>
      <c r="AG12" s="18">
        <v>0.18144853001991679</v>
      </c>
      <c r="AH12" s="18">
        <v>0.22680011045111209</v>
      </c>
      <c r="AI12" s="18">
        <v>0.28321430952787258</v>
      </c>
      <c r="AJ12" s="18">
        <v>0.76412277827110753</v>
      </c>
      <c r="AL12" s="18">
        <v>0.1578</v>
      </c>
      <c r="AM12" s="18">
        <v>0.24872</v>
      </c>
      <c r="AN12" s="18">
        <v>0.29210999999999998</v>
      </c>
      <c r="AP12" s="18">
        <v>7.3471554797320204E-2</v>
      </c>
      <c r="AQ12" s="18">
        <v>0.19464565544658499</v>
      </c>
      <c r="AR12" s="18">
        <v>2.3811039473067001E-2</v>
      </c>
      <c r="AS12" s="18">
        <v>8.4610519770611084E-2</v>
      </c>
      <c r="AT12" s="18">
        <v>8.6190237863409028E-2</v>
      </c>
      <c r="AU12" s="18">
        <v>0</v>
      </c>
      <c r="AW12" s="18">
        <v>0.17109297154573561</v>
      </c>
      <c r="AX12" s="18">
        <v>0.36418719774511238</v>
      </c>
      <c r="AZ12" s="18">
        <v>0.29304440151445188</v>
      </c>
      <c r="BA12" s="18">
        <v>0.14465747394834311</v>
      </c>
      <c r="BB12" s="18">
        <v>0</v>
      </c>
      <c r="BC12" s="18">
        <v>7.301383757091158E-2</v>
      </c>
      <c r="BD12" s="18">
        <v>6.5327770611952149E-2</v>
      </c>
      <c r="BE12" s="18">
        <v>0</v>
      </c>
      <c r="BF12" s="18">
        <v>0</v>
      </c>
      <c r="BG12" s="18">
        <v>0</v>
      </c>
    </row>
    <row r="14" spans="2:61">
      <c r="B14" s="21" t="s">
        <v>33</v>
      </c>
    </row>
    <row r="15" spans="2:61">
      <c r="B15" t="s">
        <v>483</v>
      </c>
    </row>
    <row r="16" spans="2:61">
      <c r="B16" t="s">
        <v>11</v>
      </c>
    </row>
    <row r="17" spans="2:2">
      <c r="B17"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I17"/>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309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2912</v>
      </c>
      <c r="D7" s="27">
        <v>1152</v>
      </c>
      <c r="E7" s="27">
        <v>1751</v>
      </c>
      <c r="G7" s="27">
        <v>147</v>
      </c>
      <c r="H7" s="27">
        <v>412</v>
      </c>
      <c r="I7" s="27">
        <v>288</v>
      </c>
      <c r="J7" s="27">
        <v>254</v>
      </c>
      <c r="K7" s="27">
        <v>311</v>
      </c>
      <c r="L7" s="27">
        <v>305</v>
      </c>
      <c r="M7" s="27">
        <v>483</v>
      </c>
      <c r="N7" s="27">
        <v>411</v>
      </c>
      <c r="O7" s="27">
        <v>301</v>
      </c>
      <c r="Q7" s="27">
        <v>1084</v>
      </c>
      <c r="R7" s="27">
        <v>610</v>
      </c>
      <c r="S7" s="27">
        <v>570</v>
      </c>
      <c r="T7" s="27">
        <v>624</v>
      </c>
      <c r="V7" s="27">
        <v>478</v>
      </c>
      <c r="W7" s="27">
        <v>611</v>
      </c>
      <c r="X7" s="27">
        <v>555</v>
      </c>
      <c r="Y7" s="27">
        <v>474</v>
      </c>
      <c r="Z7" s="27">
        <v>368</v>
      </c>
      <c r="AA7" s="27">
        <v>216</v>
      </c>
      <c r="AB7" s="27">
        <v>210</v>
      </c>
      <c r="AD7" s="27">
        <v>980</v>
      </c>
      <c r="AE7" s="27">
        <v>615</v>
      </c>
      <c r="AF7" s="27">
        <v>527</v>
      </c>
      <c r="AG7" s="27">
        <v>106</v>
      </c>
      <c r="AH7" s="27">
        <v>432</v>
      </c>
      <c r="AI7" s="27">
        <v>248</v>
      </c>
      <c r="AJ7" s="27">
        <v>4</v>
      </c>
      <c r="AL7" s="27">
        <v>547</v>
      </c>
      <c r="AM7" s="27">
        <v>640</v>
      </c>
      <c r="AN7" s="27">
        <v>180</v>
      </c>
      <c r="AP7" s="27">
        <v>232</v>
      </c>
      <c r="AQ7" s="27">
        <v>183</v>
      </c>
      <c r="AR7" s="27">
        <v>41</v>
      </c>
      <c r="AS7" s="27">
        <v>497</v>
      </c>
      <c r="AT7" s="27">
        <v>67</v>
      </c>
      <c r="AU7" s="27">
        <v>3</v>
      </c>
      <c r="AW7" s="27">
        <v>2547</v>
      </c>
      <c r="AX7" s="27">
        <v>330</v>
      </c>
      <c r="AZ7" s="27">
        <v>1326</v>
      </c>
      <c r="BA7" s="27">
        <v>930</v>
      </c>
      <c r="BB7" s="27">
        <v>0</v>
      </c>
      <c r="BC7" s="27">
        <v>527</v>
      </c>
      <c r="BD7" s="27">
        <v>129</v>
      </c>
      <c r="BE7" s="27">
        <v>0</v>
      </c>
      <c r="BF7" s="27">
        <v>0</v>
      </c>
      <c r="BG7" s="27">
        <v>0</v>
      </c>
    </row>
    <row r="8" spans="2:61">
      <c r="B8" s="7" t="s">
        <v>106</v>
      </c>
      <c r="C8" s="13">
        <v>2920</v>
      </c>
      <c r="D8" s="13">
        <v>1186</v>
      </c>
      <c r="E8" s="13">
        <v>1731</v>
      </c>
      <c r="G8" s="13">
        <v>136</v>
      </c>
      <c r="H8" s="13">
        <v>405</v>
      </c>
      <c r="I8" s="13">
        <v>290</v>
      </c>
      <c r="J8" s="13">
        <v>248</v>
      </c>
      <c r="K8" s="13">
        <v>312</v>
      </c>
      <c r="L8" s="13">
        <v>316</v>
      </c>
      <c r="M8" s="13">
        <v>484</v>
      </c>
      <c r="N8" s="13">
        <v>449</v>
      </c>
      <c r="O8" s="13">
        <v>279</v>
      </c>
      <c r="Q8" s="13">
        <v>1091</v>
      </c>
      <c r="R8" s="13">
        <v>607</v>
      </c>
      <c r="S8" s="13">
        <v>575</v>
      </c>
      <c r="T8" s="13">
        <v>622</v>
      </c>
      <c r="V8" s="13">
        <v>560</v>
      </c>
      <c r="W8" s="13">
        <v>582</v>
      </c>
      <c r="X8" s="13">
        <v>565</v>
      </c>
      <c r="Y8" s="13">
        <v>435</v>
      </c>
      <c r="Z8" s="13">
        <v>352</v>
      </c>
      <c r="AA8" s="13">
        <v>214</v>
      </c>
      <c r="AB8" s="13">
        <v>212</v>
      </c>
      <c r="AD8" s="13">
        <v>987</v>
      </c>
      <c r="AE8" s="13">
        <v>617</v>
      </c>
      <c r="AF8" s="13">
        <v>529</v>
      </c>
      <c r="AG8" s="13">
        <v>105</v>
      </c>
      <c r="AH8" s="13">
        <v>433</v>
      </c>
      <c r="AI8" s="13">
        <v>247</v>
      </c>
      <c r="AJ8" s="13">
        <v>4</v>
      </c>
      <c r="AL8" s="13">
        <v>567</v>
      </c>
      <c r="AM8" s="13">
        <v>660</v>
      </c>
      <c r="AN8" s="13">
        <v>184</v>
      </c>
      <c r="AP8" s="13">
        <v>229</v>
      </c>
      <c r="AQ8" s="13">
        <v>174</v>
      </c>
      <c r="AR8" s="13">
        <v>41</v>
      </c>
      <c r="AS8" s="13">
        <v>473</v>
      </c>
      <c r="AT8" s="13">
        <v>66</v>
      </c>
      <c r="AU8" s="13">
        <v>3</v>
      </c>
      <c r="AW8" s="13">
        <v>2553</v>
      </c>
      <c r="AX8" s="13">
        <v>332</v>
      </c>
      <c r="AZ8" s="13">
        <v>1382</v>
      </c>
      <c r="BA8" s="13">
        <v>902</v>
      </c>
      <c r="BB8" s="13">
        <v>0</v>
      </c>
      <c r="BC8" s="13">
        <v>510</v>
      </c>
      <c r="BD8" s="13">
        <v>127</v>
      </c>
      <c r="BE8" s="13">
        <v>0</v>
      </c>
      <c r="BF8" s="13">
        <v>0</v>
      </c>
      <c r="BG8" s="13">
        <v>0</v>
      </c>
    </row>
    <row r="9" spans="2:61" ht="32.1" customHeight="1">
      <c r="B9" s="20" t="s">
        <v>301</v>
      </c>
      <c r="C9" s="18">
        <v>0.22602007342804659</v>
      </c>
      <c r="D9" s="18">
        <v>0.27729376262581418</v>
      </c>
      <c r="E9" s="18">
        <v>0.19082605938903399</v>
      </c>
      <c r="G9" s="18">
        <v>0.21669745187914111</v>
      </c>
      <c r="H9" s="18">
        <v>0.22702261451103931</v>
      </c>
      <c r="I9" s="18">
        <v>0.1976941561099263</v>
      </c>
      <c r="J9" s="18">
        <v>0.1776958868519648</v>
      </c>
      <c r="K9" s="18">
        <v>0.21005993106236129</v>
      </c>
      <c r="L9" s="18">
        <v>0.20803646481075919</v>
      </c>
      <c r="M9" s="18">
        <v>0.31188171369542889</v>
      </c>
      <c r="N9" s="18">
        <v>0.23271579877032941</v>
      </c>
      <c r="O9" s="18">
        <v>0.1802554647717475</v>
      </c>
      <c r="Q9" s="18">
        <v>0.29318256046712438</v>
      </c>
      <c r="R9" s="18">
        <v>0.1810341462860254</v>
      </c>
      <c r="S9" s="18">
        <v>0.20606937273361739</v>
      </c>
      <c r="T9" s="18">
        <v>0.17101092592503489</v>
      </c>
      <c r="V9" s="18">
        <v>0.1239178922486541</v>
      </c>
      <c r="W9" s="18">
        <v>0.2175472774650174</v>
      </c>
      <c r="X9" s="18">
        <v>0.2246692348088439</v>
      </c>
      <c r="Y9" s="18">
        <v>0.26927817424214168</v>
      </c>
      <c r="Z9" s="18">
        <v>0.28793037238448538</v>
      </c>
      <c r="AA9" s="18">
        <v>0.28437210834652671</v>
      </c>
      <c r="AB9" s="18">
        <v>0.27209134909222171</v>
      </c>
      <c r="AD9" s="18">
        <v>0.29035965754431459</v>
      </c>
      <c r="AE9" s="18">
        <v>0.21014354922510711</v>
      </c>
      <c r="AF9" s="18">
        <v>0.18960229825281649</v>
      </c>
      <c r="AG9" s="18">
        <v>0.1854825877205816</v>
      </c>
      <c r="AH9" s="18">
        <v>0.19586415704197971</v>
      </c>
      <c r="AI9" s="18">
        <v>0.15650504094147241</v>
      </c>
      <c r="AJ9" s="18">
        <v>0.2358772217288925</v>
      </c>
      <c r="AL9" s="18">
        <v>0.27703</v>
      </c>
      <c r="AM9" s="18">
        <v>0.14052000000000001</v>
      </c>
      <c r="AN9" s="18">
        <v>0.16213</v>
      </c>
      <c r="AP9" s="18">
        <v>0.30334966073254221</v>
      </c>
      <c r="AQ9" s="18">
        <v>0.26253947926959442</v>
      </c>
      <c r="AR9" s="18">
        <v>0.30560072680568878</v>
      </c>
      <c r="AS9" s="18">
        <v>0.2962648863156595</v>
      </c>
      <c r="AT9" s="18">
        <v>0.17843614932016141</v>
      </c>
      <c r="AU9" s="18">
        <v>0</v>
      </c>
      <c r="AW9" s="18">
        <v>0.24477735894089289</v>
      </c>
      <c r="AX9" s="18">
        <v>9.0953115132209744E-2</v>
      </c>
      <c r="AZ9" s="18">
        <v>0.15123936680690531</v>
      </c>
      <c r="BA9" s="18">
        <v>0.29642746635829642</v>
      </c>
      <c r="BB9" s="18">
        <v>0</v>
      </c>
      <c r="BC9" s="18">
        <v>0.29722626589315809</v>
      </c>
      <c r="BD9" s="18">
        <v>0.25376708683306892</v>
      </c>
      <c r="BE9" s="18">
        <v>0</v>
      </c>
      <c r="BF9" s="18">
        <v>0</v>
      </c>
      <c r="BG9" s="18">
        <v>0</v>
      </c>
    </row>
    <row r="10" spans="2:61" ht="45.95" customHeight="1">
      <c r="B10" s="20" t="s">
        <v>302</v>
      </c>
      <c r="C10" s="18">
        <v>0.43497568081756421</v>
      </c>
      <c r="D10" s="18">
        <v>0.46844832994185759</v>
      </c>
      <c r="E10" s="18">
        <v>0.41181143455815428</v>
      </c>
      <c r="G10" s="18">
        <v>0.4039357531064165</v>
      </c>
      <c r="H10" s="18">
        <v>0.42439457547276072</v>
      </c>
      <c r="I10" s="18">
        <v>0.43437430750658929</v>
      </c>
      <c r="J10" s="18">
        <v>0.42711299511555639</v>
      </c>
      <c r="K10" s="18">
        <v>0.46354218538932429</v>
      </c>
      <c r="L10" s="18">
        <v>0.45702402360626271</v>
      </c>
      <c r="M10" s="18">
        <v>0.47273657147894371</v>
      </c>
      <c r="N10" s="18">
        <v>0.39336803589493358</v>
      </c>
      <c r="O10" s="18">
        <v>0.41769025568545709</v>
      </c>
      <c r="Q10" s="18">
        <v>0.44652845890902482</v>
      </c>
      <c r="R10" s="18">
        <v>0.45940461539846023</v>
      </c>
      <c r="S10" s="18">
        <v>0.43198260855729792</v>
      </c>
      <c r="T10" s="18">
        <v>0.39935268447568828</v>
      </c>
      <c r="V10" s="18">
        <v>0.33778083658527769</v>
      </c>
      <c r="W10" s="18">
        <v>0.41765193101312709</v>
      </c>
      <c r="X10" s="18">
        <v>0.44207269393819332</v>
      </c>
      <c r="Y10" s="18">
        <v>0.46717159527036672</v>
      </c>
      <c r="Z10" s="18">
        <v>0.50787456104975803</v>
      </c>
      <c r="AA10" s="18">
        <v>0.48516474826411132</v>
      </c>
      <c r="AB10" s="18">
        <v>0.48250204334948421</v>
      </c>
      <c r="AD10" s="18">
        <v>0.43928760229950431</v>
      </c>
      <c r="AE10" s="18">
        <v>0.44855526627336728</v>
      </c>
      <c r="AF10" s="18">
        <v>0.42635411227695191</v>
      </c>
      <c r="AG10" s="18">
        <v>0.41302853064775052</v>
      </c>
      <c r="AH10" s="18">
        <v>0.43177094946893563</v>
      </c>
      <c r="AI10" s="18">
        <v>0.42420077457539318</v>
      </c>
      <c r="AJ10" s="18">
        <v>0</v>
      </c>
      <c r="AL10" s="18">
        <v>0.41642000000000001</v>
      </c>
      <c r="AM10" s="18">
        <v>0.44674999999999998</v>
      </c>
      <c r="AN10" s="18">
        <v>0.41761999999999999</v>
      </c>
      <c r="AP10" s="18">
        <v>0.52817578063981829</v>
      </c>
      <c r="AQ10" s="18">
        <v>0.45136771297161032</v>
      </c>
      <c r="AR10" s="18">
        <v>0.51762324129021164</v>
      </c>
      <c r="AS10" s="18">
        <v>0.48201096212192263</v>
      </c>
      <c r="AT10" s="18">
        <v>0.61057079390760627</v>
      </c>
      <c r="AU10" s="18">
        <v>0.65769464412543044</v>
      </c>
      <c r="AW10" s="18">
        <v>0.44656339425701769</v>
      </c>
      <c r="AX10" s="18">
        <v>0.35806821559634838</v>
      </c>
      <c r="AZ10" s="18">
        <v>0.39299245838332719</v>
      </c>
      <c r="BA10" s="18">
        <v>0.4410920424546429</v>
      </c>
      <c r="BB10" s="18">
        <v>0</v>
      </c>
      <c r="BC10" s="18">
        <v>0.52108897263535159</v>
      </c>
      <c r="BD10" s="18">
        <v>0.50254124785366183</v>
      </c>
      <c r="BE10" s="18">
        <v>0</v>
      </c>
      <c r="BF10" s="18">
        <v>0</v>
      </c>
      <c r="BG10" s="18">
        <v>0</v>
      </c>
    </row>
    <row r="11" spans="2:61" ht="32.1" customHeight="1">
      <c r="B11" s="20" t="s">
        <v>303</v>
      </c>
      <c r="C11" s="18">
        <v>0.1075010259725602</v>
      </c>
      <c r="D11" s="18">
        <v>0.10067877838066221</v>
      </c>
      <c r="E11" s="18">
        <v>0.1122135871904502</v>
      </c>
      <c r="G11" s="18">
        <v>8.6385079258211581E-2</v>
      </c>
      <c r="H11" s="18">
        <v>0.1207737362502919</v>
      </c>
      <c r="I11" s="18">
        <v>0.10645743011342811</v>
      </c>
      <c r="J11" s="18">
        <v>0.1183156346296428</v>
      </c>
      <c r="K11" s="18">
        <v>0.1242771391917547</v>
      </c>
      <c r="L11" s="18">
        <v>8.8364246220754103E-2</v>
      </c>
      <c r="M11" s="18">
        <v>0.11788488190417749</v>
      </c>
      <c r="N11" s="18">
        <v>9.0749849010365438E-2</v>
      </c>
      <c r="O11" s="18">
        <v>0.1018577672670633</v>
      </c>
      <c r="Q11" s="18">
        <v>8.8742939494594913E-2</v>
      </c>
      <c r="R11" s="18">
        <v>0.1260736389569761</v>
      </c>
      <c r="S11" s="18">
        <v>0.1170368477961372</v>
      </c>
      <c r="T11" s="18">
        <v>0.1157133319457299</v>
      </c>
      <c r="V11" s="18">
        <v>0.121944929757594</v>
      </c>
      <c r="W11" s="18">
        <v>9.2617232294729443E-2</v>
      </c>
      <c r="X11" s="18">
        <v>0.10814888076541559</v>
      </c>
      <c r="Y11" s="18">
        <v>0.108840899739228</v>
      </c>
      <c r="Z11" s="18">
        <v>8.2074481721750844E-2</v>
      </c>
      <c r="AA11" s="18">
        <v>0.13192771069157791</v>
      </c>
      <c r="AB11" s="18">
        <v>0.12333882253030221</v>
      </c>
      <c r="AD11" s="18">
        <v>0.1188782258948021</v>
      </c>
      <c r="AE11" s="18">
        <v>0.1067514328064554</v>
      </c>
      <c r="AF11" s="18">
        <v>9.7545936112233819E-2</v>
      </c>
      <c r="AG11" s="18">
        <v>0.1416414483672202</v>
      </c>
      <c r="AH11" s="18">
        <v>9.2963817341290347E-2</v>
      </c>
      <c r="AI11" s="18">
        <v>9.7963319608465133E-2</v>
      </c>
      <c r="AJ11" s="18">
        <v>0</v>
      </c>
      <c r="AL11" s="18">
        <v>0.12015000000000001</v>
      </c>
      <c r="AM11" s="18">
        <v>0.10405</v>
      </c>
      <c r="AN11" s="18">
        <v>0.1263</v>
      </c>
      <c r="AP11" s="18">
        <v>9.4407491098239996E-2</v>
      </c>
      <c r="AQ11" s="18">
        <v>9.8325966026887229E-2</v>
      </c>
      <c r="AR11" s="18">
        <v>5.2438331439858633E-2</v>
      </c>
      <c r="AS11" s="18">
        <v>0.10546787834652969</v>
      </c>
      <c r="AT11" s="18">
        <v>0.18215200271147011</v>
      </c>
      <c r="AU11" s="18">
        <v>0.34230535587456951</v>
      </c>
      <c r="AW11" s="18">
        <v>9.9652601805932328E-2</v>
      </c>
      <c r="AX11" s="18">
        <v>0.17663855543467141</v>
      </c>
      <c r="AZ11" s="18">
        <v>0.1132777006074154</v>
      </c>
      <c r="BA11" s="18">
        <v>0.1056725772011199</v>
      </c>
      <c r="BB11" s="18">
        <v>0</v>
      </c>
      <c r="BC11" s="18">
        <v>8.2908284139279781E-2</v>
      </c>
      <c r="BD11" s="18">
        <v>0.15661854757321669</v>
      </c>
      <c r="BE11" s="18">
        <v>0</v>
      </c>
      <c r="BF11" s="18">
        <v>0</v>
      </c>
      <c r="BG11" s="18">
        <v>0</v>
      </c>
    </row>
    <row r="12" spans="2:61" ht="18.95" customHeight="1">
      <c r="B12" s="20" t="s">
        <v>119</v>
      </c>
      <c r="C12" s="18">
        <v>0.231503219781829</v>
      </c>
      <c r="D12" s="18">
        <v>0.1535791290516661</v>
      </c>
      <c r="E12" s="18">
        <v>0.28514891886236149</v>
      </c>
      <c r="G12" s="18">
        <v>0.29298171575623078</v>
      </c>
      <c r="H12" s="18">
        <v>0.22780907376590809</v>
      </c>
      <c r="I12" s="18">
        <v>0.26147410627005607</v>
      </c>
      <c r="J12" s="18">
        <v>0.27687548340283608</v>
      </c>
      <c r="K12" s="18">
        <v>0.20212074435655969</v>
      </c>
      <c r="L12" s="18">
        <v>0.24657526536222399</v>
      </c>
      <c r="M12" s="18">
        <v>9.749683292144988E-2</v>
      </c>
      <c r="N12" s="18">
        <v>0.2831663163243715</v>
      </c>
      <c r="O12" s="18">
        <v>0.30019651227573191</v>
      </c>
      <c r="Q12" s="18">
        <v>0.17154604112925581</v>
      </c>
      <c r="R12" s="18">
        <v>0.23348759935853841</v>
      </c>
      <c r="S12" s="18">
        <v>0.2449111709129474</v>
      </c>
      <c r="T12" s="18">
        <v>0.31392305765354689</v>
      </c>
      <c r="V12" s="18">
        <v>0.41635634140847427</v>
      </c>
      <c r="W12" s="18">
        <v>0.27218355922712612</v>
      </c>
      <c r="X12" s="18">
        <v>0.22510919048754721</v>
      </c>
      <c r="Y12" s="18">
        <v>0.1547093307482636</v>
      </c>
      <c r="Z12" s="18">
        <v>0.1221205848440059</v>
      </c>
      <c r="AA12" s="18">
        <v>9.8535432697784101E-2</v>
      </c>
      <c r="AB12" s="18">
        <v>0.1220677850279919</v>
      </c>
      <c r="AD12" s="18">
        <v>0.15147451426137901</v>
      </c>
      <c r="AE12" s="18">
        <v>0.23454975169507011</v>
      </c>
      <c r="AF12" s="18">
        <v>0.28649765335799782</v>
      </c>
      <c r="AG12" s="18">
        <v>0.2598474332644477</v>
      </c>
      <c r="AH12" s="18">
        <v>0.2794010761477943</v>
      </c>
      <c r="AI12" s="18">
        <v>0.32133086487466939</v>
      </c>
      <c r="AJ12" s="18">
        <v>0.76412277827110753</v>
      </c>
      <c r="AL12" s="18">
        <v>0.18639</v>
      </c>
      <c r="AM12" s="18">
        <v>0.30868000000000001</v>
      </c>
      <c r="AN12" s="18">
        <v>0.29394999999999999</v>
      </c>
      <c r="AP12" s="18">
        <v>7.4067067529399733E-2</v>
      </c>
      <c r="AQ12" s="18">
        <v>0.18776684173190811</v>
      </c>
      <c r="AR12" s="18">
        <v>0.12433770046424079</v>
      </c>
      <c r="AS12" s="18">
        <v>0.1162562732158882</v>
      </c>
      <c r="AT12" s="18">
        <v>2.8841054060762358E-2</v>
      </c>
      <c r="AU12" s="18">
        <v>0</v>
      </c>
      <c r="AW12" s="18">
        <v>0.2090066449961569</v>
      </c>
      <c r="AX12" s="18">
        <v>0.37434011383677052</v>
      </c>
      <c r="AZ12" s="18">
        <v>0.34249047420235201</v>
      </c>
      <c r="BA12" s="18">
        <v>0.15680791398594079</v>
      </c>
      <c r="BB12" s="18">
        <v>0</v>
      </c>
      <c r="BC12" s="18">
        <v>9.8776477332210608E-2</v>
      </c>
      <c r="BD12" s="18">
        <v>8.7073117740052455E-2</v>
      </c>
      <c r="BE12" s="18">
        <v>0</v>
      </c>
      <c r="BF12" s="18">
        <v>0</v>
      </c>
      <c r="BG12" s="18">
        <v>0</v>
      </c>
    </row>
    <row r="14" spans="2:61">
      <c r="B14" s="21" t="s">
        <v>33</v>
      </c>
    </row>
    <row r="15" spans="2:61">
      <c r="B15" t="s">
        <v>483</v>
      </c>
    </row>
    <row r="16" spans="2:61">
      <c r="B16" t="s">
        <v>11</v>
      </c>
    </row>
    <row r="17" spans="2:2">
      <c r="B17"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I17"/>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310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2912</v>
      </c>
      <c r="D7" s="27">
        <v>1152</v>
      </c>
      <c r="E7" s="27">
        <v>1751</v>
      </c>
      <c r="G7" s="27">
        <v>147</v>
      </c>
      <c r="H7" s="27">
        <v>412</v>
      </c>
      <c r="I7" s="27">
        <v>288</v>
      </c>
      <c r="J7" s="27">
        <v>254</v>
      </c>
      <c r="K7" s="27">
        <v>311</v>
      </c>
      <c r="L7" s="27">
        <v>305</v>
      </c>
      <c r="M7" s="27">
        <v>483</v>
      </c>
      <c r="N7" s="27">
        <v>411</v>
      </c>
      <c r="O7" s="27">
        <v>301</v>
      </c>
      <c r="Q7" s="27">
        <v>1084</v>
      </c>
      <c r="R7" s="27">
        <v>610</v>
      </c>
      <c r="S7" s="27">
        <v>570</v>
      </c>
      <c r="T7" s="27">
        <v>624</v>
      </c>
      <c r="V7" s="27">
        <v>478</v>
      </c>
      <c r="W7" s="27">
        <v>611</v>
      </c>
      <c r="X7" s="27">
        <v>555</v>
      </c>
      <c r="Y7" s="27">
        <v>474</v>
      </c>
      <c r="Z7" s="27">
        <v>368</v>
      </c>
      <c r="AA7" s="27">
        <v>216</v>
      </c>
      <c r="AB7" s="27">
        <v>210</v>
      </c>
      <c r="AD7" s="27">
        <v>980</v>
      </c>
      <c r="AE7" s="27">
        <v>615</v>
      </c>
      <c r="AF7" s="27">
        <v>527</v>
      </c>
      <c r="AG7" s="27">
        <v>106</v>
      </c>
      <c r="AH7" s="27">
        <v>432</v>
      </c>
      <c r="AI7" s="27">
        <v>248</v>
      </c>
      <c r="AJ7" s="27">
        <v>4</v>
      </c>
      <c r="AL7" s="27">
        <v>547</v>
      </c>
      <c r="AM7" s="27">
        <v>640</v>
      </c>
      <c r="AN7" s="27">
        <v>180</v>
      </c>
      <c r="AP7" s="27">
        <v>232</v>
      </c>
      <c r="AQ7" s="27">
        <v>183</v>
      </c>
      <c r="AR7" s="27">
        <v>41</v>
      </c>
      <c r="AS7" s="27">
        <v>497</v>
      </c>
      <c r="AT7" s="27">
        <v>67</v>
      </c>
      <c r="AU7" s="27">
        <v>3</v>
      </c>
      <c r="AW7" s="27">
        <v>2547</v>
      </c>
      <c r="AX7" s="27">
        <v>330</v>
      </c>
      <c r="AZ7" s="27">
        <v>1326</v>
      </c>
      <c r="BA7" s="27">
        <v>930</v>
      </c>
      <c r="BB7" s="27">
        <v>0</v>
      </c>
      <c r="BC7" s="27">
        <v>527</v>
      </c>
      <c r="BD7" s="27">
        <v>129</v>
      </c>
      <c r="BE7" s="27">
        <v>0</v>
      </c>
      <c r="BF7" s="27">
        <v>0</v>
      </c>
      <c r="BG7" s="27">
        <v>0</v>
      </c>
    </row>
    <row r="8" spans="2:61">
      <c r="B8" s="7" t="s">
        <v>106</v>
      </c>
      <c r="C8" s="13">
        <v>2920</v>
      </c>
      <c r="D8" s="13">
        <v>1186</v>
      </c>
      <c r="E8" s="13">
        <v>1731</v>
      </c>
      <c r="G8" s="13">
        <v>136</v>
      </c>
      <c r="H8" s="13">
        <v>405</v>
      </c>
      <c r="I8" s="13">
        <v>290</v>
      </c>
      <c r="J8" s="13">
        <v>248</v>
      </c>
      <c r="K8" s="13">
        <v>312</v>
      </c>
      <c r="L8" s="13">
        <v>316</v>
      </c>
      <c r="M8" s="13">
        <v>484</v>
      </c>
      <c r="N8" s="13">
        <v>449</v>
      </c>
      <c r="O8" s="13">
        <v>279</v>
      </c>
      <c r="Q8" s="13">
        <v>1091</v>
      </c>
      <c r="R8" s="13">
        <v>607</v>
      </c>
      <c r="S8" s="13">
        <v>575</v>
      </c>
      <c r="T8" s="13">
        <v>622</v>
      </c>
      <c r="V8" s="13">
        <v>560</v>
      </c>
      <c r="W8" s="13">
        <v>582</v>
      </c>
      <c r="X8" s="13">
        <v>565</v>
      </c>
      <c r="Y8" s="13">
        <v>435</v>
      </c>
      <c r="Z8" s="13">
        <v>352</v>
      </c>
      <c r="AA8" s="13">
        <v>214</v>
      </c>
      <c r="AB8" s="13">
        <v>212</v>
      </c>
      <c r="AD8" s="13">
        <v>987</v>
      </c>
      <c r="AE8" s="13">
        <v>617</v>
      </c>
      <c r="AF8" s="13">
        <v>529</v>
      </c>
      <c r="AG8" s="13">
        <v>105</v>
      </c>
      <c r="AH8" s="13">
        <v>433</v>
      </c>
      <c r="AI8" s="13">
        <v>247</v>
      </c>
      <c r="AJ8" s="13">
        <v>4</v>
      </c>
      <c r="AL8" s="13">
        <v>567</v>
      </c>
      <c r="AM8" s="13">
        <v>660</v>
      </c>
      <c r="AN8" s="13">
        <v>184</v>
      </c>
      <c r="AP8" s="13">
        <v>229</v>
      </c>
      <c r="AQ8" s="13">
        <v>174</v>
      </c>
      <c r="AR8" s="13">
        <v>41</v>
      </c>
      <c r="AS8" s="13">
        <v>473</v>
      </c>
      <c r="AT8" s="13">
        <v>66</v>
      </c>
      <c r="AU8" s="13">
        <v>3</v>
      </c>
      <c r="AW8" s="13">
        <v>2553</v>
      </c>
      <c r="AX8" s="13">
        <v>332</v>
      </c>
      <c r="AZ8" s="13">
        <v>1382</v>
      </c>
      <c r="BA8" s="13">
        <v>902</v>
      </c>
      <c r="BB8" s="13">
        <v>0</v>
      </c>
      <c r="BC8" s="13">
        <v>510</v>
      </c>
      <c r="BD8" s="13">
        <v>127</v>
      </c>
      <c r="BE8" s="13">
        <v>0</v>
      </c>
      <c r="BF8" s="13">
        <v>0</v>
      </c>
      <c r="BG8" s="13">
        <v>0</v>
      </c>
    </row>
    <row r="9" spans="2:61" ht="32.1" customHeight="1">
      <c r="B9" s="20" t="s">
        <v>301</v>
      </c>
      <c r="C9" s="18">
        <v>0.28467334586735882</v>
      </c>
      <c r="D9" s="18">
        <v>0.34023816734948192</v>
      </c>
      <c r="E9" s="18">
        <v>0.2470074886650297</v>
      </c>
      <c r="G9" s="18">
        <v>0.24804385651292329</v>
      </c>
      <c r="H9" s="18">
        <v>0.2965662352177259</v>
      </c>
      <c r="I9" s="18">
        <v>0.21699076936497941</v>
      </c>
      <c r="J9" s="18">
        <v>0.26925857736308062</v>
      </c>
      <c r="K9" s="18">
        <v>0.28231767307700978</v>
      </c>
      <c r="L9" s="18">
        <v>0.29398555373949281</v>
      </c>
      <c r="M9" s="18">
        <v>0.40544439788322051</v>
      </c>
      <c r="N9" s="18">
        <v>0.23772763088139559</v>
      </c>
      <c r="O9" s="18">
        <v>0.22778918951674509</v>
      </c>
      <c r="Q9" s="18">
        <v>0.37043757743383021</v>
      </c>
      <c r="R9" s="18">
        <v>0.22399009271139669</v>
      </c>
      <c r="S9" s="18">
        <v>0.25250260036922978</v>
      </c>
      <c r="T9" s="18">
        <v>0.22302865593446911</v>
      </c>
      <c r="V9" s="18">
        <v>0.22924413452368131</v>
      </c>
      <c r="W9" s="18">
        <v>0.3365681714090849</v>
      </c>
      <c r="X9" s="18">
        <v>0.32618660246015518</v>
      </c>
      <c r="Y9" s="18">
        <v>0.26931902694728382</v>
      </c>
      <c r="Z9" s="18">
        <v>0.221044288360915</v>
      </c>
      <c r="AA9" s="18">
        <v>0.28441255161441292</v>
      </c>
      <c r="AB9" s="18">
        <v>0.31559756869451072</v>
      </c>
      <c r="AD9" s="18">
        <v>0.3885689807143034</v>
      </c>
      <c r="AE9" s="18">
        <v>0.25405603293163448</v>
      </c>
      <c r="AF9" s="18">
        <v>0.23191761397484459</v>
      </c>
      <c r="AG9" s="18">
        <v>0.220325359295303</v>
      </c>
      <c r="AH9" s="18">
        <v>0.22415186667537809</v>
      </c>
      <c r="AI9" s="18">
        <v>0.19317029999190771</v>
      </c>
      <c r="AJ9" s="18">
        <v>0.2358772217288925</v>
      </c>
      <c r="AL9" s="18">
        <v>0.37644</v>
      </c>
      <c r="AM9" s="18">
        <v>0.23905999999999999</v>
      </c>
      <c r="AN9" s="18">
        <v>0.26218000000000002</v>
      </c>
      <c r="AP9" s="18">
        <v>0.31724818122990828</v>
      </c>
      <c r="AQ9" s="18">
        <v>0.24229103108023589</v>
      </c>
      <c r="AR9" s="18">
        <v>0.42589895207487138</v>
      </c>
      <c r="AS9" s="18">
        <v>0.2291741606544217</v>
      </c>
      <c r="AT9" s="18">
        <v>0.2122389337793765</v>
      </c>
      <c r="AU9" s="18">
        <v>0.68461071174913901</v>
      </c>
      <c r="AW9" s="18">
        <v>0.31034475794779032</v>
      </c>
      <c r="AX9" s="18">
        <v>0.1063210269901691</v>
      </c>
      <c r="AZ9" s="18">
        <v>0.24587003069900751</v>
      </c>
      <c r="BA9" s="18">
        <v>0.35130816513788959</v>
      </c>
      <c r="BB9" s="18">
        <v>0</v>
      </c>
      <c r="BC9" s="18">
        <v>0.26377459691660138</v>
      </c>
      <c r="BD9" s="18">
        <v>0.31788490352202592</v>
      </c>
      <c r="BE9" s="18">
        <v>0</v>
      </c>
      <c r="BF9" s="18">
        <v>0</v>
      </c>
      <c r="BG9" s="18">
        <v>0</v>
      </c>
    </row>
    <row r="10" spans="2:61" ht="45.95" customHeight="1">
      <c r="B10" s="20" t="s">
        <v>302</v>
      </c>
      <c r="C10" s="18">
        <v>0.37278760652075182</v>
      </c>
      <c r="D10" s="18">
        <v>0.39175667287006938</v>
      </c>
      <c r="E10" s="18">
        <v>0.359422156699226</v>
      </c>
      <c r="G10" s="18">
        <v>0.37866638147449161</v>
      </c>
      <c r="H10" s="18">
        <v>0.33520935180235373</v>
      </c>
      <c r="I10" s="18">
        <v>0.436247175559699</v>
      </c>
      <c r="J10" s="18">
        <v>0.36838743598805163</v>
      </c>
      <c r="K10" s="18">
        <v>0.3969469297381274</v>
      </c>
      <c r="L10" s="18">
        <v>0.34076767292163379</v>
      </c>
      <c r="M10" s="18">
        <v>0.35922907673800542</v>
      </c>
      <c r="N10" s="18">
        <v>0.3856401063668442</v>
      </c>
      <c r="O10" s="18">
        <v>0.37438973947463028</v>
      </c>
      <c r="Q10" s="18">
        <v>0.35949590071714832</v>
      </c>
      <c r="R10" s="18">
        <v>0.40539809445198038</v>
      </c>
      <c r="S10" s="18">
        <v>0.41079133645672239</v>
      </c>
      <c r="T10" s="18">
        <v>0.33794512227263418</v>
      </c>
      <c r="V10" s="18">
        <v>0.30967083588441158</v>
      </c>
      <c r="W10" s="18">
        <v>0.37348279922799721</v>
      </c>
      <c r="X10" s="18">
        <v>0.35293888384292949</v>
      </c>
      <c r="Y10" s="18">
        <v>0.40119261841913412</v>
      </c>
      <c r="Z10" s="18">
        <v>0.44384882484957339</v>
      </c>
      <c r="AA10" s="18">
        <v>0.37173785281964561</v>
      </c>
      <c r="AB10" s="18">
        <v>0.41511888989338708</v>
      </c>
      <c r="AD10" s="18">
        <v>0.35664826156297119</v>
      </c>
      <c r="AE10" s="18">
        <v>0.40277373110901199</v>
      </c>
      <c r="AF10" s="18">
        <v>0.36635465022348201</v>
      </c>
      <c r="AG10" s="18">
        <v>0.388793651614113</v>
      </c>
      <c r="AH10" s="18">
        <v>0.35485755942749819</v>
      </c>
      <c r="AI10" s="18">
        <v>0.40673237357318581</v>
      </c>
      <c r="AJ10" s="18">
        <v>0</v>
      </c>
      <c r="AL10" s="18">
        <v>0.36685000000000001</v>
      </c>
      <c r="AM10" s="18">
        <v>0.38194</v>
      </c>
      <c r="AN10" s="18">
        <v>0.37074000000000001</v>
      </c>
      <c r="AP10" s="18">
        <v>0.3854952185194141</v>
      </c>
      <c r="AQ10" s="18">
        <v>0.42112086541100019</v>
      </c>
      <c r="AR10" s="18">
        <v>0.31073294744307772</v>
      </c>
      <c r="AS10" s="18">
        <v>0.44694249825992483</v>
      </c>
      <c r="AT10" s="18">
        <v>0.51592395342920705</v>
      </c>
      <c r="AU10" s="18">
        <v>0.31538928825086099</v>
      </c>
      <c r="AW10" s="18">
        <v>0.37937102904461217</v>
      </c>
      <c r="AX10" s="18">
        <v>0.34005453371054778</v>
      </c>
      <c r="AZ10" s="18">
        <v>0.35242770168246251</v>
      </c>
      <c r="BA10" s="18">
        <v>0.36713959989352563</v>
      </c>
      <c r="BB10" s="18">
        <v>0</v>
      </c>
      <c r="BC10" s="18">
        <v>0.44104299462334079</v>
      </c>
      <c r="BD10" s="18">
        <v>0.36009180066712809</v>
      </c>
      <c r="BE10" s="18">
        <v>0</v>
      </c>
      <c r="BF10" s="18">
        <v>0</v>
      </c>
      <c r="BG10" s="18">
        <v>0</v>
      </c>
    </row>
    <row r="11" spans="2:61" ht="32.1" customHeight="1">
      <c r="B11" s="20" t="s">
        <v>303</v>
      </c>
      <c r="C11" s="18">
        <v>8.984963706161106E-2</v>
      </c>
      <c r="D11" s="18">
        <v>8.9425887267075968E-2</v>
      </c>
      <c r="E11" s="18">
        <v>8.998400568125739E-2</v>
      </c>
      <c r="G11" s="18">
        <v>6.3771836872303103E-2</v>
      </c>
      <c r="H11" s="18">
        <v>0.10413148834321941</v>
      </c>
      <c r="I11" s="18">
        <v>7.9183227494736552E-2</v>
      </c>
      <c r="J11" s="18">
        <v>7.9843720618101049E-2</v>
      </c>
      <c r="K11" s="18">
        <v>0.10688697509308689</v>
      </c>
      <c r="L11" s="18">
        <v>9.0397948644069762E-2</v>
      </c>
      <c r="M11" s="18">
        <v>8.3347222402265012E-2</v>
      </c>
      <c r="N11" s="18">
        <v>8.0523458957682967E-2</v>
      </c>
      <c r="O11" s="18">
        <v>0.10841690188488751</v>
      </c>
      <c r="Q11" s="18">
        <v>7.8008338095632998E-2</v>
      </c>
      <c r="R11" s="18">
        <v>9.8219291257749516E-2</v>
      </c>
      <c r="S11" s="18">
        <v>9.1219739483361886E-2</v>
      </c>
      <c r="T11" s="18">
        <v>0.1014220709060208</v>
      </c>
      <c r="V11" s="18">
        <v>8.6035245105314698E-2</v>
      </c>
      <c r="W11" s="18">
        <v>7.9707342971147968E-2</v>
      </c>
      <c r="X11" s="18">
        <v>8.2984235545503007E-2</v>
      </c>
      <c r="Y11" s="18">
        <v>7.5399764305257924E-2</v>
      </c>
      <c r="Z11" s="18">
        <v>8.8346199017186197E-2</v>
      </c>
      <c r="AA11" s="18">
        <v>0.17876709123759829</v>
      </c>
      <c r="AB11" s="18">
        <v>8.8599229992525189E-2</v>
      </c>
      <c r="AD11" s="18">
        <v>8.2282595454954352E-2</v>
      </c>
      <c r="AE11" s="18">
        <v>8.3372126684418818E-2</v>
      </c>
      <c r="AF11" s="18">
        <v>9.0281492447524703E-2</v>
      </c>
      <c r="AG11" s="18">
        <v>0.13835403561539189</v>
      </c>
      <c r="AH11" s="18">
        <v>0.1089534185609386</v>
      </c>
      <c r="AI11" s="18">
        <v>8.2756968427582137E-2</v>
      </c>
      <c r="AJ11" s="18">
        <v>0</v>
      </c>
      <c r="AL11" s="18">
        <v>7.9269999999999993E-2</v>
      </c>
      <c r="AM11" s="18">
        <v>8.1860000000000002E-2</v>
      </c>
      <c r="AN11" s="18">
        <v>0.10353999999999999</v>
      </c>
      <c r="AP11" s="18">
        <v>0.1015665314946073</v>
      </c>
      <c r="AQ11" s="18">
        <v>9.8092683742972794E-2</v>
      </c>
      <c r="AR11" s="18">
        <v>0.11735532001326041</v>
      </c>
      <c r="AS11" s="18">
        <v>0.10611422340067871</v>
      </c>
      <c r="AT11" s="18">
        <v>0.1255139178700137</v>
      </c>
      <c r="AU11" s="18">
        <v>0</v>
      </c>
      <c r="AW11" s="18">
        <v>8.1842797711450255E-2</v>
      </c>
      <c r="AX11" s="18">
        <v>0.15419759057395829</v>
      </c>
      <c r="AZ11" s="18">
        <v>8.903828600775987E-2</v>
      </c>
      <c r="BA11" s="18">
        <v>8.3763670290285058E-2</v>
      </c>
      <c r="BB11" s="18">
        <v>0</v>
      </c>
      <c r="BC11" s="18">
        <v>8.6231532119372192E-2</v>
      </c>
      <c r="BD11" s="18">
        <v>0.15665008120350959</v>
      </c>
      <c r="BE11" s="18">
        <v>0</v>
      </c>
      <c r="BF11" s="18">
        <v>0</v>
      </c>
      <c r="BG11" s="18">
        <v>0</v>
      </c>
    </row>
    <row r="12" spans="2:61" ht="18.95" customHeight="1">
      <c r="B12" s="20" t="s">
        <v>119</v>
      </c>
      <c r="C12" s="18">
        <v>0.25268941055027833</v>
      </c>
      <c r="D12" s="18">
        <v>0.17857927251337299</v>
      </c>
      <c r="E12" s="18">
        <v>0.303586348954487</v>
      </c>
      <c r="G12" s="18">
        <v>0.30951792514028198</v>
      </c>
      <c r="H12" s="18">
        <v>0.26409292463670092</v>
      </c>
      <c r="I12" s="18">
        <v>0.26757882758058488</v>
      </c>
      <c r="J12" s="18">
        <v>0.28251026603076668</v>
      </c>
      <c r="K12" s="18">
        <v>0.21384842209177579</v>
      </c>
      <c r="L12" s="18">
        <v>0.27484882469480371</v>
      </c>
      <c r="M12" s="18">
        <v>0.15197930297650911</v>
      </c>
      <c r="N12" s="18">
        <v>0.29610880379407722</v>
      </c>
      <c r="O12" s="18">
        <v>0.2894041691237369</v>
      </c>
      <c r="Q12" s="18">
        <v>0.19205818375338851</v>
      </c>
      <c r="R12" s="18">
        <v>0.2723925215788735</v>
      </c>
      <c r="S12" s="18">
        <v>0.2454863236906859</v>
      </c>
      <c r="T12" s="18">
        <v>0.33760415088687579</v>
      </c>
      <c r="V12" s="18">
        <v>0.37504978448659249</v>
      </c>
      <c r="W12" s="18">
        <v>0.21024168639176979</v>
      </c>
      <c r="X12" s="18">
        <v>0.2378902781514122</v>
      </c>
      <c r="Y12" s="18">
        <v>0.25408859032832432</v>
      </c>
      <c r="Z12" s="18">
        <v>0.2467606877723256</v>
      </c>
      <c r="AA12" s="18">
        <v>0.16508250432834309</v>
      </c>
      <c r="AB12" s="18">
        <v>0.18068431141957711</v>
      </c>
      <c r="AD12" s="18">
        <v>0.17250016226777101</v>
      </c>
      <c r="AE12" s="18">
        <v>0.25979810927493457</v>
      </c>
      <c r="AF12" s="18">
        <v>0.31144624335414878</v>
      </c>
      <c r="AG12" s="18">
        <v>0.25252695347519188</v>
      </c>
      <c r="AH12" s="18">
        <v>0.31203715533618492</v>
      </c>
      <c r="AI12" s="18">
        <v>0.3173403580073243</v>
      </c>
      <c r="AJ12" s="18">
        <v>0.76412277827110753</v>
      </c>
      <c r="AL12" s="18">
        <v>0.17743999999999999</v>
      </c>
      <c r="AM12" s="18">
        <v>0.29714000000000002</v>
      </c>
      <c r="AN12" s="18">
        <v>0.26354</v>
      </c>
      <c r="AP12" s="18">
        <v>0.19569006875607051</v>
      </c>
      <c r="AQ12" s="18">
        <v>0.23849541976579111</v>
      </c>
      <c r="AR12" s="18">
        <v>0.1460127804687906</v>
      </c>
      <c r="AS12" s="18">
        <v>0.21776911768497489</v>
      </c>
      <c r="AT12" s="18">
        <v>0.14632319492140289</v>
      </c>
      <c r="AU12" s="18">
        <v>0</v>
      </c>
      <c r="AW12" s="18">
        <v>0.228441415296147</v>
      </c>
      <c r="AX12" s="18">
        <v>0.3994268487253248</v>
      </c>
      <c r="AZ12" s="18">
        <v>0.31266398161077008</v>
      </c>
      <c r="BA12" s="18">
        <v>0.19778856467829969</v>
      </c>
      <c r="BB12" s="18">
        <v>0</v>
      </c>
      <c r="BC12" s="18">
        <v>0.20895087634068549</v>
      </c>
      <c r="BD12" s="18">
        <v>0.16537321460733639</v>
      </c>
      <c r="BE12" s="18">
        <v>0</v>
      </c>
      <c r="BF12" s="18">
        <v>0</v>
      </c>
      <c r="BG12" s="18">
        <v>0</v>
      </c>
    </row>
    <row r="14" spans="2:61">
      <c r="B14" s="21" t="s">
        <v>33</v>
      </c>
    </row>
    <row r="15" spans="2:61">
      <c r="B15" t="s">
        <v>483</v>
      </c>
    </row>
    <row r="16" spans="2:61">
      <c r="B16" t="s">
        <v>11</v>
      </c>
    </row>
    <row r="17" spans="2:2">
      <c r="B17"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I17"/>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311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2912</v>
      </c>
      <c r="D7" s="27">
        <v>1152</v>
      </c>
      <c r="E7" s="27">
        <v>1751</v>
      </c>
      <c r="G7" s="27">
        <v>147</v>
      </c>
      <c r="H7" s="27">
        <v>412</v>
      </c>
      <c r="I7" s="27">
        <v>288</v>
      </c>
      <c r="J7" s="27">
        <v>254</v>
      </c>
      <c r="K7" s="27">
        <v>311</v>
      </c>
      <c r="L7" s="27">
        <v>305</v>
      </c>
      <c r="M7" s="27">
        <v>483</v>
      </c>
      <c r="N7" s="27">
        <v>411</v>
      </c>
      <c r="O7" s="27">
        <v>301</v>
      </c>
      <c r="Q7" s="27">
        <v>1084</v>
      </c>
      <c r="R7" s="27">
        <v>610</v>
      </c>
      <c r="S7" s="27">
        <v>570</v>
      </c>
      <c r="T7" s="27">
        <v>624</v>
      </c>
      <c r="V7" s="27">
        <v>478</v>
      </c>
      <c r="W7" s="27">
        <v>611</v>
      </c>
      <c r="X7" s="27">
        <v>555</v>
      </c>
      <c r="Y7" s="27">
        <v>474</v>
      </c>
      <c r="Z7" s="27">
        <v>368</v>
      </c>
      <c r="AA7" s="27">
        <v>216</v>
      </c>
      <c r="AB7" s="27">
        <v>210</v>
      </c>
      <c r="AD7" s="27">
        <v>980</v>
      </c>
      <c r="AE7" s="27">
        <v>615</v>
      </c>
      <c r="AF7" s="27">
        <v>527</v>
      </c>
      <c r="AG7" s="27">
        <v>106</v>
      </c>
      <c r="AH7" s="27">
        <v>432</v>
      </c>
      <c r="AI7" s="27">
        <v>248</v>
      </c>
      <c r="AJ7" s="27">
        <v>4</v>
      </c>
      <c r="AL7" s="27">
        <v>547</v>
      </c>
      <c r="AM7" s="27">
        <v>640</v>
      </c>
      <c r="AN7" s="27">
        <v>180</v>
      </c>
      <c r="AP7" s="27">
        <v>232</v>
      </c>
      <c r="AQ7" s="27">
        <v>183</v>
      </c>
      <c r="AR7" s="27">
        <v>41</v>
      </c>
      <c r="AS7" s="27">
        <v>497</v>
      </c>
      <c r="AT7" s="27">
        <v>67</v>
      </c>
      <c r="AU7" s="27">
        <v>3</v>
      </c>
      <c r="AW7" s="27">
        <v>2547</v>
      </c>
      <c r="AX7" s="27">
        <v>330</v>
      </c>
      <c r="AZ7" s="27">
        <v>1326</v>
      </c>
      <c r="BA7" s="27">
        <v>930</v>
      </c>
      <c r="BB7" s="27">
        <v>0</v>
      </c>
      <c r="BC7" s="27">
        <v>527</v>
      </c>
      <c r="BD7" s="27">
        <v>129</v>
      </c>
      <c r="BE7" s="27">
        <v>0</v>
      </c>
      <c r="BF7" s="27">
        <v>0</v>
      </c>
      <c r="BG7" s="27">
        <v>0</v>
      </c>
    </row>
    <row r="8" spans="2:61">
      <c r="B8" s="7" t="s">
        <v>106</v>
      </c>
      <c r="C8" s="13">
        <v>2920</v>
      </c>
      <c r="D8" s="13">
        <v>1186</v>
      </c>
      <c r="E8" s="13">
        <v>1731</v>
      </c>
      <c r="G8" s="13">
        <v>136</v>
      </c>
      <c r="H8" s="13">
        <v>405</v>
      </c>
      <c r="I8" s="13">
        <v>290</v>
      </c>
      <c r="J8" s="13">
        <v>248</v>
      </c>
      <c r="K8" s="13">
        <v>312</v>
      </c>
      <c r="L8" s="13">
        <v>316</v>
      </c>
      <c r="M8" s="13">
        <v>484</v>
      </c>
      <c r="N8" s="13">
        <v>449</v>
      </c>
      <c r="O8" s="13">
        <v>279</v>
      </c>
      <c r="Q8" s="13">
        <v>1091</v>
      </c>
      <c r="R8" s="13">
        <v>607</v>
      </c>
      <c r="S8" s="13">
        <v>575</v>
      </c>
      <c r="T8" s="13">
        <v>622</v>
      </c>
      <c r="V8" s="13">
        <v>560</v>
      </c>
      <c r="W8" s="13">
        <v>582</v>
      </c>
      <c r="X8" s="13">
        <v>565</v>
      </c>
      <c r="Y8" s="13">
        <v>435</v>
      </c>
      <c r="Z8" s="13">
        <v>352</v>
      </c>
      <c r="AA8" s="13">
        <v>214</v>
      </c>
      <c r="AB8" s="13">
        <v>212</v>
      </c>
      <c r="AD8" s="13">
        <v>987</v>
      </c>
      <c r="AE8" s="13">
        <v>617</v>
      </c>
      <c r="AF8" s="13">
        <v>529</v>
      </c>
      <c r="AG8" s="13">
        <v>105</v>
      </c>
      <c r="AH8" s="13">
        <v>433</v>
      </c>
      <c r="AI8" s="13">
        <v>247</v>
      </c>
      <c r="AJ8" s="13">
        <v>4</v>
      </c>
      <c r="AL8" s="13">
        <v>567</v>
      </c>
      <c r="AM8" s="13">
        <v>660</v>
      </c>
      <c r="AN8" s="13">
        <v>184</v>
      </c>
      <c r="AP8" s="13">
        <v>229</v>
      </c>
      <c r="AQ8" s="13">
        <v>174</v>
      </c>
      <c r="AR8" s="13">
        <v>41</v>
      </c>
      <c r="AS8" s="13">
        <v>473</v>
      </c>
      <c r="AT8" s="13">
        <v>66</v>
      </c>
      <c r="AU8" s="13">
        <v>3</v>
      </c>
      <c r="AW8" s="13">
        <v>2553</v>
      </c>
      <c r="AX8" s="13">
        <v>332</v>
      </c>
      <c r="AZ8" s="13">
        <v>1382</v>
      </c>
      <c r="BA8" s="13">
        <v>902</v>
      </c>
      <c r="BB8" s="13">
        <v>0</v>
      </c>
      <c r="BC8" s="13">
        <v>510</v>
      </c>
      <c r="BD8" s="13">
        <v>127</v>
      </c>
      <c r="BE8" s="13">
        <v>0</v>
      </c>
      <c r="BF8" s="13">
        <v>0</v>
      </c>
      <c r="BG8" s="13">
        <v>0</v>
      </c>
    </row>
    <row r="9" spans="2:61" ht="32.1" customHeight="1">
      <c r="B9" s="20" t="s">
        <v>301</v>
      </c>
      <c r="C9" s="18">
        <v>0.35519948081072678</v>
      </c>
      <c r="D9" s="18">
        <v>0.41719505395710782</v>
      </c>
      <c r="E9" s="18">
        <v>0.31233883285403219</v>
      </c>
      <c r="G9" s="18">
        <v>0.35992374353529449</v>
      </c>
      <c r="H9" s="18">
        <v>0.34272621789883517</v>
      </c>
      <c r="I9" s="18">
        <v>0.32042264115978392</v>
      </c>
      <c r="J9" s="18">
        <v>0.34058717912745512</v>
      </c>
      <c r="K9" s="18">
        <v>0.36539163654096979</v>
      </c>
      <c r="L9" s="18">
        <v>0.32870757519115879</v>
      </c>
      <c r="M9" s="18">
        <v>0.45777798564906208</v>
      </c>
      <c r="N9" s="18">
        <v>0.33290292634868662</v>
      </c>
      <c r="O9" s="18">
        <v>0.29689893468634049</v>
      </c>
      <c r="Q9" s="18">
        <v>0.44135259306556118</v>
      </c>
      <c r="R9" s="18">
        <v>0.30359037666906652</v>
      </c>
      <c r="S9" s="18">
        <v>0.32537246358196431</v>
      </c>
      <c r="T9" s="18">
        <v>0.287304519734223</v>
      </c>
      <c r="V9" s="18">
        <v>0.30256254151357481</v>
      </c>
      <c r="W9" s="18">
        <v>0.3947784588643326</v>
      </c>
      <c r="X9" s="18">
        <v>0.38702449159071289</v>
      </c>
      <c r="Y9" s="18">
        <v>0.39560627163370599</v>
      </c>
      <c r="Z9" s="18">
        <v>0.2954246119331197</v>
      </c>
      <c r="AA9" s="18">
        <v>0.30362404689675798</v>
      </c>
      <c r="AB9" s="18">
        <v>0.36928923530772401</v>
      </c>
      <c r="AD9" s="18">
        <v>0.43923073506602928</v>
      </c>
      <c r="AE9" s="18">
        <v>0.30995448557959199</v>
      </c>
      <c r="AF9" s="18">
        <v>0.33440912741883189</v>
      </c>
      <c r="AG9" s="18">
        <v>0.314320074459914</v>
      </c>
      <c r="AH9" s="18">
        <v>0.29022248058373201</v>
      </c>
      <c r="AI9" s="18">
        <v>0.31010795175935779</v>
      </c>
      <c r="AJ9" s="18">
        <v>0.2358772217288925</v>
      </c>
      <c r="AL9" s="18">
        <v>0.47137000000000001</v>
      </c>
      <c r="AM9" s="18">
        <v>0.31367</v>
      </c>
      <c r="AN9" s="18">
        <v>0.28594999999999998</v>
      </c>
      <c r="AP9" s="18">
        <v>0.38455699488282419</v>
      </c>
      <c r="AQ9" s="18">
        <v>0.374938014732773</v>
      </c>
      <c r="AR9" s="18">
        <v>0.3654516125329017</v>
      </c>
      <c r="AS9" s="18">
        <v>0.32041523009425982</v>
      </c>
      <c r="AT9" s="18">
        <v>0.20986640374882079</v>
      </c>
      <c r="AU9" s="18">
        <v>0.34230535587456951</v>
      </c>
      <c r="AW9" s="18">
        <v>0.39045671010804139</v>
      </c>
      <c r="AX9" s="18">
        <v>0.1066263017323555</v>
      </c>
      <c r="AZ9" s="18">
        <v>0.31649472758615982</v>
      </c>
      <c r="BA9" s="18">
        <v>0.42763408900407451</v>
      </c>
      <c r="BB9" s="18">
        <v>0</v>
      </c>
      <c r="BC9" s="18">
        <v>0.34064628458901069</v>
      </c>
      <c r="BD9" s="18">
        <v>0.3204338920049179</v>
      </c>
      <c r="BE9" s="18">
        <v>0</v>
      </c>
      <c r="BF9" s="18">
        <v>0</v>
      </c>
      <c r="BG9" s="18">
        <v>0</v>
      </c>
    </row>
    <row r="10" spans="2:61" ht="45.95" customHeight="1">
      <c r="B10" s="20" t="s">
        <v>302</v>
      </c>
      <c r="C10" s="18">
        <v>0.41368597891632652</v>
      </c>
      <c r="D10" s="18">
        <v>0.41255425292828329</v>
      </c>
      <c r="E10" s="18">
        <v>0.41458412956180313</v>
      </c>
      <c r="G10" s="18">
        <v>0.4018066946837312</v>
      </c>
      <c r="H10" s="18">
        <v>0.41392330725586768</v>
      </c>
      <c r="I10" s="18">
        <v>0.40018559256330938</v>
      </c>
      <c r="J10" s="18">
        <v>0.41504542474620448</v>
      </c>
      <c r="K10" s="18">
        <v>0.43086758882866028</v>
      </c>
      <c r="L10" s="18">
        <v>0.43167138602379468</v>
      </c>
      <c r="M10" s="18">
        <v>0.40237315090570008</v>
      </c>
      <c r="N10" s="18">
        <v>0.39188223282427748</v>
      </c>
      <c r="O10" s="18">
        <v>0.44704578464137701</v>
      </c>
      <c r="Q10" s="18">
        <v>0.40119173310205569</v>
      </c>
      <c r="R10" s="18">
        <v>0.46071908526165611</v>
      </c>
      <c r="S10" s="18">
        <v>0.43090368305007748</v>
      </c>
      <c r="T10" s="18">
        <v>0.37633448444427819</v>
      </c>
      <c r="V10" s="18">
        <v>0.33955868479557227</v>
      </c>
      <c r="W10" s="18">
        <v>0.39760536790105949</v>
      </c>
      <c r="X10" s="18">
        <v>0.41329395709321592</v>
      </c>
      <c r="Y10" s="18">
        <v>0.39114965156515419</v>
      </c>
      <c r="Z10" s="18">
        <v>0.54085939130470595</v>
      </c>
      <c r="AA10" s="18">
        <v>0.48180006024675792</v>
      </c>
      <c r="AB10" s="18">
        <v>0.4208595564324441</v>
      </c>
      <c r="AD10" s="18">
        <v>0.38561300541434479</v>
      </c>
      <c r="AE10" s="18">
        <v>0.43583086069878302</v>
      </c>
      <c r="AF10" s="18">
        <v>0.41190635780379992</v>
      </c>
      <c r="AG10" s="18">
        <v>0.39922347418328791</v>
      </c>
      <c r="AH10" s="18">
        <v>0.44680497365226851</v>
      </c>
      <c r="AI10" s="18">
        <v>0.42908454338935997</v>
      </c>
      <c r="AJ10" s="18">
        <v>0</v>
      </c>
      <c r="AL10" s="18">
        <v>0.34867999999999999</v>
      </c>
      <c r="AM10" s="18">
        <v>0.44746000000000002</v>
      </c>
      <c r="AN10" s="18">
        <v>0.38868999999999998</v>
      </c>
      <c r="AP10" s="18">
        <v>0.46841989243003013</v>
      </c>
      <c r="AQ10" s="18">
        <v>0.41559000484080583</v>
      </c>
      <c r="AR10" s="18">
        <v>0.43552577261396308</v>
      </c>
      <c r="AS10" s="18">
        <v>0.49870776148367341</v>
      </c>
      <c r="AT10" s="18">
        <v>0.63130557173434576</v>
      </c>
      <c r="AU10" s="18">
        <v>0.65769464412543044</v>
      </c>
      <c r="AW10" s="18">
        <v>0.4168055838765764</v>
      </c>
      <c r="AX10" s="18">
        <v>0.40325448547740328</v>
      </c>
      <c r="AZ10" s="18">
        <v>0.3961445154893854</v>
      </c>
      <c r="BA10" s="18">
        <v>0.37593171584918322</v>
      </c>
      <c r="BB10" s="18">
        <v>0</v>
      </c>
      <c r="BC10" s="18">
        <v>0.50409286406262321</v>
      </c>
      <c r="BD10" s="18">
        <v>0.50961874025394549</v>
      </c>
      <c r="BE10" s="18">
        <v>0</v>
      </c>
      <c r="BF10" s="18">
        <v>0</v>
      </c>
      <c r="BG10" s="18">
        <v>0</v>
      </c>
    </row>
    <row r="11" spans="2:61" ht="32.1" customHeight="1">
      <c r="B11" s="20" t="s">
        <v>303</v>
      </c>
      <c r="C11" s="18">
        <v>8.3481711747632206E-2</v>
      </c>
      <c r="D11" s="18">
        <v>8.1263652617552029E-2</v>
      </c>
      <c r="E11" s="18">
        <v>8.5000285588435587E-2</v>
      </c>
      <c r="G11" s="18">
        <v>4.9865589271790793E-2</v>
      </c>
      <c r="H11" s="18">
        <v>8.6592601758532686E-2</v>
      </c>
      <c r="I11" s="18">
        <v>9.6044606766426371E-2</v>
      </c>
      <c r="J11" s="18">
        <v>8.1608186674557243E-2</v>
      </c>
      <c r="K11" s="18">
        <v>9.8658132687293121E-2</v>
      </c>
      <c r="L11" s="18">
        <v>8.5336637770270785E-2</v>
      </c>
      <c r="M11" s="18">
        <v>8.9354445984816788E-2</v>
      </c>
      <c r="N11" s="18">
        <v>7.9520202266479115E-2</v>
      </c>
      <c r="O11" s="18">
        <v>6.1103132789011118E-2</v>
      </c>
      <c r="Q11" s="18">
        <v>6.0381049920160162E-2</v>
      </c>
      <c r="R11" s="18">
        <v>8.7977134763108367E-2</v>
      </c>
      <c r="S11" s="18">
        <v>9.6580085596069495E-2</v>
      </c>
      <c r="T11" s="18">
        <v>0.1088187706009253</v>
      </c>
      <c r="V11" s="18">
        <v>8.1855613760215704E-2</v>
      </c>
      <c r="W11" s="18">
        <v>5.6750405398398242E-2</v>
      </c>
      <c r="X11" s="18">
        <v>7.7091688094620428E-2</v>
      </c>
      <c r="Y11" s="18">
        <v>8.4694223062123056E-2</v>
      </c>
      <c r="Z11" s="18">
        <v>8.7452805249808863E-2</v>
      </c>
      <c r="AA11" s="18">
        <v>0.14104731491603401</v>
      </c>
      <c r="AB11" s="18">
        <v>0.1110186259077755</v>
      </c>
      <c r="AD11" s="18">
        <v>8.4411958223938516E-2</v>
      </c>
      <c r="AE11" s="18">
        <v>9.7423027284207209E-2</v>
      </c>
      <c r="AF11" s="18">
        <v>7.644505534742374E-2</v>
      </c>
      <c r="AG11" s="18">
        <v>0.1055040253060527</v>
      </c>
      <c r="AH11" s="18">
        <v>8.1095589201763046E-2</v>
      </c>
      <c r="AI11" s="18">
        <v>5.6216781341728708E-2</v>
      </c>
      <c r="AJ11" s="18">
        <v>0</v>
      </c>
      <c r="AL11" s="18">
        <v>6.9720000000000004E-2</v>
      </c>
      <c r="AM11" s="18">
        <v>6.8540000000000004E-2</v>
      </c>
      <c r="AN11" s="18">
        <v>0.12074</v>
      </c>
      <c r="AP11" s="18">
        <v>0.1131843317598156</v>
      </c>
      <c r="AQ11" s="18">
        <v>6.9631328203045711E-2</v>
      </c>
      <c r="AR11" s="18">
        <v>9.6743266960392774E-2</v>
      </c>
      <c r="AS11" s="18">
        <v>0.10269724388335071</v>
      </c>
      <c r="AT11" s="18">
        <v>0.1283863609896527</v>
      </c>
      <c r="AU11" s="18">
        <v>0</v>
      </c>
      <c r="AW11" s="18">
        <v>7.649518726256968E-2</v>
      </c>
      <c r="AX11" s="18">
        <v>0.13994069992936889</v>
      </c>
      <c r="AZ11" s="18">
        <v>7.7616635511034385E-2</v>
      </c>
      <c r="BA11" s="18">
        <v>8.0255863828401663E-2</v>
      </c>
      <c r="BB11" s="18">
        <v>0</v>
      </c>
      <c r="BC11" s="18">
        <v>9.19107489935128E-2</v>
      </c>
      <c r="BD11" s="18">
        <v>0.13650678794764101</v>
      </c>
      <c r="BE11" s="18">
        <v>0</v>
      </c>
      <c r="BF11" s="18">
        <v>0</v>
      </c>
      <c r="BG11" s="18">
        <v>0</v>
      </c>
    </row>
    <row r="12" spans="2:61" ht="18.95" customHeight="1">
      <c r="B12" s="20" t="s">
        <v>119</v>
      </c>
      <c r="C12" s="18">
        <v>0.14763282852531451</v>
      </c>
      <c r="D12" s="18">
        <v>8.8987040497057038E-2</v>
      </c>
      <c r="E12" s="18">
        <v>0.18807675199572901</v>
      </c>
      <c r="G12" s="18">
        <v>0.18840397250918339</v>
      </c>
      <c r="H12" s="18">
        <v>0.15675787308676431</v>
      </c>
      <c r="I12" s="18">
        <v>0.18334715951048</v>
      </c>
      <c r="J12" s="18">
        <v>0.16275920945178321</v>
      </c>
      <c r="K12" s="18">
        <v>0.1050826419430767</v>
      </c>
      <c r="L12" s="18">
        <v>0.1542844010147757</v>
      </c>
      <c r="M12" s="18">
        <v>5.0494417460420903E-2</v>
      </c>
      <c r="N12" s="18">
        <v>0.19569463856055691</v>
      </c>
      <c r="O12" s="18">
        <v>0.19495214788327131</v>
      </c>
      <c r="Q12" s="18">
        <v>9.7074623912222893E-2</v>
      </c>
      <c r="R12" s="18">
        <v>0.14771340330616919</v>
      </c>
      <c r="S12" s="18">
        <v>0.14714376777188881</v>
      </c>
      <c r="T12" s="18">
        <v>0.22754222522057349</v>
      </c>
      <c r="V12" s="18">
        <v>0.27602315993063731</v>
      </c>
      <c r="W12" s="18">
        <v>0.1508657678362097</v>
      </c>
      <c r="X12" s="18">
        <v>0.1225898632214508</v>
      </c>
      <c r="Y12" s="18">
        <v>0.1285498537390167</v>
      </c>
      <c r="Z12" s="18">
        <v>7.6263191512365477E-2</v>
      </c>
      <c r="AA12" s="18">
        <v>7.3528577940449896E-2</v>
      </c>
      <c r="AB12" s="18">
        <v>9.8832582352056567E-2</v>
      </c>
      <c r="AD12" s="18">
        <v>9.0744301295687224E-2</v>
      </c>
      <c r="AE12" s="18">
        <v>0.1567916264374177</v>
      </c>
      <c r="AF12" s="18">
        <v>0.17723945942994451</v>
      </c>
      <c r="AG12" s="18">
        <v>0.18095242605074541</v>
      </c>
      <c r="AH12" s="18">
        <v>0.1818769565622364</v>
      </c>
      <c r="AI12" s="18">
        <v>0.20459072350955371</v>
      </c>
      <c r="AJ12" s="18">
        <v>0.76412277827110753</v>
      </c>
      <c r="AL12" s="18">
        <v>0.11022999999999999</v>
      </c>
      <c r="AM12" s="18">
        <v>0.17033000000000001</v>
      </c>
      <c r="AN12" s="18">
        <v>0.20462</v>
      </c>
      <c r="AP12" s="18">
        <v>3.3838780927330191E-2</v>
      </c>
      <c r="AQ12" s="18">
        <v>0.1398406522233758</v>
      </c>
      <c r="AR12" s="18">
        <v>0.1022793478927425</v>
      </c>
      <c r="AS12" s="18">
        <v>7.8179764538716168E-2</v>
      </c>
      <c r="AT12" s="18">
        <v>3.044166352718073E-2</v>
      </c>
      <c r="AU12" s="18">
        <v>0</v>
      </c>
      <c r="AW12" s="18">
        <v>0.1162425187528124</v>
      </c>
      <c r="AX12" s="18">
        <v>0.35017851286087232</v>
      </c>
      <c r="AZ12" s="18">
        <v>0.20974412141342039</v>
      </c>
      <c r="BA12" s="18">
        <v>0.1161783313183406</v>
      </c>
      <c r="BB12" s="18">
        <v>0</v>
      </c>
      <c r="BC12" s="18">
        <v>6.3350102354853249E-2</v>
      </c>
      <c r="BD12" s="18">
        <v>3.3440579793495573E-2</v>
      </c>
      <c r="BE12" s="18">
        <v>0</v>
      </c>
      <c r="BF12" s="18">
        <v>0</v>
      </c>
      <c r="BG12" s="18">
        <v>0</v>
      </c>
    </row>
    <row r="14" spans="2:61">
      <c r="B14" s="21" t="s">
        <v>33</v>
      </c>
    </row>
    <row r="15" spans="2:61">
      <c r="B15" t="s">
        <v>483</v>
      </c>
    </row>
    <row r="16" spans="2:61">
      <c r="B16" t="s">
        <v>11</v>
      </c>
    </row>
    <row r="17" spans="2:2">
      <c r="B17"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I17"/>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312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2912</v>
      </c>
      <c r="D7" s="27">
        <v>1152</v>
      </c>
      <c r="E7" s="27">
        <v>1751</v>
      </c>
      <c r="G7" s="27">
        <v>147</v>
      </c>
      <c r="H7" s="27">
        <v>412</v>
      </c>
      <c r="I7" s="27">
        <v>288</v>
      </c>
      <c r="J7" s="27">
        <v>254</v>
      </c>
      <c r="K7" s="27">
        <v>311</v>
      </c>
      <c r="L7" s="27">
        <v>305</v>
      </c>
      <c r="M7" s="27">
        <v>483</v>
      </c>
      <c r="N7" s="27">
        <v>411</v>
      </c>
      <c r="O7" s="27">
        <v>301</v>
      </c>
      <c r="Q7" s="27">
        <v>1084</v>
      </c>
      <c r="R7" s="27">
        <v>610</v>
      </c>
      <c r="S7" s="27">
        <v>570</v>
      </c>
      <c r="T7" s="27">
        <v>624</v>
      </c>
      <c r="V7" s="27">
        <v>478</v>
      </c>
      <c r="W7" s="27">
        <v>611</v>
      </c>
      <c r="X7" s="27">
        <v>555</v>
      </c>
      <c r="Y7" s="27">
        <v>474</v>
      </c>
      <c r="Z7" s="27">
        <v>368</v>
      </c>
      <c r="AA7" s="27">
        <v>216</v>
      </c>
      <c r="AB7" s="27">
        <v>210</v>
      </c>
      <c r="AD7" s="27">
        <v>980</v>
      </c>
      <c r="AE7" s="27">
        <v>615</v>
      </c>
      <c r="AF7" s="27">
        <v>527</v>
      </c>
      <c r="AG7" s="27">
        <v>106</v>
      </c>
      <c r="AH7" s="27">
        <v>432</v>
      </c>
      <c r="AI7" s="27">
        <v>248</v>
      </c>
      <c r="AJ7" s="27">
        <v>4</v>
      </c>
      <c r="AL7" s="27">
        <v>547</v>
      </c>
      <c r="AM7" s="27">
        <v>640</v>
      </c>
      <c r="AN7" s="27">
        <v>180</v>
      </c>
      <c r="AP7" s="27">
        <v>232</v>
      </c>
      <c r="AQ7" s="27">
        <v>183</v>
      </c>
      <c r="AR7" s="27">
        <v>41</v>
      </c>
      <c r="AS7" s="27">
        <v>497</v>
      </c>
      <c r="AT7" s="27">
        <v>67</v>
      </c>
      <c r="AU7" s="27">
        <v>3</v>
      </c>
      <c r="AW7" s="27">
        <v>2547</v>
      </c>
      <c r="AX7" s="27">
        <v>330</v>
      </c>
      <c r="AZ7" s="27">
        <v>1326</v>
      </c>
      <c r="BA7" s="27">
        <v>930</v>
      </c>
      <c r="BB7" s="27">
        <v>0</v>
      </c>
      <c r="BC7" s="27">
        <v>527</v>
      </c>
      <c r="BD7" s="27">
        <v>129</v>
      </c>
      <c r="BE7" s="27">
        <v>0</v>
      </c>
      <c r="BF7" s="27">
        <v>0</v>
      </c>
      <c r="BG7" s="27">
        <v>0</v>
      </c>
    </row>
    <row r="8" spans="2:61">
      <c r="B8" s="7" t="s">
        <v>106</v>
      </c>
      <c r="C8" s="13">
        <v>2920</v>
      </c>
      <c r="D8" s="13">
        <v>1186</v>
      </c>
      <c r="E8" s="13">
        <v>1731</v>
      </c>
      <c r="G8" s="13">
        <v>136</v>
      </c>
      <c r="H8" s="13">
        <v>405</v>
      </c>
      <c r="I8" s="13">
        <v>290</v>
      </c>
      <c r="J8" s="13">
        <v>248</v>
      </c>
      <c r="K8" s="13">
        <v>312</v>
      </c>
      <c r="L8" s="13">
        <v>316</v>
      </c>
      <c r="M8" s="13">
        <v>484</v>
      </c>
      <c r="N8" s="13">
        <v>449</v>
      </c>
      <c r="O8" s="13">
        <v>279</v>
      </c>
      <c r="Q8" s="13">
        <v>1091</v>
      </c>
      <c r="R8" s="13">
        <v>607</v>
      </c>
      <c r="S8" s="13">
        <v>575</v>
      </c>
      <c r="T8" s="13">
        <v>622</v>
      </c>
      <c r="V8" s="13">
        <v>560</v>
      </c>
      <c r="W8" s="13">
        <v>582</v>
      </c>
      <c r="X8" s="13">
        <v>565</v>
      </c>
      <c r="Y8" s="13">
        <v>435</v>
      </c>
      <c r="Z8" s="13">
        <v>352</v>
      </c>
      <c r="AA8" s="13">
        <v>214</v>
      </c>
      <c r="AB8" s="13">
        <v>212</v>
      </c>
      <c r="AD8" s="13">
        <v>987</v>
      </c>
      <c r="AE8" s="13">
        <v>617</v>
      </c>
      <c r="AF8" s="13">
        <v>529</v>
      </c>
      <c r="AG8" s="13">
        <v>105</v>
      </c>
      <c r="AH8" s="13">
        <v>433</v>
      </c>
      <c r="AI8" s="13">
        <v>247</v>
      </c>
      <c r="AJ8" s="13">
        <v>4</v>
      </c>
      <c r="AL8" s="13">
        <v>567</v>
      </c>
      <c r="AM8" s="13">
        <v>660</v>
      </c>
      <c r="AN8" s="13">
        <v>184</v>
      </c>
      <c r="AP8" s="13">
        <v>229</v>
      </c>
      <c r="AQ8" s="13">
        <v>174</v>
      </c>
      <c r="AR8" s="13">
        <v>41</v>
      </c>
      <c r="AS8" s="13">
        <v>473</v>
      </c>
      <c r="AT8" s="13">
        <v>66</v>
      </c>
      <c r="AU8" s="13">
        <v>3</v>
      </c>
      <c r="AW8" s="13">
        <v>2553</v>
      </c>
      <c r="AX8" s="13">
        <v>332</v>
      </c>
      <c r="AZ8" s="13">
        <v>1382</v>
      </c>
      <c r="BA8" s="13">
        <v>902</v>
      </c>
      <c r="BB8" s="13">
        <v>0</v>
      </c>
      <c r="BC8" s="13">
        <v>510</v>
      </c>
      <c r="BD8" s="13">
        <v>127</v>
      </c>
      <c r="BE8" s="13">
        <v>0</v>
      </c>
      <c r="BF8" s="13">
        <v>0</v>
      </c>
      <c r="BG8" s="13">
        <v>0</v>
      </c>
    </row>
    <row r="9" spans="2:61" ht="32.1" customHeight="1">
      <c r="B9" s="20" t="s">
        <v>301</v>
      </c>
      <c r="C9" s="18">
        <v>0.33520355133556567</v>
      </c>
      <c r="D9" s="18">
        <v>0.38807226966640729</v>
      </c>
      <c r="E9" s="18">
        <v>0.29836895010960079</v>
      </c>
      <c r="G9" s="18">
        <v>0.25572813959900792</v>
      </c>
      <c r="H9" s="18">
        <v>0.33293053255697058</v>
      </c>
      <c r="I9" s="18">
        <v>0.31496919613427998</v>
      </c>
      <c r="J9" s="18">
        <v>0.3388277085268448</v>
      </c>
      <c r="K9" s="18">
        <v>0.32989111896794637</v>
      </c>
      <c r="L9" s="18">
        <v>0.30017556019312608</v>
      </c>
      <c r="M9" s="18">
        <v>0.44372428879887549</v>
      </c>
      <c r="N9" s="18">
        <v>0.32514694618142198</v>
      </c>
      <c r="O9" s="18">
        <v>0.26891723816903118</v>
      </c>
      <c r="Q9" s="18">
        <v>0.42373827001996728</v>
      </c>
      <c r="R9" s="18">
        <v>0.30191942464478239</v>
      </c>
      <c r="S9" s="18">
        <v>0.27781879986474411</v>
      </c>
      <c r="T9" s="18">
        <v>0.27026201017262202</v>
      </c>
      <c r="V9" s="18">
        <v>0.23511972976725801</v>
      </c>
      <c r="W9" s="18">
        <v>0.370191031223645</v>
      </c>
      <c r="X9" s="18">
        <v>0.35050357074721877</v>
      </c>
      <c r="Y9" s="18">
        <v>0.3548033986297322</v>
      </c>
      <c r="Z9" s="18">
        <v>0.34911655579244022</v>
      </c>
      <c r="AA9" s="18">
        <v>0.35568951385983261</v>
      </c>
      <c r="AB9" s="18">
        <v>0.37881007140468792</v>
      </c>
      <c r="AD9" s="18">
        <v>0.42829708419414919</v>
      </c>
      <c r="AE9" s="18">
        <v>0.29384107580398239</v>
      </c>
      <c r="AF9" s="18">
        <v>0.31439597687079562</v>
      </c>
      <c r="AG9" s="18">
        <v>0.27335163963826081</v>
      </c>
      <c r="AH9" s="18">
        <v>0.25183987456114859</v>
      </c>
      <c r="AI9" s="18">
        <v>0.2850291080497655</v>
      </c>
      <c r="AJ9" s="18">
        <v>0.2358772217288925</v>
      </c>
      <c r="AL9" s="18">
        <v>0.41788999999999998</v>
      </c>
      <c r="AM9" s="18">
        <v>0.29035</v>
      </c>
      <c r="AN9" s="18">
        <v>0.22871</v>
      </c>
      <c r="AP9" s="18">
        <v>0.40854905425804522</v>
      </c>
      <c r="AQ9" s="18">
        <v>0.34764691828319388</v>
      </c>
      <c r="AR9" s="18">
        <v>0.36755449652861311</v>
      </c>
      <c r="AS9" s="18">
        <v>0.34535819946210389</v>
      </c>
      <c r="AT9" s="18">
        <v>0.34625870694894229</v>
      </c>
      <c r="AU9" s="18">
        <v>0.34230535587456951</v>
      </c>
      <c r="AW9" s="18">
        <v>0.36623372627639411</v>
      </c>
      <c r="AX9" s="18">
        <v>0.116588181128768</v>
      </c>
      <c r="AZ9" s="18">
        <v>0.27163612103593648</v>
      </c>
      <c r="BA9" s="18">
        <v>0.40004172869730181</v>
      </c>
      <c r="BB9" s="18">
        <v>0</v>
      </c>
      <c r="BC9" s="18">
        <v>0.37928577153950688</v>
      </c>
      <c r="BD9" s="18">
        <v>0.38956850879575861</v>
      </c>
      <c r="BE9" s="18">
        <v>0</v>
      </c>
      <c r="BF9" s="18">
        <v>0</v>
      </c>
      <c r="BG9" s="18">
        <v>0</v>
      </c>
    </row>
    <row r="10" spans="2:61" ht="45.95" customHeight="1">
      <c r="B10" s="20" t="s">
        <v>302</v>
      </c>
      <c r="C10" s="18">
        <v>0.41771439978518349</v>
      </c>
      <c r="D10" s="18">
        <v>0.42434685260007632</v>
      </c>
      <c r="E10" s="18">
        <v>0.41365038580084168</v>
      </c>
      <c r="G10" s="18">
        <v>0.43337692936876371</v>
      </c>
      <c r="H10" s="18">
        <v>0.40885490492872928</v>
      </c>
      <c r="I10" s="18">
        <v>0.40341867714355228</v>
      </c>
      <c r="J10" s="18">
        <v>0.39937546009321218</v>
      </c>
      <c r="K10" s="18">
        <v>0.45852985676475738</v>
      </c>
      <c r="L10" s="18">
        <v>0.45313627471140022</v>
      </c>
      <c r="M10" s="18">
        <v>0.38216308432361812</v>
      </c>
      <c r="N10" s="18">
        <v>0.41495403730452313</v>
      </c>
      <c r="O10" s="18">
        <v>0.43434490891330119</v>
      </c>
      <c r="Q10" s="18">
        <v>0.40389050374685881</v>
      </c>
      <c r="R10" s="18">
        <v>0.45163725781865233</v>
      </c>
      <c r="S10" s="18">
        <v>0.44958751190626278</v>
      </c>
      <c r="T10" s="18">
        <v>0.38212034002381151</v>
      </c>
      <c r="V10" s="18">
        <v>0.38552280916531412</v>
      </c>
      <c r="W10" s="18">
        <v>0.40084871990458382</v>
      </c>
      <c r="X10" s="18">
        <v>0.42623549128835309</v>
      </c>
      <c r="Y10" s="18">
        <v>0.43048654799785491</v>
      </c>
      <c r="Z10" s="18">
        <v>0.49607860224726907</v>
      </c>
      <c r="AA10" s="18">
        <v>0.39931573736704751</v>
      </c>
      <c r="AB10" s="18">
        <v>0.38843116744081491</v>
      </c>
      <c r="AD10" s="18">
        <v>0.38925353103825722</v>
      </c>
      <c r="AE10" s="18">
        <v>0.4409194631353997</v>
      </c>
      <c r="AF10" s="18">
        <v>0.40903515062642981</v>
      </c>
      <c r="AG10" s="18">
        <v>0.45058589913332348</v>
      </c>
      <c r="AH10" s="18">
        <v>0.45179052549406268</v>
      </c>
      <c r="AI10" s="18">
        <v>0.42511787644286098</v>
      </c>
      <c r="AJ10" s="18">
        <v>0</v>
      </c>
      <c r="AL10" s="18">
        <v>0.39018999999999998</v>
      </c>
      <c r="AM10" s="18">
        <v>0.44119000000000003</v>
      </c>
      <c r="AN10" s="18">
        <v>0.44912999999999997</v>
      </c>
      <c r="AP10" s="18">
        <v>0.41756479342604508</v>
      </c>
      <c r="AQ10" s="18">
        <v>0.38828787731137571</v>
      </c>
      <c r="AR10" s="18">
        <v>0.47769922396446751</v>
      </c>
      <c r="AS10" s="18">
        <v>0.46891517807570648</v>
      </c>
      <c r="AT10" s="18">
        <v>0.46311665703131538</v>
      </c>
      <c r="AU10" s="18">
        <v>0.31538928825086099</v>
      </c>
      <c r="AW10" s="18">
        <v>0.42422834520866898</v>
      </c>
      <c r="AX10" s="18">
        <v>0.38373499414419332</v>
      </c>
      <c r="AZ10" s="18">
        <v>0.41413646112803132</v>
      </c>
      <c r="BA10" s="18">
        <v>0.392826575960669</v>
      </c>
      <c r="BB10" s="18">
        <v>0</v>
      </c>
      <c r="BC10" s="18">
        <v>0.46944821530261138</v>
      </c>
      <c r="BD10" s="18">
        <v>0.42547653821356002</v>
      </c>
      <c r="BE10" s="18">
        <v>0</v>
      </c>
      <c r="BF10" s="18">
        <v>0</v>
      </c>
      <c r="BG10" s="18">
        <v>0</v>
      </c>
    </row>
    <row r="11" spans="2:61" ht="32.1" customHeight="1">
      <c r="B11" s="20" t="s">
        <v>303</v>
      </c>
      <c r="C11" s="18">
        <v>7.7300193298886918E-2</v>
      </c>
      <c r="D11" s="18">
        <v>7.2969764221946856E-2</v>
      </c>
      <c r="E11" s="18">
        <v>8.0253154439817703E-2</v>
      </c>
      <c r="G11" s="18">
        <v>6.0781080843136347E-2</v>
      </c>
      <c r="H11" s="18">
        <v>8.7079021466775805E-2</v>
      </c>
      <c r="I11" s="18">
        <v>5.6629121948054827E-2</v>
      </c>
      <c r="J11" s="18">
        <v>8.4807780240559141E-2</v>
      </c>
      <c r="K11" s="18">
        <v>9.0356898613079634E-2</v>
      </c>
      <c r="L11" s="18">
        <v>6.7913495871007187E-2</v>
      </c>
      <c r="M11" s="18">
        <v>8.4697416575868378E-2</v>
      </c>
      <c r="N11" s="18">
        <v>6.7736405891757862E-2</v>
      </c>
      <c r="O11" s="18">
        <v>8.4571549897314607E-2</v>
      </c>
      <c r="Q11" s="18">
        <v>5.2933632013492257E-2</v>
      </c>
      <c r="R11" s="18">
        <v>8.6921615017049203E-2</v>
      </c>
      <c r="S11" s="18">
        <v>8.9897678585894314E-2</v>
      </c>
      <c r="T11" s="18">
        <v>0.1000749363095023</v>
      </c>
      <c r="V11" s="18">
        <v>7.9329160197661702E-2</v>
      </c>
      <c r="W11" s="18">
        <v>5.8137341593382068E-2</v>
      </c>
      <c r="X11" s="18">
        <v>7.3917482424476405E-2</v>
      </c>
      <c r="Y11" s="18">
        <v>6.9158289055089875E-2</v>
      </c>
      <c r="Z11" s="18">
        <v>6.6632018154220221E-2</v>
      </c>
      <c r="AA11" s="18">
        <v>0.14981114402321921</v>
      </c>
      <c r="AB11" s="18">
        <v>9.4882026291604873E-2</v>
      </c>
      <c r="AD11" s="18">
        <v>7.2336258143074497E-2</v>
      </c>
      <c r="AE11" s="18">
        <v>8.101541448210757E-2</v>
      </c>
      <c r="AF11" s="18">
        <v>7.4877677960968794E-2</v>
      </c>
      <c r="AG11" s="18">
        <v>0.1140178317593622</v>
      </c>
      <c r="AH11" s="18">
        <v>8.6471385839933107E-2</v>
      </c>
      <c r="AI11" s="18">
        <v>6.2661514513890418E-2</v>
      </c>
      <c r="AJ11" s="18">
        <v>0</v>
      </c>
      <c r="AL11" s="18">
        <v>6.8790000000000004E-2</v>
      </c>
      <c r="AM11" s="18">
        <v>6.9930000000000006E-2</v>
      </c>
      <c r="AN11" s="18">
        <v>0.1227</v>
      </c>
      <c r="AP11" s="18">
        <v>0.103672648543312</v>
      </c>
      <c r="AQ11" s="18">
        <v>7.5711845737910552E-2</v>
      </c>
      <c r="AR11" s="18">
        <v>0.10080614719789389</v>
      </c>
      <c r="AS11" s="18">
        <v>8.2759285325093274E-2</v>
      </c>
      <c r="AT11" s="18">
        <v>0.16117311370830961</v>
      </c>
      <c r="AU11" s="18">
        <v>0.34230535587456951</v>
      </c>
      <c r="AW11" s="18">
        <v>6.9821848213598603E-2</v>
      </c>
      <c r="AX11" s="18">
        <v>0.1341741006237141</v>
      </c>
      <c r="AZ11" s="18">
        <v>7.8977262110823496E-2</v>
      </c>
      <c r="BA11" s="18">
        <v>7.6990626289911018E-2</v>
      </c>
      <c r="BB11" s="18">
        <v>0</v>
      </c>
      <c r="BC11" s="18">
        <v>6.7013772010562273E-2</v>
      </c>
      <c r="BD11" s="18">
        <v>0.1026713098081663</v>
      </c>
      <c r="BE11" s="18">
        <v>0</v>
      </c>
      <c r="BF11" s="18">
        <v>0</v>
      </c>
      <c r="BG11" s="18">
        <v>0</v>
      </c>
    </row>
    <row r="12" spans="2:61" ht="18.95" customHeight="1">
      <c r="B12" s="20" t="s">
        <v>119</v>
      </c>
      <c r="C12" s="18">
        <v>0.16978185558036379</v>
      </c>
      <c r="D12" s="18">
        <v>0.1146111135115697</v>
      </c>
      <c r="E12" s="18">
        <v>0.20772750964973971</v>
      </c>
      <c r="G12" s="18">
        <v>0.25011385018909199</v>
      </c>
      <c r="H12" s="18">
        <v>0.1711355410475241</v>
      </c>
      <c r="I12" s="18">
        <v>0.2249830047741127</v>
      </c>
      <c r="J12" s="18">
        <v>0.17698905113938379</v>
      </c>
      <c r="K12" s="18">
        <v>0.1212221256542166</v>
      </c>
      <c r="L12" s="18">
        <v>0.17877466922446661</v>
      </c>
      <c r="M12" s="18">
        <v>8.9415210301638001E-2</v>
      </c>
      <c r="N12" s="18">
        <v>0.192162610622297</v>
      </c>
      <c r="O12" s="18">
        <v>0.2121663030203528</v>
      </c>
      <c r="Q12" s="18">
        <v>0.1194375942196816</v>
      </c>
      <c r="R12" s="18">
        <v>0.15952170251951611</v>
      </c>
      <c r="S12" s="18">
        <v>0.18269600964309871</v>
      </c>
      <c r="T12" s="18">
        <v>0.24754271349406409</v>
      </c>
      <c r="V12" s="18">
        <v>0.30002830086976628</v>
      </c>
      <c r="W12" s="18">
        <v>0.17082290727838911</v>
      </c>
      <c r="X12" s="18">
        <v>0.1493434555399516</v>
      </c>
      <c r="Y12" s="18">
        <v>0.14555176431732311</v>
      </c>
      <c r="Z12" s="18">
        <v>8.817282380607061E-2</v>
      </c>
      <c r="AA12" s="18">
        <v>9.5183604749900827E-2</v>
      </c>
      <c r="AB12" s="18">
        <v>0.1378767348628924</v>
      </c>
      <c r="AD12" s="18">
        <v>0.11011312662451909</v>
      </c>
      <c r="AE12" s="18">
        <v>0.18422404657851019</v>
      </c>
      <c r="AF12" s="18">
        <v>0.2016911945418059</v>
      </c>
      <c r="AG12" s="18">
        <v>0.16204462946905321</v>
      </c>
      <c r="AH12" s="18">
        <v>0.20989821410485551</v>
      </c>
      <c r="AI12" s="18">
        <v>0.22719150099348329</v>
      </c>
      <c r="AJ12" s="18">
        <v>0.76412277827110753</v>
      </c>
      <c r="AL12" s="18">
        <v>0.12313</v>
      </c>
      <c r="AM12" s="18">
        <v>0.19853000000000001</v>
      </c>
      <c r="AN12" s="18">
        <v>0.19947000000000001</v>
      </c>
      <c r="AP12" s="18">
        <v>7.0213503772597843E-2</v>
      </c>
      <c r="AQ12" s="18">
        <v>0.1883533586675199</v>
      </c>
      <c r="AR12" s="18">
        <v>5.3940132309025723E-2</v>
      </c>
      <c r="AS12" s="18">
        <v>0.1029673371370963</v>
      </c>
      <c r="AT12" s="18">
        <v>2.945152231143295E-2</v>
      </c>
      <c r="AU12" s="18">
        <v>0</v>
      </c>
      <c r="AW12" s="18">
        <v>0.13971608030133811</v>
      </c>
      <c r="AX12" s="18">
        <v>0.36550272410332468</v>
      </c>
      <c r="AZ12" s="18">
        <v>0.23525015572520869</v>
      </c>
      <c r="BA12" s="18">
        <v>0.13014106905211811</v>
      </c>
      <c r="BB12" s="18">
        <v>0</v>
      </c>
      <c r="BC12" s="18">
        <v>8.4252241147319426E-2</v>
      </c>
      <c r="BD12" s="18">
        <v>8.2283643182514937E-2</v>
      </c>
      <c r="BE12" s="18">
        <v>0</v>
      </c>
      <c r="BF12" s="18">
        <v>0</v>
      </c>
      <c r="BG12" s="18">
        <v>0</v>
      </c>
    </row>
    <row r="14" spans="2:61">
      <c r="B14" s="21" t="s">
        <v>33</v>
      </c>
    </row>
    <row r="15" spans="2:61">
      <c r="B15" t="s">
        <v>483</v>
      </c>
    </row>
    <row r="16" spans="2:61">
      <c r="B16" t="s">
        <v>11</v>
      </c>
    </row>
    <row r="17" spans="2:2">
      <c r="B17"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J16"/>
  <sheetViews>
    <sheetView showGridLines="0" workbookViewId="0"/>
  </sheetViews>
  <sheetFormatPr defaultRowHeight="14.45"/>
  <cols>
    <col min="1" max="1" width="5" customWidth="1"/>
    <col min="2" max="2" width="25" customWidth="1"/>
    <col min="3" max="10" width="20" customWidth="1"/>
  </cols>
  <sheetData>
    <row r="2" spans="2:10" ht="39.950000000000003" customHeight="1">
      <c r="D2" s="19" t="s">
        <v>530</v>
      </c>
    </row>
    <row r="6" spans="2:10" ht="60" customHeight="1">
      <c r="C6" s="22" t="s">
        <v>531</v>
      </c>
      <c r="D6" s="22" t="s">
        <v>532</v>
      </c>
      <c r="E6" s="22" t="s">
        <v>533</v>
      </c>
      <c r="F6" s="22" t="s">
        <v>534</v>
      </c>
      <c r="G6" s="22" t="s">
        <v>535</v>
      </c>
      <c r="H6" s="22" t="s">
        <v>536</v>
      </c>
      <c r="I6" s="22" t="s">
        <v>537</v>
      </c>
      <c r="J6" s="22" t="s">
        <v>538</v>
      </c>
    </row>
    <row r="7" spans="2:10">
      <c r="B7" s="20" t="s">
        <v>93</v>
      </c>
      <c r="C7" s="18">
        <v>0.50666797474251479</v>
      </c>
      <c r="D7" s="18">
        <v>0.51578613548612673</v>
      </c>
      <c r="E7" s="18">
        <v>0.44091428052910647</v>
      </c>
      <c r="F7" s="18">
        <v>0.4218890404394619</v>
      </c>
      <c r="G7" s="18">
        <v>0.51336966480961976</v>
      </c>
      <c r="H7" s="18">
        <v>0.44486174644135162</v>
      </c>
      <c r="I7" s="18">
        <v>0.47454592809822033</v>
      </c>
      <c r="J7" s="18">
        <v>0.19852528409192249</v>
      </c>
    </row>
    <row r="8" spans="2:10">
      <c r="B8" s="20" t="s">
        <v>94</v>
      </c>
      <c r="C8" s="18">
        <v>0.39092424257497532</v>
      </c>
      <c r="D8" s="18">
        <v>0.39858223622470601</v>
      </c>
      <c r="E8" s="18">
        <v>0.46397057001654263</v>
      </c>
      <c r="F8" s="18">
        <v>0.47205335602186449</v>
      </c>
      <c r="G8" s="18">
        <v>0.40053160777269498</v>
      </c>
      <c r="H8" s="18">
        <v>0.49387068488148089</v>
      </c>
      <c r="I8" s="18">
        <v>0.37185034164541009</v>
      </c>
      <c r="J8" s="18">
        <v>0.73703552728799127</v>
      </c>
    </row>
    <row r="9" spans="2:10">
      <c r="B9" s="20" t="s">
        <v>119</v>
      </c>
      <c r="C9" s="18">
        <v>0.1024077826825099</v>
      </c>
      <c r="D9" s="18">
        <v>8.5631628289167275E-2</v>
      </c>
      <c r="E9" s="18">
        <v>9.5115149454350956E-2</v>
      </c>
      <c r="F9" s="18">
        <v>0.10605760353867361</v>
      </c>
      <c r="G9" s="18">
        <v>8.6098727417685234E-2</v>
      </c>
      <c r="H9" s="18">
        <v>6.1267568677167428E-2</v>
      </c>
      <c r="I9" s="18">
        <v>0.15360373025636961</v>
      </c>
      <c r="J9" s="18">
        <v>6.4439188620086116E-2</v>
      </c>
    </row>
    <row r="12" spans="2:10">
      <c r="B12" t="s">
        <v>483</v>
      </c>
    </row>
    <row r="13" spans="2:10">
      <c r="B13" t="s">
        <v>11</v>
      </c>
    </row>
    <row r="16" spans="2:10">
      <c r="B16" t="str">
        <f>HYPERLINK("#Contents!A1", "Return to Contents")</f>
        <v>Return to Contents</v>
      </c>
    </row>
  </sheetData>
  <pageMargins left="0.75" right="0.75" top="1" bottom="1" header="0.5" footer="0.5"/>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I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313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2912</v>
      </c>
      <c r="D7" s="27">
        <v>1152</v>
      </c>
      <c r="E7" s="27">
        <v>1751</v>
      </c>
      <c r="G7" s="27">
        <v>147</v>
      </c>
      <c r="H7" s="27">
        <v>412</v>
      </c>
      <c r="I7" s="27">
        <v>288</v>
      </c>
      <c r="J7" s="27">
        <v>254</v>
      </c>
      <c r="K7" s="27">
        <v>311</v>
      </c>
      <c r="L7" s="27">
        <v>305</v>
      </c>
      <c r="M7" s="27">
        <v>483</v>
      </c>
      <c r="N7" s="27">
        <v>411</v>
      </c>
      <c r="O7" s="27">
        <v>301</v>
      </c>
      <c r="Q7" s="27">
        <v>1084</v>
      </c>
      <c r="R7" s="27">
        <v>610</v>
      </c>
      <c r="S7" s="27">
        <v>570</v>
      </c>
      <c r="T7" s="27">
        <v>624</v>
      </c>
      <c r="V7" s="27">
        <v>478</v>
      </c>
      <c r="W7" s="27">
        <v>611</v>
      </c>
      <c r="X7" s="27">
        <v>555</v>
      </c>
      <c r="Y7" s="27">
        <v>474</v>
      </c>
      <c r="Z7" s="27">
        <v>368</v>
      </c>
      <c r="AA7" s="27">
        <v>216</v>
      </c>
      <c r="AB7" s="27">
        <v>210</v>
      </c>
      <c r="AD7" s="27">
        <v>980</v>
      </c>
      <c r="AE7" s="27">
        <v>615</v>
      </c>
      <c r="AF7" s="27">
        <v>527</v>
      </c>
      <c r="AG7" s="27">
        <v>106</v>
      </c>
      <c r="AH7" s="27">
        <v>432</v>
      </c>
      <c r="AI7" s="27">
        <v>248</v>
      </c>
      <c r="AJ7" s="27">
        <v>4</v>
      </c>
      <c r="AL7" s="27">
        <v>547</v>
      </c>
      <c r="AM7" s="27">
        <v>640</v>
      </c>
      <c r="AN7" s="27">
        <v>180</v>
      </c>
      <c r="AP7" s="27">
        <v>232</v>
      </c>
      <c r="AQ7" s="27">
        <v>183</v>
      </c>
      <c r="AR7" s="27">
        <v>41</v>
      </c>
      <c r="AS7" s="27">
        <v>497</v>
      </c>
      <c r="AT7" s="27">
        <v>67</v>
      </c>
      <c r="AU7" s="27">
        <v>3</v>
      </c>
      <c r="AW7" s="27">
        <v>2547</v>
      </c>
      <c r="AX7" s="27">
        <v>330</v>
      </c>
      <c r="AZ7" s="27">
        <v>1326</v>
      </c>
      <c r="BA7" s="27">
        <v>930</v>
      </c>
      <c r="BB7" s="27">
        <v>0</v>
      </c>
      <c r="BC7" s="27">
        <v>527</v>
      </c>
      <c r="BD7" s="27">
        <v>129</v>
      </c>
      <c r="BE7" s="27">
        <v>0</v>
      </c>
      <c r="BF7" s="27">
        <v>0</v>
      </c>
      <c r="BG7" s="27">
        <v>0</v>
      </c>
    </row>
    <row r="8" spans="2:61">
      <c r="B8" s="7" t="s">
        <v>106</v>
      </c>
      <c r="C8" s="13">
        <v>2920</v>
      </c>
      <c r="D8" s="13">
        <v>1186</v>
      </c>
      <c r="E8" s="13">
        <v>1731</v>
      </c>
      <c r="G8" s="13">
        <v>136</v>
      </c>
      <c r="H8" s="13">
        <v>405</v>
      </c>
      <c r="I8" s="13">
        <v>290</v>
      </c>
      <c r="J8" s="13">
        <v>248</v>
      </c>
      <c r="K8" s="13">
        <v>312</v>
      </c>
      <c r="L8" s="13">
        <v>316</v>
      </c>
      <c r="M8" s="13">
        <v>484</v>
      </c>
      <c r="N8" s="13">
        <v>449</v>
      </c>
      <c r="O8" s="13">
        <v>279</v>
      </c>
      <c r="Q8" s="13">
        <v>1091</v>
      </c>
      <c r="R8" s="13">
        <v>607</v>
      </c>
      <c r="S8" s="13">
        <v>575</v>
      </c>
      <c r="T8" s="13">
        <v>622</v>
      </c>
      <c r="V8" s="13">
        <v>560</v>
      </c>
      <c r="W8" s="13">
        <v>582</v>
      </c>
      <c r="X8" s="13">
        <v>565</v>
      </c>
      <c r="Y8" s="13">
        <v>435</v>
      </c>
      <c r="Z8" s="13">
        <v>352</v>
      </c>
      <c r="AA8" s="13">
        <v>214</v>
      </c>
      <c r="AB8" s="13">
        <v>212</v>
      </c>
      <c r="AD8" s="13">
        <v>987</v>
      </c>
      <c r="AE8" s="13">
        <v>617</v>
      </c>
      <c r="AF8" s="13">
        <v>529</v>
      </c>
      <c r="AG8" s="13">
        <v>105</v>
      </c>
      <c r="AH8" s="13">
        <v>433</v>
      </c>
      <c r="AI8" s="13">
        <v>247</v>
      </c>
      <c r="AJ8" s="13">
        <v>4</v>
      </c>
      <c r="AL8" s="13">
        <v>567</v>
      </c>
      <c r="AM8" s="13">
        <v>660</v>
      </c>
      <c r="AN8" s="13">
        <v>184</v>
      </c>
      <c r="AP8" s="13">
        <v>229</v>
      </c>
      <c r="AQ8" s="13">
        <v>174</v>
      </c>
      <c r="AR8" s="13">
        <v>41</v>
      </c>
      <c r="AS8" s="13">
        <v>473</v>
      </c>
      <c r="AT8" s="13">
        <v>66</v>
      </c>
      <c r="AU8" s="13">
        <v>3</v>
      </c>
      <c r="AW8" s="13">
        <v>2553</v>
      </c>
      <c r="AX8" s="13">
        <v>332</v>
      </c>
      <c r="AZ8" s="13">
        <v>1382</v>
      </c>
      <c r="BA8" s="13">
        <v>902</v>
      </c>
      <c r="BB8" s="13">
        <v>0</v>
      </c>
      <c r="BC8" s="13">
        <v>510</v>
      </c>
      <c r="BD8" s="13">
        <v>127</v>
      </c>
      <c r="BE8" s="13">
        <v>0</v>
      </c>
      <c r="BF8" s="13">
        <v>0</v>
      </c>
      <c r="BG8" s="13">
        <v>0</v>
      </c>
    </row>
    <row r="9" spans="2:61" ht="18.95" customHeight="1">
      <c r="B9" s="20" t="s">
        <v>93</v>
      </c>
      <c r="C9" s="18">
        <v>0.50666797474251479</v>
      </c>
      <c r="D9" s="18">
        <v>0.48104248438124958</v>
      </c>
      <c r="E9" s="18">
        <v>0.52393196829923561</v>
      </c>
      <c r="G9" s="18">
        <v>0.44512519324832522</v>
      </c>
      <c r="H9" s="18">
        <v>0.54107183160800787</v>
      </c>
      <c r="I9" s="18">
        <v>0.51401952279335594</v>
      </c>
      <c r="J9" s="18">
        <v>0.53400932800343803</v>
      </c>
      <c r="K9" s="18">
        <v>0.52424756726477884</v>
      </c>
      <c r="L9" s="18">
        <v>0.47311417324781041</v>
      </c>
      <c r="M9" s="18">
        <v>0.52532396621247968</v>
      </c>
      <c r="N9" s="18">
        <v>0.48091987835127897</v>
      </c>
      <c r="O9" s="18">
        <v>0.48223854746853378</v>
      </c>
      <c r="Q9" s="18">
        <v>0.49422374735990332</v>
      </c>
      <c r="R9" s="18">
        <v>0.5077866505475287</v>
      </c>
      <c r="S9" s="18">
        <v>0.55386287502570963</v>
      </c>
      <c r="T9" s="18">
        <v>0.48497956326834818</v>
      </c>
      <c r="V9" s="18">
        <v>0.45324780281543298</v>
      </c>
      <c r="W9" s="18">
        <v>0.51004124134037931</v>
      </c>
      <c r="X9" s="18">
        <v>0.55604262626872014</v>
      </c>
      <c r="Y9" s="18">
        <v>0.5208155478110349</v>
      </c>
      <c r="Z9" s="18">
        <v>0.50204034824267318</v>
      </c>
      <c r="AA9" s="18">
        <v>0.45702261218123319</v>
      </c>
      <c r="AB9" s="18">
        <v>0.53562050990965449</v>
      </c>
      <c r="AD9" s="18">
        <v>0.5037878532434199</v>
      </c>
      <c r="AE9" s="18">
        <v>0.50054880876705055</v>
      </c>
      <c r="AF9" s="18">
        <v>0.52125409389777977</v>
      </c>
      <c r="AG9" s="18">
        <v>0.58385671017948504</v>
      </c>
      <c r="AH9" s="18">
        <v>0.49435877246456572</v>
      </c>
      <c r="AI9" s="18">
        <v>0.49440438363217171</v>
      </c>
      <c r="AJ9" s="18">
        <v>0.29980715738459868</v>
      </c>
      <c r="AL9" s="18">
        <v>0.49770999999999999</v>
      </c>
      <c r="AM9" s="18">
        <v>0.51249</v>
      </c>
      <c r="AN9" s="18">
        <v>0.55647999999999997</v>
      </c>
      <c r="AP9" s="18">
        <v>0.5085357383186091</v>
      </c>
      <c r="AQ9" s="18">
        <v>0.4778560078238403</v>
      </c>
      <c r="AR9" s="18">
        <v>0.3920010364720487</v>
      </c>
      <c r="AS9" s="18">
        <v>0.50183324599989287</v>
      </c>
      <c r="AT9" s="18">
        <v>0.58314426589033319</v>
      </c>
      <c r="AU9" s="18">
        <v>0.31538928825086099</v>
      </c>
      <c r="AW9" s="18">
        <v>0.5187517467305488</v>
      </c>
      <c r="AX9" s="18">
        <v>0.42201495340421558</v>
      </c>
      <c r="AZ9" s="18">
        <v>0.50289953840630575</v>
      </c>
      <c r="BA9" s="18">
        <v>0.52375865411435052</v>
      </c>
      <c r="BB9" s="18">
        <v>0</v>
      </c>
      <c r="BC9" s="18">
        <v>0.49548244038914607</v>
      </c>
      <c r="BD9" s="18">
        <v>0.47116166490947342</v>
      </c>
      <c r="BE9" s="18">
        <v>0</v>
      </c>
      <c r="BF9" s="18">
        <v>0</v>
      </c>
      <c r="BG9" s="18">
        <v>0</v>
      </c>
    </row>
    <row r="10" spans="2:61" ht="18.95" customHeight="1">
      <c r="B10" s="20" t="s">
        <v>94</v>
      </c>
      <c r="C10" s="18">
        <v>0.39092424257497532</v>
      </c>
      <c r="D10" s="18">
        <v>0.43983847163226741</v>
      </c>
      <c r="E10" s="18">
        <v>0.3576824308727603</v>
      </c>
      <c r="G10" s="18">
        <v>0.43671434810820198</v>
      </c>
      <c r="H10" s="18">
        <v>0.3738250257541188</v>
      </c>
      <c r="I10" s="18">
        <v>0.37375373244641769</v>
      </c>
      <c r="J10" s="18">
        <v>0.38762031759269328</v>
      </c>
      <c r="K10" s="18">
        <v>0.37051650913153877</v>
      </c>
      <c r="L10" s="18">
        <v>0.38355795776228641</v>
      </c>
      <c r="M10" s="18">
        <v>0.40036999681921248</v>
      </c>
      <c r="N10" s="18">
        <v>0.408019628561614</v>
      </c>
      <c r="O10" s="18">
        <v>0.40148700882005678</v>
      </c>
      <c r="Q10" s="18">
        <v>0.43015966652211501</v>
      </c>
      <c r="R10" s="18">
        <v>0.38726236646409301</v>
      </c>
      <c r="S10" s="18">
        <v>0.34432325447488921</v>
      </c>
      <c r="T10" s="18">
        <v>0.37403184009360141</v>
      </c>
      <c r="V10" s="18">
        <v>0.39436734466704421</v>
      </c>
      <c r="W10" s="18">
        <v>0.39255310212186101</v>
      </c>
      <c r="X10" s="18">
        <v>0.35832387162542961</v>
      </c>
      <c r="Y10" s="18">
        <v>0.39484568691659749</v>
      </c>
      <c r="Z10" s="18">
        <v>0.40703774624626671</v>
      </c>
      <c r="AA10" s="18">
        <v>0.46219685512553338</v>
      </c>
      <c r="AB10" s="18">
        <v>0.35763393284052197</v>
      </c>
      <c r="AD10" s="18">
        <v>0.4104223161120038</v>
      </c>
      <c r="AE10" s="18">
        <v>0.4018921184401173</v>
      </c>
      <c r="AF10" s="18">
        <v>0.36001544497939802</v>
      </c>
      <c r="AG10" s="18">
        <v>0.29149800522087899</v>
      </c>
      <c r="AH10" s="18">
        <v>0.3891502622691338</v>
      </c>
      <c r="AI10" s="18">
        <v>0.40333063473295322</v>
      </c>
      <c r="AJ10" s="18">
        <v>0</v>
      </c>
      <c r="AL10" s="18">
        <v>0.42214000000000002</v>
      </c>
      <c r="AM10" s="18">
        <v>0.36331999999999998</v>
      </c>
      <c r="AN10" s="18">
        <v>0.35602</v>
      </c>
      <c r="AP10" s="18">
        <v>0.39585290178205051</v>
      </c>
      <c r="AQ10" s="18">
        <v>0.37652240726927422</v>
      </c>
      <c r="AR10" s="18">
        <v>0.57727021535570877</v>
      </c>
      <c r="AS10" s="18">
        <v>0.42293509415306019</v>
      </c>
      <c r="AT10" s="18">
        <v>0.32635802646609169</v>
      </c>
      <c r="AU10" s="18">
        <v>0.34230535587456951</v>
      </c>
      <c r="AW10" s="18">
        <v>0.38839808286324479</v>
      </c>
      <c r="AX10" s="18">
        <v>0.42025169088035158</v>
      </c>
      <c r="AZ10" s="18">
        <v>0.36988200132435101</v>
      </c>
      <c r="BA10" s="18">
        <v>0.39865866938937011</v>
      </c>
      <c r="BB10" s="18">
        <v>0</v>
      </c>
      <c r="BC10" s="18">
        <v>0.41621863080138399</v>
      </c>
      <c r="BD10" s="18">
        <v>0.46356562424737813</v>
      </c>
      <c r="BE10" s="18">
        <v>0</v>
      </c>
      <c r="BF10" s="18">
        <v>0</v>
      </c>
      <c r="BG10" s="18">
        <v>0</v>
      </c>
    </row>
    <row r="11" spans="2:61" ht="18.95" customHeight="1">
      <c r="B11" s="20" t="s">
        <v>119</v>
      </c>
      <c r="C11" s="18">
        <v>0.1024077826825099</v>
      </c>
      <c r="D11" s="18">
        <v>7.9119043986483131E-2</v>
      </c>
      <c r="E11" s="18">
        <v>0.11838560082800401</v>
      </c>
      <c r="G11" s="18">
        <v>0.1181604586434728</v>
      </c>
      <c r="H11" s="18">
        <v>8.5103142637873386E-2</v>
      </c>
      <c r="I11" s="18">
        <v>0.1122267447602262</v>
      </c>
      <c r="J11" s="18">
        <v>7.8370354403868692E-2</v>
      </c>
      <c r="K11" s="18">
        <v>0.1052359236036825</v>
      </c>
      <c r="L11" s="18">
        <v>0.1433278689899033</v>
      </c>
      <c r="M11" s="18">
        <v>7.4306036968307898E-2</v>
      </c>
      <c r="N11" s="18">
        <v>0.111060493087107</v>
      </c>
      <c r="O11" s="18">
        <v>0.1162744437114092</v>
      </c>
      <c r="Q11" s="18">
        <v>7.5616586117981582E-2</v>
      </c>
      <c r="R11" s="18">
        <v>0.10495098298837841</v>
      </c>
      <c r="S11" s="18">
        <v>0.1018138704994011</v>
      </c>
      <c r="T11" s="18">
        <v>0.14098859663805041</v>
      </c>
      <c r="V11" s="18">
        <v>0.1523848525175229</v>
      </c>
      <c r="W11" s="18">
        <v>9.7405656537759594E-2</v>
      </c>
      <c r="X11" s="18">
        <v>8.5633502105850204E-2</v>
      </c>
      <c r="Y11" s="18">
        <v>8.4338765272367555E-2</v>
      </c>
      <c r="Z11" s="18">
        <v>9.0921905511060261E-2</v>
      </c>
      <c r="AA11" s="18">
        <v>8.0780532693233403E-2</v>
      </c>
      <c r="AB11" s="18">
        <v>0.1067455572498235</v>
      </c>
      <c r="AD11" s="18">
        <v>8.5789830644576279E-2</v>
      </c>
      <c r="AE11" s="18">
        <v>9.7559072792832102E-2</v>
      </c>
      <c r="AF11" s="18">
        <v>0.1187304611228223</v>
      </c>
      <c r="AG11" s="18">
        <v>0.12464528459963579</v>
      </c>
      <c r="AH11" s="18">
        <v>0.1164909652663004</v>
      </c>
      <c r="AI11" s="18">
        <v>0.1022649816348753</v>
      </c>
      <c r="AJ11" s="18">
        <v>0.70019284261540127</v>
      </c>
      <c r="AL11" s="18">
        <v>8.0149999999999999E-2</v>
      </c>
      <c r="AM11" s="18">
        <v>0.12418999999999999</v>
      </c>
      <c r="AN11" s="18">
        <v>8.7489999999999998E-2</v>
      </c>
      <c r="AP11" s="18">
        <v>9.5611359899340567E-2</v>
      </c>
      <c r="AQ11" s="18">
        <v>0.14562158490688551</v>
      </c>
      <c r="AR11" s="18">
        <v>3.072874817224271E-2</v>
      </c>
      <c r="AS11" s="18">
        <v>7.52316598470468E-2</v>
      </c>
      <c r="AT11" s="18">
        <v>9.0497707643575273E-2</v>
      </c>
      <c r="AU11" s="18">
        <v>0.34230535587456951</v>
      </c>
      <c r="AW11" s="18">
        <v>9.2850170406206259E-2</v>
      </c>
      <c r="AX11" s="18">
        <v>0.1577333557154329</v>
      </c>
      <c r="AZ11" s="18">
        <v>0.12721846026934311</v>
      </c>
      <c r="BA11" s="18">
        <v>7.7582676496279285E-2</v>
      </c>
      <c r="BB11" s="18">
        <v>0</v>
      </c>
      <c r="BC11" s="18">
        <v>8.8298928809469976E-2</v>
      </c>
      <c r="BD11" s="18">
        <v>6.5272710843148327E-2</v>
      </c>
      <c r="BE11" s="18">
        <v>0</v>
      </c>
      <c r="BF11" s="18">
        <v>0</v>
      </c>
      <c r="BG11" s="18">
        <v>0</v>
      </c>
    </row>
    <row r="13" spans="2:61">
      <c r="B13" s="21" t="s">
        <v>33</v>
      </c>
    </row>
    <row r="14" spans="2:61">
      <c r="B14" t="s">
        <v>483</v>
      </c>
    </row>
    <row r="15" spans="2:61">
      <c r="B15"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I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314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2912</v>
      </c>
      <c r="D7" s="27">
        <v>1152</v>
      </c>
      <c r="E7" s="27">
        <v>1751</v>
      </c>
      <c r="G7" s="27">
        <v>147</v>
      </c>
      <c r="H7" s="27">
        <v>412</v>
      </c>
      <c r="I7" s="27">
        <v>288</v>
      </c>
      <c r="J7" s="27">
        <v>254</v>
      </c>
      <c r="K7" s="27">
        <v>311</v>
      </c>
      <c r="L7" s="27">
        <v>305</v>
      </c>
      <c r="M7" s="27">
        <v>483</v>
      </c>
      <c r="N7" s="27">
        <v>411</v>
      </c>
      <c r="O7" s="27">
        <v>301</v>
      </c>
      <c r="Q7" s="27">
        <v>1084</v>
      </c>
      <c r="R7" s="27">
        <v>610</v>
      </c>
      <c r="S7" s="27">
        <v>570</v>
      </c>
      <c r="T7" s="27">
        <v>624</v>
      </c>
      <c r="V7" s="27">
        <v>478</v>
      </c>
      <c r="W7" s="27">
        <v>611</v>
      </c>
      <c r="X7" s="27">
        <v>555</v>
      </c>
      <c r="Y7" s="27">
        <v>474</v>
      </c>
      <c r="Z7" s="27">
        <v>368</v>
      </c>
      <c r="AA7" s="27">
        <v>216</v>
      </c>
      <c r="AB7" s="27">
        <v>210</v>
      </c>
      <c r="AD7" s="27">
        <v>980</v>
      </c>
      <c r="AE7" s="27">
        <v>615</v>
      </c>
      <c r="AF7" s="27">
        <v>527</v>
      </c>
      <c r="AG7" s="27">
        <v>106</v>
      </c>
      <c r="AH7" s="27">
        <v>432</v>
      </c>
      <c r="AI7" s="27">
        <v>248</v>
      </c>
      <c r="AJ7" s="27">
        <v>4</v>
      </c>
      <c r="AL7" s="27">
        <v>547</v>
      </c>
      <c r="AM7" s="27">
        <v>640</v>
      </c>
      <c r="AN7" s="27">
        <v>180</v>
      </c>
      <c r="AP7" s="27">
        <v>232</v>
      </c>
      <c r="AQ7" s="27">
        <v>183</v>
      </c>
      <c r="AR7" s="27">
        <v>41</v>
      </c>
      <c r="AS7" s="27">
        <v>497</v>
      </c>
      <c r="AT7" s="27">
        <v>67</v>
      </c>
      <c r="AU7" s="27">
        <v>3</v>
      </c>
      <c r="AW7" s="27">
        <v>2547</v>
      </c>
      <c r="AX7" s="27">
        <v>330</v>
      </c>
      <c r="AZ7" s="27">
        <v>1326</v>
      </c>
      <c r="BA7" s="27">
        <v>930</v>
      </c>
      <c r="BB7" s="27">
        <v>0</v>
      </c>
      <c r="BC7" s="27">
        <v>527</v>
      </c>
      <c r="BD7" s="27">
        <v>129</v>
      </c>
      <c r="BE7" s="27">
        <v>0</v>
      </c>
      <c r="BF7" s="27">
        <v>0</v>
      </c>
      <c r="BG7" s="27">
        <v>0</v>
      </c>
    </row>
    <row r="8" spans="2:61">
      <c r="B8" s="7" t="s">
        <v>106</v>
      </c>
      <c r="C8" s="13">
        <v>2920</v>
      </c>
      <c r="D8" s="13">
        <v>1186</v>
      </c>
      <c r="E8" s="13">
        <v>1731</v>
      </c>
      <c r="G8" s="13">
        <v>136</v>
      </c>
      <c r="H8" s="13">
        <v>405</v>
      </c>
      <c r="I8" s="13">
        <v>290</v>
      </c>
      <c r="J8" s="13">
        <v>248</v>
      </c>
      <c r="K8" s="13">
        <v>312</v>
      </c>
      <c r="L8" s="13">
        <v>316</v>
      </c>
      <c r="M8" s="13">
        <v>484</v>
      </c>
      <c r="N8" s="13">
        <v>449</v>
      </c>
      <c r="O8" s="13">
        <v>279</v>
      </c>
      <c r="Q8" s="13">
        <v>1091</v>
      </c>
      <c r="R8" s="13">
        <v>607</v>
      </c>
      <c r="S8" s="13">
        <v>575</v>
      </c>
      <c r="T8" s="13">
        <v>622</v>
      </c>
      <c r="V8" s="13">
        <v>560</v>
      </c>
      <c r="W8" s="13">
        <v>582</v>
      </c>
      <c r="X8" s="13">
        <v>565</v>
      </c>
      <c r="Y8" s="13">
        <v>435</v>
      </c>
      <c r="Z8" s="13">
        <v>352</v>
      </c>
      <c r="AA8" s="13">
        <v>214</v>
      </c>
      <c r="AB8" s="13">
        <v>212</v>
      </c>
      <c r="AD8" s="13">
        <v>987</v>
      </c>
      <c r="AE8" s="13">
        <v>617</v>
      </c>
      <c r="AF8" s="13">
        <v>529</v>
      </c>
      <c r="AG8" s="13">
        <v>105</v>
      </c>
      <c r="AH8" s="13">
        <v>433</v>
      </c>
      <c r="AI8" s="13">
        <v>247</v>
      </c>
      <c r="AJ8" s="13">
        <v>4</v>
      </c>
      <c r="AL8" s="13">
        <v>567</v>
      </c>
      <c r="AM8" s="13">
        <v>660</v>
      </c>
      <c r="AN8" s="13">
        <v>184</v>
      </c>
      <c r="AP8" s="13">
        <v>229</v>
      </c>
      <c r="AQ8" s="13">
        <v>174</v>
      </c>
      <c r="AR8" s="13">
        <v>41</v>
      </c>
      <c r="AS8" s="13">
        <v>473</v>
      </c>
      <c r="AT8" s="13">
        <v>66</v>
      </c>
      <c r="AU8" s="13">
        <v>3</v>
      </c>
      <c r="AW8" s="13">
        <v>2553</v>
      </c>
      <c r="AX8" s="13">
        <v>332</v>
      </c>
      <c r="AZ8" s="13">
        <v>1382</v>
      </c>
      <c r="BA8" s="13">
        <v>902</v>
      </c>
      <c r="BB8" s="13">
        <v>0</v>
      </c>
      <c r="BC8" s="13">
        <v>510</v>
      </c>
      <c r="BD8" s="13">
        <v>127</v>
      </c>
      <c r="BE8" s="13">
        <v>0</v>
      </c>
      <c r="BF8" s="13">
        <v>0</v>
      </c>
      <c r="BG8" s="13">
        <v>0</v>
      </c>
    </row>
    <row r="9" spans="2:61" ht="18.95" customHeight="1">
      <c r="B9" s="20" t="s">
        <v>93</v>
      </c>
      <c r="C9" s="18">
        <v>0.51578613548612673</v>
      </c>
      <c r="D9" s="18">
        <v>0.54715219660518721</v>
      </c>
      <c r="E9" s="18">
        <v>0.49447318441943211</v>
      </c>
      <c r="G9" s="18">
        <v>0.44867031829980308</v>
      </c>
      <c r="H9" s="18">
        <v>0.54232856212890868</v>
      </c>
      <c r="I9" s="18">
        <v>0.52971699657063875</v>
      </c>
      <c r="J9" s="18">
        <v>0.50949787732404273</v>
      </c>
      <c r="K9" s="18">
        <v>0.53237734887042387</v>
      </c>
      <c r="L9" s="18">
        <v>0.50035623008650831</v>
      </c>
      <c r="M9" s="18">
        <v>0.5495669205180298</v>
      </c>
      <c r="N9" s="18">
        <v>0.4973658436064291</v>
      </c>
      <c r="O9" s="18">
        <v>0.47115813512755372</v>
      </c>
      <c r="Q9" s="18">
        <v>0.55079066716379843</v>
      </c>
      <c r="R9" s="18">
        <v>0.49489992026037322</v>
      </c>
      <c r="S9" s="18">
        <v>0.54735829423896276</v>
      </c>
      <c r="T9" s="18">
        <v>0.4495804449211025</v>
      </c>
      <c r="V9" s="18">
        <v>0.47564671184407231</v>
      </c>
      <c r="W9" s="18">
        <v>0.56302639016309297</v>
      </c>
      <c r="X9" s="18">
        <v>0.58627186395421271</v>
      </c>
      <c r="Y9" s="18">
        <v>0.49686847725765698</v>
      </c>
      <c r="Z9" s="18">
        <v>0.46264192716038399</v>
      </c>
      <c r="AA9" s="18">
        <v>0.4496661647480098</v>
      </c>
      <c r="AB9" s="18">
        <v>0.49818483810680142</v>
      </c>
      <c r="AD9" s="18">
        <v>0.55395037760704857</v>
      </c>
      <c r="AE9" s="18">
        <v>0.51333160454623084</v>
      </c>
      <c r="AF9" s="18">
        <v>0.50914615254852347</v>
      </c>
      <c r="AG9" s="18">
        <v>0.52699216030812301</v>
      </c>
      <c r="AH9" s="18">
        <v>0.4771387241608207</v>
      </c>
      <c r="AI9" s="18">
        <v>0.45013183073143048</v>
      </c>
      <c r="AJ9" s="18">
        <v>0.29980715738459868</v>
      </c>
      <c r="AL9" s="18">
        <v>0.59257000000000004</v>
      </c>
      <c r="AM9" s="18">
        <v>0.53969999999999996</v>
      </c>
      <c r="AN9" s="18">
        <v>0.52408999999999994</v>
      </c>
      <c r="AP9" s="18">
        <v>0.48164364029336598</v>
      </c>
      <c r="AQ9" s="18">
        <v>0.46254239244607231</v>
      </c>
      <c r="AR9" s="18">
        <v>0.40595229880862183</v>
      </c>
      <c r="AS9" s="18">
        <v>0.45829980786714081</v>
      </c>
      <c r="AT9" s="18">
        <v>0.47400885450459102</v>
      </c>
      <c r="AU9" s="18">
        <v>0.65769464412543044</v>
      </c>
      <c r="AW9" s="18">
        <v>0.53034254100027878</v>
      </c>
      <c r="AX9" s="18">
        <v>0.42776756599659138</v>
      </c>
      <c r="AZ9" s="18">
        <v>0.51389075837714693</v>
      </c>
      <c r="BA9" s="18">
        <v>0.55829799251585455</v>
      </c>
      <c r="BB9" s="18">
        <v>0</v>
      </c>
      <c r="BC9" s="18">
        <v>0.43501021710157628</v>
      </c>
      <c r="BD9" s="18">
        <v>0.55932916753832806</v>
      </c>
      <c r="BE9" s="18">
        <v>0</v>
      </c>
      <c r="BF9" s="18">
        <v>0</v>
      </c>
      <c r="BG9" s="18">
        <v>0</v>
      </c>
    </row>
    <row r="10" spans="2:61" ht="18.95" customHeight="1">
      <c r="B10" s="20" t="s">
        <v>94</v>
      </c>
      <c r="C10" s="18">
        <v>0.39858223622470601</v>
      </c>
      <c r="D10" s="18">
        <v>0.39362726541184689</v>
      </c>
      <c r="E10" s="18">
        <v>0.40164405388760221</v>
      </c>
      <c r="G10" s="18">
        <v>0.44087640473662992</v>
      </c>
      <c r="H10" s="18">
        <v>0.37652362875457951</v>
      </c>
      <c r="I10" s="18">
        <v>0.38422649656885161</v>
      </c>
      <c r="J10" s="18">
        <v>0.38737983157731221</v>
      </c>
      <c r="K10" s="18">
        <v>0.37723754367960699</v>
      </c>
      <c r="L10" s="18">
        <v>0.41486225956360301</v>
      </c>
      <c r="M10" s="18">
        <v>0.38582005965964822</v>
      </c>
      <c r="N10" s="18">
        <v>0.4180345673921832</v>
      </c>
      <c r="O10" s="18">
        <v>0.43110757416356782</v>
      </c>
      <c r="Q10" s="18">
        <v>0.40410360210714552</v>
      </c>
      <c r="R10" s="18">
        <v>0.3913496036441666</v>
      </c>
      <c r="S10" s="18">
        <v>0.38043586755233821</v>
      </c>
      <c r="T10" s="18">
        <v>0.41409952010839091</v>
      </c>
      <c r="V10" s="18">
        <v>0.3824975886170614</v>
      </c>
      <c r="W10" s="18">
        <v>0.34823046324769152</v>
      </c>
      <c r="X10" s="18">
        <v>0.35899255748628328</v>
      </c>
      <c r="Y10" s="18">
        <v>0.41063931397248998</v>
      </c>
      <c r="Z10" s="18">
        <v>0.47469168435344461</v>
      </c>
      <c r="AA10" s="18">
        <v>0.50605360993697468</v>
      </c>
      <c r="AB10" s="18">
        <v>0.42514223423953651</v>
      </c>
      <c r="AD10" s="18">
        <v>0.38300192316369108</v>
      </c>
      <c r="AE10" s="18">
        <v>0.40219602567171281</v>
      </c>
      <c r="AF10" s="18">
        <v>0.3783558731793511</v>
      </c>
      <c r="AG10" s="18">
        <v>0.37779013791805621</v>
      </c>
      <c r="AH10" s="18">
        <v>0.43063414482730289</v>
      </c>
      <c r="AI10" s="18">
        <v>0.45034665256542222</v>
      </c>
      <c r="AJ10" s="18">
        <v>0.2358772217288925</v>
      </c>
      <c r="AL10" s="18">
        <v>0.32856999999999997</v>
      </c>
      <c r="AM10" s="18">
        <v>0.39091999999999999</v>
      </c>
      <c r="AN10" s="18">
        <v>0.38958999999999999</v>
      </c>
      <c r="AP10" s="18">
        <v>0.45880128219114308</v>
      </c>
      <c r="AQ10" s="18">
        <v>0.40343384697456242</v>
      </c>
      <c r="AR10" s="18">
        <v>0.54490691794950119</v>
      </c>
      <c r="AS10" s="18">
        <v>0.47957151077211879</v>
      </c>
      <c r="AT10" s="18">
        <v>0.46843218788163532</v>
      </c>
      <c r="AU10" s="18">
        <v>0.34230535587456951</v>
      </c>
      <c r="AW10" s="18">
        <v>0.39722845991444911</v>
      </c>
      <c r="AX10" s="18">
        <v>0.41492823758491371</v>
      </c>
      <c r="AZ10" s="18">
        <v>0.37843645022789157</v>
      </c>
      <c r="BA10" s="18">
        <v>0.36720451594630032</v>
      </c>
      <c r="BB10" s="18">
        <v>0</v>
      </c>
      <c r="BC10" s="18">
        <v>0.50404039974642834</v>
      </c>
      <c r="BD10" s="18">
        <v>0.41683601506757528</v>
      </c>
      <c r="BE10" s="18">
        <v>0</v>
      </c>
      <c r="BF10" s="18">
        <v>0</v>
      </c>
      <c r="BG10" s="18">
        <v>0</v>
      </c>
    </row>
    <row r="11" spans="2:61" ht="18.95" customHeight="1">
      <c r="B11" s="20" t="s">
        <v>119</v>
      </c>
      <c r="C11" s="18">
        <v>8.5631628289167275E-2</v>
      </c>
      <c r="D11" s="18">
        <v>5.922053798296608E-2</v>
      </c>
      <c r="E11" s="18">
        <v>0.1038827616929657</v>
      </c>
      <c r="G11" s="18">
        <v>0.1104532769635669</v>
      </c>
      <c r="H11" s="18">
        <v>8.1147809116511663E-2</v>
      </c>
      <c r="I11" s="18">
        <v>8.605650686050953E-2</v>
      </c>
      <c r="J11" s="18">
        <v>0.1031222910986451</v>
      </c>
      <c r="K11" s="18">
        <v>9.0385107449969318E-2</v>
      </c>
      <c r="L11" s="18">
        <v>8.478151034988872E-2</v>
      </c>
      <c r="M11" s="18">
        <v>6.4613019822321968E-2</v>
      </c>
      <c r="N11" s="18">
        <v>8.4599589001387671E-2</v>
      </c>
      <c r="O11" s="18">
        <v>9.7734290708878346E-2</v>
      </c>
      <c r="Q11" s="18">
        <v>4.5105730729056083E-2</v>
      </c>
      <c r="R11" s="18">
        <v>0.11375047609546041</v>
      </c>
      <c r="S11" s="18">
        <v>7.2205838208698941E-2</v>
      </c>
      <c r="T11" s="18">
        <v>0.13632003497050649</v>
      </c>
      <c r="V11" s="18">
        <v>0.14185569953886651</v>
      </c>
      <c r="W11" s="18">
        <v>8.8743146589215477E-2</v>
      </c>
      <c r="X11" s="18">
        <v>5.4735578559503957E-2</v>
      </c>
      <c r="Y11" s="18">
        <v>9.2492208769852979E-2</v>
      </c>
      <c r="Z11" s="18">
        <v>6.2666388486171481E-2</v>
      </c>
      <c r="AA11" s="18">
        <v>4.4280225315015617E-2</v>
      </c>
      <c r="AB11" s="18">
        <v>7.6672927653662182E-2</v>
      </c>
      <c r="AD11" s="18">
        <v>6.304769922926047E-2</v>
      </c>
      <c r="AE11" s="18">
        <v>8.4472369782056328E-2</v>
      </c>
      <c r="AF11" s="18">
        <v>0.1124979742721255</v>
      </c>
      <c r="AG11" s="18">
        <v>9.5217701773820815E-2</v>
      </c>
      <c r="AH11" s="18">
        <v>9.2227131011876282E-2</v>
      </c>
      <c r="AI11" s="18">
        <v>9.9521516703147503E-2</v>
      </c>
      <c r="AJ11" s="18">
        <v>0.46431562088650868</v>
      </c>
      <c r="AL11" s="18">
        <v>7.886E-2</v>
      </c>
      <c r="AM11" s="18">
        <v>6.9370000000000001E-2</v>
      </c>
      <c r="AN11" s="18">
        <v>8.6319999999999994E-2</v>
      </c>
      <c r="AP11" s="18">
        <v>5.955507751549096E-2</v>
      </c>
      <c r="AQ11" s="18">
        <v>0.13402376057936541</v>
      </c>
      <c r="AR11" s="18">
        <v>4.9140783241877109E-2</v>
      </c>
      <c r="AS11" s="18">
        <v>6.2128681360740318E-2</v>
      </c>
      <c r="AT11" s="18">
        <v>5.7558957613773908E-2</v>
      </c>
      <c r="AU11" s="18">
        <v>0</v>
      </c>
      <c r="AW11" s="18">
        <v>7.2428999085272061E-2</v>
      </c>
      <c r="AX11" s="18">
        <v>0.157304196418495</v>
      </c>
      <c r="AZ11" s="18">
        <v>0.1076727913949614</v>
      </c>
      <c r="BA11" s="18">
        <v>7.4497491537844976E-2</v>
      </c>
      <c r="BB11" s="18">
        <v>0</v>
      </c>
      <c r="BC11" s="18">
        <v>6.0949383151995482E-2</v>
      </c>
      <c r="BD11" s="18">
        <v>2.3834817394096579E-2</v>
      </c>
      <c r="BE11" s="18">
        <v>0</v>
      </c>
      <c r="BF11" s="18">
        <v>0</v>
      </c>
      <c r="BG11" s="18">
        <v>0</v>
      </c>
    </row>
    <row r="13" spans="2:61">
      <c r="B13" s="21" t="s">
        <v>33</v>
      </c>
    </row>
    <row r="14" spans="2:61">
      <c r="B14" t="s">
        <v>483</v>
      </c>
    </row>
    <row r="15" spans="2:61">
      <c r="B15"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I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315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2912</v>
      </c>
      <c r="D7" s="27">
        <v>1152</v>
      </c>
      <c r="E7" s="27">
        <v>1751</v>
      </c>
      <c r="G7" s="27">
        <v>147</v>
      </c>
      <c r="H7" s="27">
        <v>412</v>
      </c>
      <c r="I7" s="27">
        <v>288</v>
      </c>
      <c r="J7" s="27">
        <v>254</v>
      </c>
      <c r="K7" s="27">
        <v>311</v>
      </c>
      <c r="L7" s="27">
        <v>305</v>
      </c>
      <c r="M7" s="27">
        <v>483</v>
      </c>
      <c r="N7" s="27">
        <v>411</v>
      </c>
      <c r="O7" s="27">
        <v>301</v>
      </c>
      <c r="Q7" s="27">
        <v>1084</v>
      </c>
      <c r="R7" s="27">
        <v>610</v>
      </c>
      <c r="S7" s="27">
        <v>570</v>
      </c>
      <c r="T7" s="27">
        <v>624</v>
      </c>
      <c r="V7" s="27">
        <v>478</v>
      </c>
      <c r="W7" s="27">
        <v>611</v>
      </c>
      <c r="X7" s="27">
        <v>555</v>
      </c>
      <c r="Y7" s="27">
        <v>474</v>
      </c>
      <c r="Z7" s="27">
        <v>368</v>
      </c>
      <c r="AA7" s="27">
        <v>216</v>
      </c>
      <c r="AB7" s="27">
        <v>210</v>
      </c>
      <c r="AD7" s="27">
        <v>980</v>
      </c>
      <c r="AE7" s="27">
        <v>615</v>
      </c>
      <c r="AF7" s="27">
        <v>527</v>
      </c>
      <c r="AG7" s="27">
        <v>106</v>
      </c>
      <c r="AH7" s="27">
        <v>432</v>
      </c>
      <c r="AI7" s="27">
        <v>248</v>
      </c>
      <c r="AJ7" s="27">
        <v>4</v>
      </c>
      <c r="AL7" s="27">
        <v>547</v>
      </c>
      <c r="AM7" s="27">
        <v>640</v>
      </c>
      <c r="AN7" s="27">
        <v>180</v>
      </c>
      <c r="AP7" s="27">
        <v>232</v>
      </c>
      <c r="AQ7" s="27">
        <v>183</v>
      </c>
      <c r="AR7" s="27">
        <v>41</v>
      </c>
      <c r="AS7" s="27">
        <v>497</v>
      </c>
      <c r="AT7" s="27">
        <v>67</v>
      </c>
      <c r="AU7" s="27">
        <v>3</v>
      </c>
      <c r="AW7" s="27">
        <v>2547</v>
      </c>
      <c r="AX7" s="27">
        <v>330</v>
      </c>
      <c r="AZ7" s="27">
        <v>1326</v>
      </c>
      <c r="BA7" s="27">
        <v>930</v>
      </c>
      <c r="BB7" s="27">
        <v>0</v>
      </c>
      <c r="BC7" s="27">
        <v>527</v>
      </c>
      <c r="BD7" s="27">
        <v>129</v>
      </c>
      <c r="BE7" s="27">
        <v>0</v>
      </c>
      <c r="BF7" s="27">
        <v>0</v>
      </c>
      <c r="BG7" s="27">
        <v>0</v>
      </c>
    </row>
    <row r="8" spans="2:61">
      <c r="B8" s="7" t="s">
        <v>106</v>
      </c>
      <c r="C8" s="13">
        <v>2920</v>
      </c>
      <c r="D8" s="13">
        <v>1186</v>
      </c>
      <c r="E8" s="13">
        <v>1731</v>
      </c>
      <c r="G8" s="13">
        <v>136</v>
      </c>
      <c r="H8" s="13">
        <v>405</v>
      </c>
      <c r="I8" s="13">
        <v>290</v>
      </c>
      <c r="J8" s="13">
        <v>248</v>
      </c>
      <c r="K8" s="13">
        <v>312</v>
      </c>
      <c r="L8" s="13">
        <v>316</v>
      </c>
      <c r="M8" s="13">
        <v>484</v>
      </c>
      <c r="N8" s="13">
        <v>449</v>
      </c>
      <c r="O8" s="13">
        <v>279</v>
      </c>
      <c r="Q8" s="13">
        <v>1091</v>
      </c>
      <c r="R8" s="13">
        <v>607</v>
      </c>
      <c r="S8" s="13">
        <v>575</v>
      </c>
      <c r="T8" s="13">
        <v>622</v>
      </c>
      <c r="V8" s="13">
        <v>560</v>
      </c>
      <c r="W8" s="13">
        <v>582</v>
      </c>
      <c r="X8" s="13">
        <v>565</v>
      </c>
      <c r="Y8" s="13">
        <v>435</v>
      </c>
      <c r="Z8" s="13">
        <v>352</v>
      </c>
      <c r="AA8" s="13">
        <v>214</v>
      </c>
      <c r="AB8" s="13">
        <v>212</v>
      </c>
      <c r="AD8" s="13">
        <v>987</v>
      </c>
      <c r="AE8" s="13">
        <v>617</v>
      </c>
      <c r="AF8" s="13">
        <v>529</v>
      </c>
      <c r="AG8" s="13">
        <v>105</v>
      </c>
      <c r="AH8" s="13">
        <v>433</v>
      </c>
      <c r="AI8" s="13">
        <v>247</v>
      </c>
      <c r="AJ8" s="13">
        <v>4</v>
      </c>
      <c r="AL8" s="13">
        <v>567</v>
      </c>
      <c r="AM8" s="13">
        <v>660</v>
      </c>
      <c r="AN8" s="13">
        <v>184</v>
      </c>
      <c r="AP8" s="13">
        <v>229</v>
      </c>
      <c r="AQ8" s="13">
        <v>174</v>
      </c>
      <c r="AR8" s="13">
        <v>41</v>
      </c>
      <c r="AS8" s="13">
        <v>473</v>
      </c>
      <c r="AT8" s="13">
        <v>66</v>
      </c>
      <c r="AU8" s="13">
        <v>3</v>
      </c>
      <c r="AW8" s="13">
        <v>2553</v>
      </c>
      <c r="AX8" s="13">
        <v>332</v>
      </c>
      <c r="AZ8" s="13">
        <v>1382</v>
      </c>
      <c r="BA8" s="13">
        <v>902</v>
      </c>
      <c r="BB8" s="13">
        <v>0</v>
      </c>
      <c r="BC8" s="13">
        <v>510</v>
      </c>
      <c r="BD8" s="13">
        <v>127</v>
      </c>
      <c r="BE8" s="13">
        <v>0</v>
      </c>
      <c r="BF8" s="13">
        <v>0</v>
      </c>
      <c r="BG8" s="13">
        <v>0</v>
      </c>
    </row>
    <row r="9" spans="2:61" ht="18.95" customHeight="1">
      <c r="B9" s="20" t="s">
        <v>93</v>
      </c>
      <c r="C9" s="18">
        <v>0.44091428052910647</v>
      </c>
      <c r="D9" s="18">
        <v>0.49937086465076319</v>
      </c>
      <c r="E9" s="18">
        <v>0.40048627207163112</v>
      </c>
      <c r="G9" s="18">
        <v>0.42873620487563402</v>
      </c>
      <c r="H9" s="18">
        <v>0.43265365053264437</v>
      </c>
      <c r="I9" s="18">
        <v>0.43355826605924819</v>
      </c>
      <c r="J9" s="18">
        <v>0.39667327431768229</v>
      </c>
      <c r="K9" s="18">
        <v>0.4448533513379565</v>
      </c>
      <c r="L9" s="18">
        <v>0.41424554919199258</v>
      </c>
      <c r="M9" s="18">
        <v>0.56387435819488052</v>
      </c>
      <c r="N9" s="18">
        <v>0.42076428485628953</v>
      </c>
      <c r="O9" s="18">
        <v>0.35103011317955207</v>
      </c>
      <c r="Q9" s="18">
        <v>0.51183440747686293</v>
      </c>
      <c r="R9" s="18">
        <v>0.40452090873556218</v>
      </c>
      <c r="S9" s="18">
        <v>0.3991077184263867</v>
      </c>
      <c r="T9" s="18">
        <v>0.3926921586852436</v>
      </c>
      <c r="V9" s="18">
        <v>0.44732867030485352</v>
      </c>
      <c r="W9" s="18">
        <v>0.4492610508307654</v>
      </c>
      <c r="X9" s="18">
        <v>0.39161358496809978</v>
      </c>
      <c r="Y9" s="18">
        <v>0.42857409673784441</v>
      </c>
      <c r="Z9" s="18">
        <v>0.48553528731755052</v>
      </c>
      <c r="AA9" s="18">
        <v>0.45351027245738912</v>
      </c>
      <c r="AB9" s="18">
        <v>0.47084966174067733</v>
      </c>
      <c r="AD9" s="18">
        <v>0.53905264539185416</v>
      </c>
      <c r="AE9" s="18">
        <v>0.41109484838164378</v>
      </c>
      <c r="AF9" s="18">
        <v>0.39876290684797611</v>
      </c>
      <c r="AG9" s="18">
        <v>0.4762990071323529</v>
      </c>
      <c r="AH9" s="18">
        <v>0.38388071767664578</v>
      </c>
      <c r="AI9" s="18">
        <v>0.30565951615987341</v>
      </c>
      <c r="AJ9" s="18">
        <v>0</v>
      </c>
      <c r="AL9" s="18">
        <v>0.52364999999999995</v>
      </c>
      <c r="AM9" s="18">
        <v>0.36658000000000002</v>
      </c>
      <c r="AN9" s="18">
        <v>0.40866999999999998</v>
      </c>
      <c r="AP9" s="18">
        <v>0.52220044378104613</v>
      </c>
      <c r="AQ9" s="18">
        <v>0.3960499216202113</v>
      </c>
      <c r="AR9" s="18">
        <v>0.56716079273941256</v>
      </c>
      <c r="AS9" s="18">
        <v>0.46907484740361571</v>
      </c>
      <c r="AT9" s="18">
        <v>0.35301389543859291</v>
      </c>
      <c r="AU9" s="18">
        <v>1</v>
      </c>
      <c r="AW9" s="18">
        <v>0.45234823871728941</v>
      </c>
      <c r="AX9" s="18">
        <v>0.37313397538052528</v>
      </c>
      <c r="AZ9" s="18">
        <v>0.39498585485756271</v>
      </c>
      <c r="BA9" s="18">
        <v>0.47046479714123268</v>
      </c>
      <c r="BB9" s="18">
        <v>0</v>
      </c>
      <c r="BC9" s="18">
        <v>0.48801232987426629</v>
      </c>
      <c r="BD9" s="18">
        <v>0.54192463454867434</v>
      </c>
      <c r="BE9" s="18">
        <v>0</v>
      </c>
      <c r="BF9" s="18">
        <v>0</v>
      </c>
      <c r="BG9" s="18">
        <v>0</v>
      </c>
    </row>
    <row r="10" spans="2:61" ht="18.95" customHeight="1">
      <c r="B10" s="20" t="s">
        <v>94</v>
      </c>
      <c r="C10" s="18">
        <v>0.46397057001654263</v>
      </c>
      <c r="D10" s="18">
        <v>0.42956551311350211</v>
      </c>
      <c r="E10" s="18">
        <v>0.48790654177640158</v>
      </c>
      <c r="G10" s="18">
        <v>0.46548453531687828</v>
      </c>
      <c r="H10" s="18">
        <v>0.46124013268357938</v>
      </c>
      <c r="I10" s="18">
        <v>0.45181485949087102</v>
      </c>
      <c r="J10" s="18">
        <v>0.50650750501884867</v>
      </c>
      <c r="K10" s="18">
        <v>0.46941552414517912</v>
      </c>
      <c r="L10" s="18">
        <v>0.48601885307751092</v>
      </c>
      <c r="M10" s="18">
        <v>0.37652421128335978</v>
      </c>
      <c r="N10" s="18">
        <v>0.48039734462295353</v>
      </c>
      <c r="O10" s="18">
        <v>0.53601471297352377</v>
      </c>
      <c r="Q10" s="18">
        <v>0.41879099028618733</v>
      </c>
      <c r="R10" s="18">
        <v>0.50286783302004123</v>
      </c>
      <c r="S10" s="18">
        <v>0.51287165033312421</v>
      </c>
      <c r="T10" s="18">
        <v>0.46229528302990208</v>
      </c>
      <c r="V10" s="18">
        <v>0.40850292377799668</v>
      </c>
      <c r="W10" s="18">
        <v>0.45608604634235789</v>
      </c>
      <c r="X10" s="18">
        <v>0.53323826148900477</v>
      </c>
      <c r="Y10" s="18">
        <v>0.49691355785203728</v>
      </c>
      <c r="Z10" s="18">
        <v>0.43655005197837138</v>
      </c>
      <c r="AA10" s="18">
        <v>0.44412962700288833</v>
      </c>
      <c r="AB10" s="18">
        <v>0.44557669882922712</v>
      </c>
      <c r="AD10" s="18">
        <v>0.4023513836463955</v>
      </c>
      <c r="AE10" s="18">
        <v>0.47653756600657882</v>
      </c>
      <c r="AF10" s="18">
        <v>0.47573044481292609</v>
      </c>
      <c r="AG10" s="18">
        <v>0.42815764171758608</v>
      </c>
      <c r="AH10" s="18">
        <v>0.50734766300348888</v>
      </c>
      <c r="AI10" s="18">
        <v>0.59633758035763418</v>
      </c>
      <c r="AJ10" s="18">
        <v>0.2358772217288925</v>
      </c>
      <c r="AL10" s="18">
        <v>0.42936000000000002</v>
      </c>
      <c r="AM10" s="18">
        <v>0.51768999999999998</v>
      </c>
      <c r="AN10" s="18">
        <v>0.47220000000000001</v>
      </c>
      <c r="AP10" s="18">
        <v>0.39705009602737962</v>
      </c>
      <c r="AQ10" s="18">
        <v>0.47072918365389033</v>
      </c>
      <c r="AR10" s="18">
        <v>0.36003547581464951</v>
      </c>
      <c r="AS10" s="18">
        <v>0.46090748280805349</v>
      </c>
      <c r="AT10" s="18">
        <v>0.54266322107433806</v>
      </c>
      <c r="AU10" s="18">
        <v>0</v>
      </c>
      <c r="AW10" s="18">
        <v>0.46625709701116341</v>
      </c>
      <c r="AX10" s="18">
        <v>0.45584787474489719</v>
      </c>
      <c r="AZ10" s="18">
        <v>0.48681111349863188</v>
      </c>
      <c r="BA10" s="18">
        <v>0.4519137212449042</v>
      </c>
      <c r="BB10" s="18">
        <v>0</v>
      </c>
      <c r="BC10" s="18">
        <v>0.44559695799197069</v>
      </c>
      <c r="BD10" s="18">
        <v>0.37458314783003172</v>
      </c>
      <c r="BE10" s="18">
        <v>0</v>
      </c>
      <c r="BF10" s="18">
        <v>0</v>
      </c>
      <c r="BG10" s="18">
        <v>0</v>
      </c>
    </row>
    <row r="11" spans="2:61" ht="18.95" customHeight="1">
      <c r="B11" s="20" t="s">
        <v>119</v>
      </c>
      <c r="C11" s="18">
        <v>9.5115149454350956E-2</v>
      </c>
      <c r="D11" s="18">
        <v>7.1063622235734883E-2</v>
      </c>
      <c r="E11" s="18">
        <v>0.1116071861519672</v>
      </c>
      <c r="G11" s="18">
        <v>0.10577925980748761</v>
      </c>
      <c r="H11" s="18">
        <v>0.1061062167837761</v>
      </c>
      <c r="I11" s="18">
        <v>0.11462687444988071</v>
      </c>
      <c r="J11" s="18">
        <v>9.6819220663469152E-2</v>
      </c>
      <c r="K11" s="18">
        <v>8.573112451686439E-2</v>
      </c>
      <c r="L11" s="18">
        <v>9.9735597730496575E-2</v>
      </c>
      <c r="M11" s="18">
        <v>5.9601430521759653E-2</v>
      </c>
      <c r="N11" s="18">
        <v>9.8838370520757043E-2</v>
      </c>
      <c r="O11" s="18">
        <v>0.1129551738469239</v>
      </c>
      <c r="Q11" s="18">
        <v>6.9374602236949773E-2</v>
      </c>
      <c r="R11" s="18">
        <v>9.261125824439656E-2</v>
      </c>
      <c r="S11" s="18">
        <v>8.8020631240489117E-2</v>
      </c>
      <c r="T11" s="18">
        <v>0.14501255828485429</v>
      </c>
      <c r="V11" s="18">
        <v>0.1441684059171498</v>
      </c>
      <c r="W11" s="18">
        <v>9.4652902826876564E-2</v>
      </c>
      <c r="X11" s="18">
        <v>7.5148153542895432E-2</v>
      </c>
      <c r="Y11" s="18">
        <v>7.4512345410118239E-2</v>
      </c>
      <c r="Z11" s="18">
        <v>7.7914660704078209E-2</v>
      </c>
      <c r="AA11" s="18">
        <v>0.1023601005397225</v>
      </c>
      <c r="AB11" s="18">
        <v>8.3573639430095673E-2</v>
      </c>
      <c r="AD11" s="18">
        <v>5.8595970961750447E-2</v>
      </c>
      <c r="AE11" s="18">
        <v>0.1123675856117774</v>
      </c>
      <c r="AF11" s="18">
        <v>0.12550664833909789</v>
      </c>
      <c r="AG11" s="18">
        <v>9.5543351150060823E-2</v>
      </c>
      <c r="AH11" s="18">
        <v>0.10877161931986511</v>
      </c>
      <c r="AI11" s="18">
        <v>9.8002903482492548E-2</v>
      </c>
      <c r="AJ11" s="18">
        <v>0.76412277827110753</v>
      </c>
      <c r="AL11" s="18">
        <v>4.6989999999999997E-2</v>
      </c>
      <c r="AM11" s="18">
        <v>0.11573</v>
      </c>
      <c r="AN11" s="18">
        <v>0.11914</v>
      </c>
      <c r="AP11" s="18">
        <v>8.0749460191574474E-2</v>
      </c>
      <c r="AQ11" s="18">
        <v>0.13322089472589849</v>
      </c>
      <c r="AR11" s="18">
        <v>7.2803731445938089E-2</v>
      </c>
      <c r="AS11" s="18">
        <v>7.001766978833078E-2</v>
      </c>
      <c r="AT11" s="18">
        <v>0.1043228834870692</v>
      </c>
      <c r="AU11" s="18">
        <v>0</v>
      </c>
      <c r="AW11" s="18">
        <v>8.1394664271546999E-2</v>
      </c>
      <c r="AX11" s="18">
        <v>0.17101814987457739</v>
      </c>
      <c r="AZ11" s="18">
        <v>0.1182030316438053</v>
      </c>
      <c r="BA11" s="18">
        <v>7.762148161386298E-2</v>
      </c>
      <c r="BB11" s="18">
        <v>0</v>
      </c>
      <c r="BC11" s="18">
        <v>6.6390712133763186E-2</v>
      </c>
      <c r="BD11" s="18">
        <v>8.3492217621294038E-2</v>
      </c>
      <c r="BE11" s="18">
        <v>0</v>
      </c>
      <c r="BF11" s="18">
        <v>0</v>
      </c>
      <c r="BG11" s="18">
        <v>0</v>
      </c>
    </row>
    <row r="13" spans="2:61">
      <c r="B13" s="21" t="s">
        <v>33</v>
      </c>
    </row>
    <row r="14" spans="2:61">
      <c r="B14" t="s">
        <v>483</v>
      </c>
    </row>
    <row r="15" spans="2:61">
      <c r="B15"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I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316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2912</v>
      </c>
      <c r="D7" s="27">
        <v>1152</v>
      </c>
      <c r="E7" s="27">
        <v>1751</v>
      </c>
      <c r="G7" s="27">
        <v>147</v>
      </c>
      <c r="H7" s="27">
        <v>412</v>
      </c>
      <c r="I7" s="27">
        <v>288</v>
      </c>
      <c r="J7" s="27">
        <v>254</v>
      </c>
      <c r="K7" s="27">
        <v>311</v>
      </c>
      <c r="L7" s="27">
        <v>305</v>
      </c>
      <c r="M7" s="27">
        <v>483</v>
      </c>
      <c r="N7" s="27">
        <v>411</v>
      </c>
      <c r="O7" s="27">
        <v>301</v>
      </c>
      <c r="Q7" s="27">
        <v>1084</v>
      </c>
      <c r="R7" s="27">
        <v>610</v>
      </c>
      <c r="S7" s="27">
        <v>570</v>
      </c>
      <c r="T7" s="27">
        <v>624</v>
      </c>
      <c r="V7" s="27">
        <v>478</v>
      </c>
      <c r="W7" s="27">
        <v>611</v>
      </c>
      <c r="X7" s="27">
        <v>555</v>
      </c>
      <c r="Y7" s="27">
        <v>474</v>
      </c>
      <c r="Z7" s="27">
        <v>368</v>
      </c>
      <c r="AA7" s="27">
        <v>216</v>
      </c>
      <c r="AB7" s="27">
        <v>210</v>
      </c>
      <c r="AD7" s="27">
        <v>980</v>
      </c>
      <c r="AE7" s="27">
        <v>615</v>
      </c>
      <c r="AF7" s="27">
        <v>527</v>
      </c>
      <c r="AG7" s="27">
        <v>106</v>
      </c>
      <c r="AH7" s="27">
        <v>432</v>
      </c>
      <c r="AI7" s="27">
        <v>248</v>
      </c>
      <c r="AJ7" s="27">
        <v>4</v>
      </c>
      <c r="AL7" s="27">
        <v>547</v>
      </c>
      <c r="AM7" s="27">
        <v>640</v>
      </c>
      <c r="AN7" s="27">
        <v>180</v>
      </c>
      <c r="AP7" s="27">
        <v>232</v>
      </c>
      <c r="AQ7" s="27">
        <v>183</v>
      </c>
      <c r="AR7" s="27">
        <v>41</v>
      </c>
      <c r="AS7" s="27">
        <v>497</v>
      </c>
      <c r="AT7" s="27">
        <v>67</v>
      </c>
      <c r="AU7" s="27">
        <v>3</v>
      </c>
      <c r="AW7" s="27">
        <v>2547</v>
      </c>
      <c r="AX7" s="27">
        <v>330</v>
      </c>
      <c r="AZ7" s="27">
        <v>1326</v>
      </c>
      <c r="BA7" s="27">
        <v>930</v>
      </c>
      <c r="BB7" s="27">
        <v>0</v>
      </c>
      <c r="BC7" s="27">
        <v>527</v>
      </c>
      <c r="BD7" s="27">
        <v>129</v>
      </c>
      <c r="BE7" s="27">
        <v>0</v>
      </c>
      <c r="BF7" s="27">
        <v>0</v>
      </c>
      <c r="BG7" s="27">
        <v>0</v>
      </c>
    </row>
    <row r="8" spans="2:61">
      <c r="B8" s="7" t="s">
        <v>106</v>
      </c>
      <c r="C8" s="13">
        <v>2920</v>
      </c>
      <c r="D8" s="13">
        <v>1186</v>
      </c>
      <c r="E8" s="13">
        <v>1731</v>
      </c>
      <c r="G8" s="13">
        <v>136</v>
      </c>
      <c r="H8" s="13">
        <v>405</v>
      </c>
      <c r="I8" s="13">
        <v>290</v>
      </c>
      <c r="J8" s="13">
        <v>248</v>
      </c>
      <c r="K8" s="13">
        <v>312</v>
      </c>
      <c r="L8" s="13">
        <v>316</v>
      </c>
      <c r="M8" s="13">
        <v>484</v>
      </c>
      <c r="N8" s="13">
        <v>449</v>
      </c>
      <c r="O8" s="13">
        <v>279</v>
      </c>
      <c r="Q8" s="13">
        <v>1091</v>
      </c>
      <c r="R8" s="13">
        <v>607</v>
      </c>
      <c r="S8" s="13">
        <v>575</v>
      </c>
      <c r="T8" s="13">
        <v>622</v>
      </c>
      <c r="V8" s="13">
        <v>560</v>
      </c>
      <c r="W8" s="13">
        <v>582</v>
      </c>
      <c r="X8" s="13">
        <v>565</v>
      </c>
      <c r="Y8" s="13">
        <v>435</v>
      </c>
      <c r="Z8" s="13">
        <v>352</v>
      </c>
      <c r="AA8" s="13">
        <v>214</v>
      </c>
      <c r="AB8" s="13">
        <v>212</v>
      </c>
      <c r="AD8" s="13">
        <v>987</v>
      </c>
      <c r="AE8" s="13">
        <v>617</v>
      </c>
      <c r="AF8" s="13">
        <v>529</v>
      </c>
      <c r="AG8" s="13">
        <v>105</v>
      </c>
      <c r="AH8" s="13">
        <v>433</v>
      </c>
      <c r="AI8" s="13">
        <v>247</v>
      </c>
      <c r="AJ8" s="13">
        <v>4</v>
      </c>
      <c r="AL8" s="13">
        <v>567</v>
      </c>
      <c r="AM8" s="13">
        <v>660</v>
      </c>
      <c r="AN8" s="13">
        <v>184</v>
      </c>
      <c r="AP8" s="13">
        <v>229</v>
      </c>
      <c r="AQ8" s="13">
        <v>174</v>
      </c>
      <c r="AR8" s="13">
        <v>41</v>
      </c>
      <c r="AS8" s="13">
        <v>473</v>
      </c>
      <c r="AT8" s="13">
        <v>66</v>
      </c>
      <c r="AU8" s="13">
        <v>3</v>
      </c>
      <c r="AW8" s="13">
        <v>2553</v>
      </c>
      <c r="AX8" s="13">
        <v>332</v>
      </c>
      <c r="AZ8" s="13">
        <v>1382</v>
      </c>
      <c r="BA8" s="13">
        <v>902</v>
      </c>
      <c r="BB8" s="13">
        <v>0</v>
      </c>
      <c r="BC8" s="13">
        <v>510</v>
      </c>
      <c r="BD8" s="13">
        <v>127</v>
      </c>
      <c r="BE8" s="13">
        <v>0</v>
      </c>
      <c r="BF8" s="13">
        <v>0</v>
      </c>
      <c r="BG8" s="13">
        <v>0</v>
      </c>
    </row>
    <row r="9" spans="2:61" ht="18.95" customHeight="1">
      <c r="B9" s="20" t="s">
        <v>93</v>
      </c>
      <c r="C9" s="18">
        <v>0.4218890404394619</v>
      </c>
      <c r="D9" s="18">
        <v>0.45832882207577041</v>
      </c>
      <c r="E9" s="18">
        <v>0.39667214773170673</v>
      </c>
      <c r="G9" s="18">
        <v>0.27805576004280907</v>
      </c>
      <c r="H9" s="18">
        <v>0.39921559514986588</v>
      </c>
      <c r="I9" s="18">
        <v>0.40042223027647489</v>
      </c>
      <c r="J9" s="18">
        <v>0.3860697943088518</v>
      </c>
      <c r="K9" s="18">
        <v>0.46050240270662018</v>
      </c>
      <c r="L9" s="18">
        <v>0.39151510970026532</v>
      </c>
      <c r="M9" s="18">
        <v>0.55262099051625968</v>
      </c>
      <c r="N9" s="18">
        <v>0.41042732858207198</v>
      </c>
      <c r="O9" s="18">
        <v>0.36233904571116732</v>
      </c>
      <c r="Q9" s="18">
        <v>0.50259656336638736</v>
      </c>
      <c r="R9" s="18">
        <v>0.37851783425893848</v>
      </c>
      <c r="S9" s="18">
        <v>0.39949376584583152</v>
      </c>
      <c r="T9" s="18">
        <v>0.34669740193063669</v>
      </c>
      <c r="V9" s="18">
        <v>0.31119020961943039</v>
      </c>
      <c r="W9" s="18">
        <v>0.39865630504816552</v>
      </c>
      <c r="X9" s="18">
        <v>0.45175764108895999</v>
      </c>
      <c r="Y9" s="18">
        <v>0.42545505183665361</v>
      </c>
      <c r="Z9" s="18">
        <v>0.47256084022268119</v>
      </c>
      <c r="AA9" s="18">
        <v>0.5099578978864614</v>
      </c>
      <c r="AB9" s="18">
        <v>0.51806765195026616</v>
      </c>
      <c r="AD9" s="18">
        <v>0.5481270558178073</v>
      </c>
      <c r="AE9" s="18">
        <v>0.40391042426079921</v>
      </c>
      <c r="AF9" s="18">
        <v>0.35559896723694678</v>
      </c>
      <c r="AG9" s="18">
        <v>0.38712423283416209</v>
      </c>
      <c r="AH9" s="18">
        <v>0.3492248933599309</v>
      </c>
      <c r="AI9" s="18">
        <v>0.25331605060823192</v>
      </c>
      <c r="AJ9" s="18">
        <v>0</v>
      </c>
      <c r="AL9" s="18">
        <v>0.49336000000000002</v>
      </c>
      <c r="AM9" s="18">
        <v>0.34233999999999998</v>
      </c>
      <c r="AN9" s="18">
        <v>0.36096</v>
      </c>
      <c r="AP9" s="18">
        <v>0.54007199775797443</v>
      </c>
      <c r="AQ9" s="18">
        <v>0.39571156806903057</v>
      </c>
      <c r="AR9" s="18">
        <v>0.6324716564061631</v>
      </c>
      <c r="AS9" s="18">
        <v>0.45869931379692092</v>
      </c>
      <c r="AT9" s="18">
        <v>0.44768272273428272</v>
      </c>
      <c r="AU9" s="18">
        <v>1</v>
      </c>
      <c r="AW9" s="18">
        <v>0.44127412630087398</v>
      </c>
      <c r="AX9" s="18">
        <v>0.29924914877004688</v>
      </c>
      <c r="AZ9" s="18">
        <v>0.3403028468262701</v>
      </c>
      <c r="BA9" s="18">
        <v>0.47398889835826591</v>
      </c>
      <c r="BB9" s="18">
        <v>0</v>
      </c>
      <c r="BC9" s="18">
        <v>0.50455158804336864</v>
      </c>
      <c r="BD9" s="18">
        <v>0.60815848987770826</v>
      </c>
      <c r="BE9" s="18">
        <v>0</v>
      </c>
      <c r="BF9" s="18">
        <v>0</v>
      </c>
      <c r="BG9" s="18">
        <v>0</v>
      </c>
    </row>
    <row r="10" spans="2:61" ht="18.95" customHeight="1">
      <c r="B10" s="20" t="s">
        <v>94</v>
      </c>
      <c r="C10" s="18">
        <v>0.47205335602186449</v>
      </c>
      <c r="D10" s="18">
        <v>0.46427032273734992</v>
      </c>
      <c r="E10" s="18">
        <v>0.4774417058196323</v>
      </c>
      <c r="G10" s="18">
        <v>0.57557120368349401</v>
      </c>
      <c r="H10" s="18">
        <v>0.47327251668082848</v>
      </c>
      <c r="I10" s="18">
        <v>0.5207670572472205</v>
      </c>
      <c r="J10" s="18">
        <v>0.49893882816594459</v>
      </c>
      <c r="K10" s="18">
        <v>0.42976875730825342</v>
      </c>
      <c r="L10" s="18">
        <v>0.45790277079068281</v>
      </c>
      <c r="M10" s="18">
        <v>0.37907304637888378</v>
      </c>
      <c r="N10" s="18">
        <v>0.49639169467100819</v>
      </c>
      <c r="O10" s="18">
        <v>0.5304282626248723</v>
      </c>
      <c r="Q10" s="18">
        <v>0.42516404415042353</v>
      </c>
      <c r="R10" s="18">
        <v>0.50653800262215309</v>
      </c>
      <c r="S10" s="18">
        <v>0.50234388134850783</v>
      </c>
      <c r="T10" s="18">
        <v>0.49350866810891331</v>
      </c>
      <c r="V10" s="18">
        <v>0.51144450805465957</v>
      </c>
      <c r="W10" s="18">
        <v>0.48911003008358378</v>
      </c>
      <c r="X10" s="18">
        <v>0.47769590135837542</v>
      </c>
      <c r="Y10" s="18">
        <v>0.46933597482219541</v>
      </c>
      <c r="Z10" s="18">
        <v>0.46034581090293858</v>
      </c>
      <c r="AA10" s="18">
        <v>0.41379743764502541</v>
      </c>
      <c r="AB10" s="18">
        <v>0.38999972032517299</v>
      </c>
      <c r="AD10" s="18">
        <v>0.38057503007556559</v>
      </c>
      <c r="AE10" s="18">
        <v>0.49679906323408413</v>
      </c>
      <c r="AF10" s="18">
        <v>0.49498701433418862</v>
      </c>
      <c r="AG10" s="18">
        <v>0.48588779767980278</v>
      </c>
      <c r="AH10" s="18">
        <v>0.52372065920955768</v>
      </c>
      <c r="AI10" s="18">
        <v>0.63769580556736571</v>
      </c>
      <c r="AJ10" s="18">
        <v>0</v>
      </c>
      <c r="AL10" s="18">
        <v>0.42</v>
      </c>
      <c r="AM10" s="18">
        <v>0.53407000000000004</v>
      </c>
      <c r="AN10" s="18">
        <v>0.53198000000000001</v>
      </c>
      <c r="AP10" s="18">
        <v>0.39463330976404221</v>
      </c>
      <c r="AQ10" s="18">
        <v>0.44111399601730489</v>
      </c>
      <c r="AR10" s="18">
        <v>0.31545044076613821</v>
      </c>
      <c r="AS10" s="18">
        <v>0.47947424672993649</v>
      </c>
      <c r="AT10" s="18">
        <v>0.42305490710053828</v>
      </c>
      <c r="AU10" s="18">
        <v>0</v>
      </c>
      <c r="AW10" s="18">
        <v>0.46628317422966942</v>
      </c>
      <c r="AX10" s="18">
        <v>0.51543588806291374</v>
      </c>
      <c r="AZ10" s="18">
        <v>0.52473859705832437</v>
      </c>
      <c r="BA10" s="18">
        <v>0.42821959101534812</v>
      </c>
      <c r="BB10" s="18">
        <v>0</v>
      </c>
      <c r="BC10" s="18">
        <v>0.4389492629813016</v>
      </c>
      <c r="BD10" s="18">
        <v>0.34260122850203928</v>
      </c>
      <c r="BE10" s="18">
        <v>0</v>
      </c>
      <c r="BF10" s="18">
        <v>0</v>
      </c>
      <c r="BG10" s="18">
        <v>0</v>
      </c>
    </row>
    <row r="11" spans="2:61" ht="18.95" customHeight="1">
      <c r="B11" s="20" t="s">
        <v>119</v>
      </c>
      <c r="C11" s="18">
        <v>0.10605760353867361</v>
      </c>
      <c r="D11" s="18">
        <v>7.740085518687996E-2</v>
      </c>
      <c r="E11" s="18">
        <v>0.125886146448661</v>
      </c>
      <c r="G11" s="18">
        <v>0.14637303627369691</v>
      </c>
      <c r="H11" s="18">
        <v>0.12751188816930559</v>
      </c>
      <c r="I11" s="18">
        <v>7.8810712476304307E-2</v>
      </c>
      <c r="J11" s="18">
        <v>0.11499137752520359</v>
      </c>
      <c r="K11" s="18">
        <v>0.1097288399851265</v>
      </c>
      <c r="L11" s="18">
        <v>0.15058211950905201</v>
      </c>
      <c r="M11" s="18">
        <v>6.830596310485651E-2</v>
      </c>
      <c r="N11" s="18">
        <v>9.3180976746919775E-2</v>
      </c>
      <c r="O11" s="18">
        <v>0.1072326916639601</v>
      </c>
      <c r="Q11" s="18">
        <v>7.2239392483189085E-2</v>
      </c>
      <c r="R11" s="18">
        <v>0.1149441631189084</v>
      </c>
      <c r="S11" s="18">
        <v>9.8162352805660685E-2</v>
      </c>
      <c r="T11" s="18">
        <v>0.15979392996044989</v>
      </c>
      <c r="V11" s="18">
        <v>0.17736528232591009</v>
      </c>
      <c r="W11" s="18">
        <v>0.1122336648682507</v>
      </c>
      <c r="X11" s="18">
        <v>7.0546457552664685E-2</v>
      </c>
      <c r="Y11" s="18">
        <v>0.1052089733411511</v>
      </c>
      <c r="Z11" s="18">
        <v>6.7093348874380176E-2</v>
      </c>
      <c r="AA11" s="18">
        <v>7.6244664468513301E-2</v>
      </c>
      <c r="AB11" s="18">
        <v>9.1932627724560817E-2</v>
      </c>
      <c r="AD11" s="18">
        <v>7.1297914106627155E-2</v>
      </c>
      <c r="AE11" s="18">
        <v>9.9290512505116585E-2</v>
      </c>
      <c r="AF11" s="18">
        <v>0.1494140184288647</v>
      </c>
      <c r="AG11" s="18">
        <v>0.12698796948603511</v>
      </c>
      <c r="AH11" s="18">
        <v>0.12705444743051131</v>
      </c>
      <c r="AI11" s="18">
        <v>0.1089881438244026</v>
      </c>
      <c r="AJ11" s="18">
        <v>1</v>
      </c>
      <c r="AL11" s="18">
        <v>8.6639999999999995E-2</v>
      </c>
      <c r="AM11" s="18">
        <v>0.1236</v>
      </c>
      <c r="AN11" s="18">
        <v>0.10706</v>
      </c>
      <c r="AP11" s="18">
        <v>6.5294692477983501E-2</v>
      </c>
      <c r="AQ11" s="18">
        <v>0.16317443591366459</v>
      </c>
      <c r="AR11" s="18">
        <v>5.2077902827698863E-2</v>
      </c>
      <c r="AS11" s="18">
        <v>6.1826439473142578E-2</v>
      </c>
      <c r="AT11" s="18">
        <v>0.12926237016517919</v>
      </c>
      <c r="AU11" s="18">
        <v>0</v>
      </c>
      <c r="AW11" s="18">
        <v>9.2442699469456324E-2</v>
      </c>
      <c r="AX11" s="18">
        <v>0.18531496316703941</v>
      </c>
      <c r="AZ11" s="18">
        <v>0.1349585561154055</v>
      </c>
      <c r="BA11" s="18">
        <v>9.7791510626385844E-2</v>
      </c>
      <c r="BB11" s="18">
        <v>0</v>
      </c>
      <c r="BC11" s="18">
        <v>5.6499148975329719E-2</v>
      </c>
      <c r="BD11" s="18">
        <v>4.924028162025227E-2</v>
      </c>
      <c r="BE11" s="18">
        <v>0</v>
      </c>
      <c r="BF11" s="18">
        <v>0</v>
      </c>
      <c r="BG11" s="18">
        <v>0</v>
      </c>
    </row>
    <row r="13" spans="2:61">
      <c r="B13" s="21" t="s">
        <v>33</v>
      </c>
    </row>
    <row r="14" spans="2:61">
      <c r="B14" t="s">
        <v>483</v>
      </c>
    </row>
    <row r="15" spans="2:61">
      <c r="B15"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I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317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2912</v>
      </c>
      <c r="D7" s="27">
        <v>1152</v>
      </c>
      <c r="E7" s="27">
        <v>1751</v>
      </c>
      <c r="G7" s="27">
        <v>147</v>
      </c>
      <c r="H7" s="27">
        <v>412</v>
      </c>
      <c r="I7" s="27">
        <v>288</v>
      </c>
      <c r="J7" s="27">
        <v>254</v>
      </c>
      <c r="K7" s="27">
        <v>311</v>
      </c>
      <c r="L7" s="27">
        <v>305</v>
      </c>
      <c r="M7" s="27">
        <v>483</v>
      </c>
      <c r="N7" s="27">
        <v>411</v>
      </c>
      <c r="O7" s="27">
        <v>301</v>
      </c>
      <c r="Q7" s="27">
        <v>1084</v>
      </c>
      <c r="R7" s="27">
        <v>610</v>
      </c>
      <c r="S7" s="27">
        <v>570</v>
      </c>
      <c r="T7" s="27">
        <v>624</v>
      </c>
      <c r="V7" s="27">
        <v>478</v>
      </c>
      <c r="W7" s="27">
        <v>611</v>
      </c>
      <c r="X7" s="27">
        <v>555</v>
      </c>
      <c r="Y7" s="27">
        <v>474</v>
      </c>
      <c r="Z7" s="27">
        <v>368</v>
      </c>
      <c r="AA7" s="27">
        <v>216</v>
      </c>
      <c r="AB7" s="27">
        <v>210</v>
      </c>
      <c r="AD7" s="27">
        <v>980</v>
      </c>
      <c r="AE7" s="27">
        <v>615</v>
      </c>
      <c r="AF7" s="27">
        <v>527</v>
      </c>
      <c r="AG7" s="27">
        <v>106</v>
      </c>
      <c r="AH7" s="27">
        <v>432</v>
      </c>
      <c r="AI7" s="27">
        <v>248</v>
      </c>
      <c r="AJ7" s="27">
        <v>4</v>
      </c>
      <c r="AL7" s="27">
        <v>547</v>
      </c>
      <c r="AM7" s="27">
        <v>640</v>
      </c>
      <c r="AN7" s="27">
        <v>180</v>
      </c>
      <c r="AP7" s="27">
        <v>232</v>
      </c>
      <c r="AQ7" s="27">
        <v>183</v>
      </c>
      <c r="AR7" s="27">
        <v>41</v>
      </c>
      <c r="AS7" s="27">
        <v>497</v>
      </c>
      <c r="AT7" s="27">
        <v>67</v>
      </c>
      <c r="AU7" s="27">
        <v>3</v>
      </c>
      <c r="AW7" s="27">
        <v>2547</v>
      </c>
      <c r="AX7" s="27">
        <v>330</v>
      </c>
      <c r="AZ7" s="27">
        <v>1326</v>
      </c>
      <c r="BA7" s="27">
        <v>930</v>
      </c>
      <c r="BB7" s="27">
        <v>0</v>
      </c>
      <c r="BC7" s="27">
        <v>527</v>
      </c>
      <c r="BD7" s="27">
        <v>129</v>
      </c>
      <c r="BE7" s="27">
        <v>0</v>
      </c>
      <c r="BF7" s="27">
        <v>0</v>
      </c>
      <c r="BG7" s="27">
        <v>0</v>
      </c>
    </row>
    <row r="8" spans="2:61">
      <c r="B8" s="7" t="s">
        <v>106</v>
      </c>
      <c r="C8" s="13">
        <v>2920</v>
      </c>
      <c r="D8" s="13">
        <v>1186</v>
      </c>
      <c r="E8" s="13">
        <v>1731</v>
      </c>
      <c r="G8" s="13">
        <v>136</v>
      </c>
      <c r="H8" s="13">
        <v>405</v>
      </c>
      <c r="I8" s="13">
        <v>290</v>
      </c>
      <c r="J8" s="13">
        <v>248</v>
      </c>
      <c r="K8" s="13">
        <v>312</v>
      </c>
      <c r="L8" s="13">
        <v>316</v>
      </c>
      <c r="M8" s="13">
        <v>484</v>
      </c>
      <c r="N8" s="13">
        <v>449</v>
      </c>
      <c r="O8" s="13">
        <v>279</v>
      </c>
      <c r="Q8" s="13">
        <v>1091</v>
      </c>
      <c r="R8" s="13">
        <v>607</v>
      </c>
      <c r="S8" s="13">
        <v>575</v>
      </c>
      <c r="T8" s="13">
        <v>622</v>
      </c>
      <c r="V8" s="13">
        <v>560</v>
      </c>
      <c r="W8" s="13">
        <v>582</v>
      </c>
      <c r="X8" s="13">
        <v>565</v>
      </c>
      <c r="Y8" s="13">
        <v>435</v>
      </c>
      <c r="Z8" s="13">
        <v>352</v>
      </c>
      <c r="AA8" s="13">
        <v>214</v>
      </c>
      <c r="AB8" s="13">
        <v>212</v>
      </c>
      <c r="AD8" s="13">
        <v>987</v>
      </c>
      <c r="AE8" s="13">
        <v>617</v>
      </c>
      <c r="AF8" s="13">
        <v>529</v>
      </c>
      <c r="AG8" s="13">
        <v>105</v>
      </c>
      <c r="AH8" s="13">
        <v>433</v>
      </c>
      <c r="AI8" s="13">
        <v>247</v>
      </c>
      <c r="AJ8" s="13">
        <v>4</v>
      </c>
      <c r="AL8" s="13">
        <v>567</v>
      </c>
      <c r="AM8" s="13">
        <v>660</v>
      </c>
      <c r="AN8" s="13">
        <v>184</v>
      </c>
      <c r="AP8" s="13">
        <v>229</v>
      </c>
      <c r="AQ8" s="13">
        <v>174</v>
      </c>
      <c r="AR8" s="13">
        <v>41</v>
      </c>
      <c r="AS8" s="13">
        <v>473</v>
      </c>
      <c r="AT8" s="13">
        <v>66</v>
      </c>
      <c r="AU8" s="13">
        <v>3</v>
      </c>
      <c r="AW8" s="13">
        <v>2553</v>
      </c>
      <c r="AX8" s="13">
        <v>332</v>
      </c>
      <c r="AZ8" s="13">
        <v>1382</v>
      </c>
      <c r="BA8" s="13">
        <v>902</v>
      </c>
      <c r="BB8" s="13">
        <v>0</v>
      </c>
      <c r="BC8" s="13">
        <v>510</v>
      </c>
      <c r="BD8" s="13">
        <v>127</v>
      </c>
      <c r="BE8" s="13">
        <v>0</v>
      </c>
      <c r="BF8" s="13">
        <v>0</v>
      </c>
      <c r="BG8" s="13">
        <v>0</v>
      </c>
    </row>
    <row r="9" spans="2:61" ht="18.95" customHeight="1">
      <c r="B9" s="20" t="s">
        <v>93</v>
      </c>
      <c r="C9" s="18">
        <v>0.51336966480961976</v>
      </c>
      <c r="D9" s="18">
        <v>0.52082565192509422</v>
      </c>
      <c r="E9" s="18">
        <v>0.50891197380296183</v>
      </c>
      <c r="G9" s="18">
        <v>0.5339542766048494</v>
      </c>
      <c r="H9" s="18">
        <v>0.53647845533965743</v>
      </c>
      <c r="I9" s="18">
        <v>0.47701457247020318</v>
      </c>
      <c r="J9" s="18">
        <v>0.44733217155784022</v>
      </c>
      <c r="K9" s="18">
        <v>0.58430083073386541</v>
      </c>
      <c r="L9" s="18">
        <v>0.48276981333182217</v>
      </c>
      <c r="M9" s="18">
        <v>0.56764403940839547</v>
      </c>
      <c r="N9" s="18">
        <v>0.49127922374160149</v>
      </c>
      <c r="O9" s="18">
        <v>0.46306296077516101</v>
      </c>
      <c r="Q9" s="18">
        <v>0.56637076561737587</v>
      </c>
      <c r="R9" s="18">
        <v>0.46004482277041181</v>
      </c>
      <c r="S9" s="18">
        <v>0.53278368174105883</v>
      </c>
      <c r="T9" s="18">
        <v>0.45405322508300883</v>
      </c>
      <c r="V9" s="18">
        <v>0.49072160710452578</v>
      </c>
      <c r="W9" s="18">
        <v>0.52138488239879288</v>
      </c>
      <c r="X9" s="18">
        <v>0.5477008002632423</v>
      </c>
      <c r="Y9" s="18">
        <v>0.52239864683484427</v>
      </c>
      <c r="Z9" s="18">
        <v>0.48725907673011748</v>
      </c>
      <c r="AA9" s="18">
        <v>0.48985836366683488</v>
      </c>
      <c r="AB9" s="18">
        <v>0.50830630042916336</v>
      </c>
      <c r="AD9" s="18">
        <v>0.56536625870649604</v>
      </c>
      <c r="AE9" s="18">
        <v>0.50013074782686429</v>
      </c>
      <c r="AF9" s="18">
        <v>0.48549706071922027</v>
      </c>
      <c r="AG9" s="18">
        <v>0.54383538707929668</v>
      </c>
      <c r="AH9" s="18">
        <v>0.46416159893230019</v>
      </c>
      <c r="AI9" s="18">
        <v>0.47993842613562671</v>
      </c>
      <c r="AJ9" s="18">
        <v>0</v>
      </c>
      <c r="AL9" s="18">
        <v>0.56142000000000003</v>
      </c>
      <c r="AM9" s="18">
        <v>0.49103000000000002</v>
      </c>
      <c r="AN9" s="18">
        <v>0.58952000000000004</v>
      </c>
      <c r="AP9" s="18">
        <v>0.48661663201588379</v>
      </c>
      <c r="AQ9" s="18">
        <v>0.51539115078339404</v>
      </c>
      <c r="AR9" s="18">
        <v>0.58094825535828754</v>
      </c>
      <c r="AS9" s="18">
        <v>0.51973290188759957</v>
      </c>
      <c r="AT9" s="18">
        <v>0.48574561568671398</v>
      </c>
      <c r="AU9" s="18">
        <v>0.65769464412543044</v>
      </c>
      <c r="AW9" s="18">
        <v>0.52888834649117</v>
      </c>
      <c r="AX9" s="18">
        <v>0.40521849185549158</v>
      </c>
      <c r="AZ9" s="18">
        <v>0.49263090596974263</v>
      </c>
      <c r="BA9" s="18">
        <v>0.56047115950010207</v>
      </c>
      <c r="BB9" s="18">
        <v>0</v>
      </c>
      <c r="BC9" s="18">
        <v>0.47501268552284043</v>
      </c>
      <c r="BD9" s="18">
        <v>0.55890410303573257</v>
      </c>
      <c r="BE9" s="18">
        <v>0</v>
      </c>
      <c r="BF9" s="18">
        <v>0</v>
      </c>
      <c r="BG9" s="18">
        <v>0</v>
      </c>
    </row>
    <row r="10" spans="2:61" ht="18.95" customHeight="1">
      <c r="B10" s="20" t="s">
        <v>94</v>
      </c>
      <c r="C10" s="18">
        <v>0.40053160777269498</v>
      </c>
      <c r="D10" s="18">
        <v>0.40485249546551089</v>
      </c>
      <c r="E10" s="18">
        <v>0.39708763779219242</v>
      </c>
      <c r="G10" s="18">
        <v>0.39439213543636548</v>
      </c>
      <c r="H10" s="18">
        <v>0.38432558413049889</v>
      </c>
      <c r="I10" s="18">
        <v>0.42743104245843849</v>
      </c>
      <c r="J10" s="18">
        <v>0.46807793872726489</v>
      </c>
      <c r="K10" s="18">
        <v>0.33058286827870409</v>
      </c>
      <c r="L10" s="18">
        <v>0.42072383924812012</v>
      </c>
      <c r="M10" s="18">
        <v>0.36169038530682762</v>
      </c>
      <c r="N10" s="18">
        <v>0.42716001035060419</v>
      </c>
      <c r="O10" s="18">
        <v>0.41890995345068011</v>
      </c>
      <c r="Q10" s="18">
        <v>0.37740272125515012</v>
      </c>
      <c r="R10" s="18">
        <v>0.43366879731684149</v>
      </c>
      <c r="S10" s="18">
        <v>0.39712072681539162</v>
      </c>
      <c r="T10" s="18">
        <v>0.41385351506668822</v>
      </c>
      <c r="V10" s="18">
        <v>0.38682077125658232</v>
      </c>
      <c r="W10" s="18">
        <v>0.40323849235221038</v>
      </c>
      <c r="X10" s="18">
        <v>0.40231825621087652</v>
      </c>
      <c r="Y10" s="18">
        <v>0.39304756464010149</v>
      </c>
      <c r="Z10" s="18">
        <v>0.4231450417995809</v>
      </c>
      <c r="AA10" s="18">
        <v>0.40262417764284142</v>
      </c>
      <c r="AB10" s="18">
        <v>0.40021751947602541</v>
      </c>
      <c r="AD10" s="18">
        <v>0.3678794278998655</v>
      </c>
      <c r="AE10" s="18">
        <v>0.41879784509099499</v>
      </c>
      <c r="AF10" s="18">
        <v>0.40290050267385319</v>
      </c>
      <c r="AG10" s="18">
        <v>0.33815230385147649</v>
      </c>
      <c r="AH10" s="18">
        <v>0.4256954499471256</v>
      </c>
      <c r="AI10" s="18">
        <v>0.4565936518511598</v>
      </c>
      <c r="AJ10" s="18">
        <v>0.77481488030995627</v>
      </c>
      <c r="AL10" s="18">
        <v>0.36937999999999999</v>
      </c>
      <c r="AM10" s="18">
        <v>0.43102000000000001</v>
      </c>
      <c r="AN10" s="18">
        <v>0.35614000000000001</v>
      </c>
      <c r="AP10" s="18">
        <v>0.39265892528373603</v>
      </c>
      <c r="AQ10" s="18">
        <v>0.34869169227082708</v>
      </c>
      <c r="AR10" s="18">
        <v>0.37036612778345462</v>
      </c>
      <c r="AS10" s="18">
        <v>0.41638454744572428</v>
      </c>
      <c r="AT10" s="18">
        <v>0.38029152087862139</v>
      </c>
      <c r="AU10" s="18">
        <v>0.34230535587456951</v>
      </c>
      <c r="AW10" s="18">
        <v>0.39327373865821541</v>
      </c>
      <c r="AX10" s="18">
        <v>0.46280931807004888</v>
      </c>
      <c r="AZ10" s="18">
        <v>0.41380292973865129</v>
      </c>
      <c r="BA10" s="18">
        <v>0.3625110788591111</v>
      </c>
      <c r="BB10" s="18">
        <v>0</v>
      </c>
      <c r="BC10" s="18">
        <v>0.4316561630426991</v>
      </c>
      <c r="BD10" s="18">
        <v>0.40099369513140332</v>
      </c>
      <c r="BE10" s="18">
        <v>0</v>
      </c>
      <c r="BF10" s="18">
        <v>0</v>
      </c>
      <c r="BG10" s="18">
        <v>0</v>
      </c>
    </row>
    <row r="11" spans="2:61" ht="18.95" customHeight="1">
      <c r="B11" s="20" t="s">
        <v>119</v>
      </c>
      <c r="C11" s="18">
        <v>8.6098727417685234E-2</v>
      </c>
      <c r="D11" s="18">
        <v>7.4321852609395042E-2</v>
      </c>
      <c r="E11" s="18">
        <v>9.4000388404845786E-2</v>
      </c>
      <c r="G11" s="18">
        <v>7.165358795878507E-2</v>
      </c>
      <c r="H11" s="18">
        <v>7.9195960529843623E-2</v>
      </c>
      <c r="I11" s="18">
        <v>9.5554385071358106E-2</v>
      </c>
      <c r="J11" s="18">
        <v>8.4589889714894992E-2</v>
      </c>
      <c r="K11" s="18">
        <v>8.5116300987430421E-2</v>
      </c>
      <c r="L11" s="18">
        <v>9.6506347420057717E-2</v>
      </c>
      <c r="M11" s="18">
        <v>7.0665575284776877E-2</v>
      </c>
      <c r="N11" s="18">
        <v>8.1560765907794208E-2</v>
      </c>
      <c r="O11" s="18">
        <v>0.1180270857741588</v>
      </c>
      <c r="Q11" s="18">
        <v>5.6226513127473961E-2</v>
      </c>
      <c r="R11" s="18">
        <v>0.1062863799127468</v>
      </c>
      <c r="S11" s="18">
        <v>7.0095591443549612E-2</v>
      </c>
      <c r="T11" s="18">
        <v>0.1320932598503029</v>
      </c>
      <c r="V11" s="18">
        <v>0.1224576216388919</v>
      </c>
      <c r="W11" s="18">
        <v>7.5376625248996562E-2</v>
      </c>
      <c r="X11" s="18">
        <v>4.9980943525881193E-2</v>
      </c>
      <c r="Y11" s="18">
        <v>8.4553788525054269E-2</v>
      </c>
      <c r="Z11" s="18">
        <v>8.9595881470301647E-2</v>
      </c>
      <c r="AA11" s="18">
        <v>0.1075174586903237</v>
      </c>
      <c r="AB11" s="18">
        <v>9.1476180094811316E-2</v>
      </c>
      <c r="AD11" s="18">
        <v>6.6754313393638479E-2</v>
      </c>
      <c r="AE11" s="18">
        <v>8.1071407082140556E-2</v>
      </c>
      <c r="AF11" s="18">
        <v>0.11160243660692661</v>
      </c>
      <c r="AG11" s="18">
        <v>0.11801230906922661</v>
      </c>
      <c r="AH11" s="18">
        <v>0.1101429511205741</v>
      </c>
      <c r="AI11" s="18">
        <v>6.3467922013213773E-2</v>
      </c>
      <c r="AJ11" s="18">
        <v>0.22518511969004371</v>
      </c>
      <c r="AL11" s="18">
        <v>6.9199999999999998E-2</v>
      </c>
      <c r="AM11" s="18">
        <v>7.7950000000000005E-2</v>
      </c>
      <c r="AN11" s="18">
        <v>5.4330000000000003E-2</v>
      </c>
      <c r="AP11" s="18">
        <v>0.1207244427003803</v>
      </c>
      <c r="AQ11" s="18">
        <v>0.13591715694577899</v>
      </c>
      <c r="AR11" s="18">
        <v>4.8685616858258042E-2</v>
      </c>
      <c r="AS11" s="18">
        <v>6.3882550666676099E-2</v>
      </c>
      <c r="AT11" s="18">
        <v>0.13396286343466471</v>
      </c>
      <c r="AU11" s="18">
        <v>0</v>
      </c>
      <c r="AW11" s="18">
        <v>7.7837914850614462E-2</v>
      </c>
      <c r="AX11" s="18">
        <v>0.13197219007445959</v>
      </c>
      <c r="AZ11" s="18">
        <v>9.3566164291605913E-2</v>
      </c>
      <c r="BA11" s="18">
        <v>7.7017761640786747E-2</v>
      </c>
      <c r="BB11" s="18">
        <v>0</v>
      </c>
      <c r="BC11" s="18">
        <v>9.3331151434460607E-2</v>
      </c>
      <c r="BD11" s="18">
        <v>4.0102201832864337E-2</v>
      </c>
      <c r="BE11" s="18">
        <v>0</v>
      </c>
      <c r="BF11" s="18">
        <v>0</v>
      </c>
      <c r="BG11" s="18">
        <v>0</v>
      </c>
    </row>
    <row r="13" spans="2:61">
      <c r="B13" s="21" t="s">
        <v>33</v>
      </c>
    </row>
    <row r="14" spans="2:61">
      <c r="B14" t="s">
        <v>483</v>
      </c>
    </row>
    <row r="15" spans="2:61">
      <c r="B15"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I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318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2912</v>
      </c>
      <c r="D7" s="27">
        <v>1152</v>
      </c>
      <c r="E7" s="27">
        <v>1751</v>
      </c>
      <c r="G7" s="27">
        <v>147</v>
      </c>
      <c r="H7" s="27">
        <v>412</v>
      </c>
      <c r="I7" s="27">
        <v>288</v>
      </c>
      <c r="J7" s="27">
        <v>254</v>
      </c>
      <c r="K7" s="27">
        <v>311</v>
      </c>
      <c r="L7" s="27">
        <v>305</v>
      </c>
      <c r="M7" s="27">
        <v>483</v>
      </c>
      <c r="N7" s="27">
        <v>411</v>
      </c>
      <c r="O7" s="27">
        <v>301</v>
      </c>
      <c r="Q7" s="27">
        <v>1084</v>
      </c>
      <c r="R7" s="27">
        <v>610</v>
      </c>
      <c r="S7" s="27">
        <v>570</v>
      </c>
      <c r="T7" s="27">
        <v>624</v>
      </c>
      <c r="V7" s="27">
        <v>478</v>
      </c>
      <c r="W7" s="27">
        <v>611</v>
      </c>
      <c r="X7" s="27">
        <v>555</v>
      </c>
      <c r="Y7" s="27">
        <v>474</v>
      </c>
      <c r="Z7" s="27">
        <v>368</v>
      </c>
      <c r="AA7" s="27">
        <v>216</v>
      </c>
      <c r="AB7" s="27">
        <v>210</v>
      </c>
      <c r="AD7" s="27">
        <v>980</v>
      </c>
      <c r="AE7" s="27">
        <v>615</v>
      </c>
      <c r="AF7" s="27">
        <v>527</v>
      </c>
      <c r="AG7" s="27">
        <v>106</v>
      </c>
      <c r="AH7" s="27">
        <v>432</v>
      </c>
      <c r="AI7" s="27">
        <v>248</v>
      </c>
      <c r="AJ7" s="27">
        <v>4</v>
      </c>
      <c r="AL7" s="27">
        <v>547</v>
      </c>
      <c r="AM7" s="27">
        <v>640</v>
      </c>
      <c r="AN7" s="27">
        <v>180</v>
      </c>
      <c r="AP7" s="27">
        <v>232</v>
      </c>
      <c r="AQ7" s="27">
        <v>183</v>
      </c>
      <c r="AR7" s="27">
        <v>41</v>
      </c>
      <c r="AS7" s="27">
        <v>497</v>
      </c>
      <c r="AT7" s="27">
        <v>67</v>
      </c>
      <c r="AU7" s="27">
        <v>3</v>
      </c>
      <c r="AW7" s="27">
        <v>2547</v>
      </c>
      <c r="AX7" s="27">
        <v>330</v>
      </c>
      <c r="AZ7" s="27">
        <v>1326</v>
      </c>
      <c r="BA7" s="27">
        <v>930</v>
      </c>
      <c r="BB7" s="27">
        <v>0</v>
      </c>
      <c r="BC7" s="27">
        <v>527</v>
      </c>
      <c r="BD7" s="27">
        <v>129</v>
      </c>
      <c r="BE7" s="27">
        <v>0</v>
      </c>
      <c r="BF7" s="27">
        <v>0</v>
      </c>
      <c r="BG7" s="27">
        <v>0</v>
      </c>
    </row>
    <row r="8" spans="2:61">
      <c r="B8" s="7" t="s">
        <v>106</v>
      </c>
      <c r="C8" s="13">
        <v>2920</v>
      </c>
      <c r="D8" s="13">
        <v>1186</v>
      </c>
      <c r="E8" s="13">
        <v>1731</v>
      </c>
      <c r="G8" s="13">
        <v>136</v>
      </c>
      <c r="H8" s="13">
        <v>405</v>
      </c>
      <c r="I8" s="13">
        <v>290</v>
      </c>
      <c r="J8" s="13">
        <v>248</v>
      </c>
      <c r="K8" s="13">
        <v>312</v>
      </c>
      <c r="L8" s="13">
        <v>316</v>
      </c>
      <c r="M8" s="13">
        <v>484</v>
      </c>
      <c r="N8" s="13">
        <v>449</v>
      </c>
      <c r="O8" s="13">
        <v>279</v>
      </c>
      <c r="Q8" s="13">
        <v>1091</v>
      </c>
      <c r="R8" s="13">
        <v>607</v>
      </c>
      <c r="S8" s="13">
        <v>575</v>
      </c>
      <c r="T8" s="13">
        <v>622</v>
      </c>
      <c r="V8" s="13">
        <v>560</v>
      </c>
      <c r="W8" s="13">
        <v>582</v>
      </c>
      <c r="X8" s="13">
        <v>565</v>
      </c>
      <c r="Y8" s="13">
        <v>435</v>
      </c>
      <c r="Z8" s="13">
        <v>352</v>
      </c>
      <c r="AA8" s="13">
        <v>214</v>
      </c>
      <c r="AB8" s="13">
        <v>212</v>
      </c>
      <c r="AD8" s="13">
        <v>987</v>
      </c>
      <c r="AE8" s="13">
        <v>617</v>
      </c>
      <c r="AF8" s="13">
        <v>529</v>
      </c>
      <c r="AG8" s="13">
        <v>105</v>
      </c>
      <c r="AH8" s="13">
        <v>433</v>
      </c>
      <c r="AI8" s="13">
        <v>247</v>
      </c>
      <c r="AJ8" s="13">
        <v>4</v>
      </c>
      <c r="AL8" s="13">
        <v>567</v>
      </c>
      <c r="AM8" s="13">
        <v>660</v>
      </c>
      <c r="AN8" s="13">
        <v>184</v>
      </c>
      <c r="AP8" s="13">
        <v>229</v>
      </c>
      <c r="AQ8" s="13">
        <v>174</v>
      </c>
      <c r="AR8" s="13">
        <v>41</v>
      </c>
      <c r="AS8" s="13">
        <v>473</v>
      </c>
      <c r="AT8" s="13">
        <v>66</v>
      </c>
      <c r="AU8" s="13">
        <v>3</v>
      </c>
      <c r="AW8" s="13">
        <v>2553</v>
      </c>
      <c r="AX8" s="13">
        <v>332</v>
      </c>
      <c r="AZ8" s="13">
        <v>1382</v>
      </c>
      <c r="BA8" s="13">
        <v>902</v>
      </c>
      <c r="BB8" s="13">
        <v>0</v>
      </c>
      <c r="BC8" s="13">
        <v>510</v>
      </c>
      <c r="BD8" s="13">
        <v>127</v>
      </c>
      <c r="BE8" s="13">
        <v>0</v>
      </c>
      <c r="BF8" s="13">
        <v>0</v>
      </c>
      <c r="BG8" s="13">
        <v>0</v>
      </c>
    </row>
    <row r="9" spans="2:61" ht="18.95" customHeight="1">
      <c r="B9" s="20" t="s">
        <v>93</v>
      </c>
      <c r="C9" s="18">
        <v>0.44486174644135162</v>
      </c>
      <c r="D9" s="18">
        <v>0.45980837414076292</v>
      </c>
      <c r="E9" s="18">
        <v>0.43481114518260783</v>
      </c>
      <c r="G9" s="18">
        <v>0.53236200299320879</v>
      </c>
      <c r="H9" s="18">
        <v>0.43569688757157687</v>
      </c>
      <c r="I9" s="18">
        <v>0.45418298314693711</v>
      </c>
      <c r="J9" s="18">
        <v>0.38097494168748669</v>
      </c>
      <c r="K9" s="18">
        <v>0.47265319214301033</v>
      </c>
      <c r="L9" s="18">
        <v>0.41702914856909018</v>
      </c>
      <c r="M9" s="18">
        <v>0.48867269740232988</v>
      </c>
      <c r="N9" s="18">
        <v>0.43900094559386049</v>
      </c>
      <c r="O9" s="18">
        <v>0.39647936831613761</v>
      </c>
      <c r="Q9" s="18">
        <v>0.46020726403383211</v>
      </c>
      <c r="R9" s="18">
        <v>0.40682320277403822</v>
      </c>
      <c r="S9" s="18">
        <v>0.4387691122039224</v>
      </c>
      <c r="T9" s="18">
        <v>0.45752014105853378</v>
      </c>
      <c r="V9" s="18">
        <v>0.4887494923338771</v>
      </c>
      <c r="W9" s="18">
        <v>0.46677039476250892</v>
      </c>
      <c r="X9" s="18">
        <v>0.47390158970762902</v>
      </c>
      <c r="Y9" s="18">
        <v>0.40069630088522029</v>
      </c>
      <c r="Z9" s="18">
        <v>0.31886919577096201</v>
      </c>
      <c r="AA9" s="18">
        <v>0.47149774439155567</v>
      </c>
      <c r="AB9" s="18">
        <v>0.4646046644570509</v>
      </c>
      <c r="AD9" s="18">
        <v>0.49942585161297592</v>
      </c>
      <c r="AE9" s="18">
        <v>0.4126432641274036</v>
      </c>
      <c r="AF9" s="18">
        <v>0.40571632824936632</v>
      </c>
      <c r="AG9" s="18">
        <v>0.47849663067124648</v>
      </c>
      <c r="AH9" s="18">
        <v>0.43424738458318052</v>
      </c>
      <c r="AI9" s="18">
        <v>0.39888198675096298</v>
      </c>
      <c r="AJ9" s="18">
        <v>0.2358772217288925</v>
      </c>
      <c r="AL9" s="18">
        <v>0.52712000000000003</v>
      </c>
      <c r="AM9" s="18">
        <v>0.47610000000000002</v>
      </c>
      <c r="AN9" s="18">
        <v>0.42760999999999999</v>
      </c>
      <c r="AP9" s="18">
        <v>0.38785213957854592</v>
      </c>
      <c r="AQ9" s="18">
        <v>0.45536005956598907</v>
      </c>
      <c r="AR9" s="18">
        <v>0.51147972965435684</v>
      </c>
      <c r="AS9" s="18">
        <v>0.36810570186328612</v>
      </c>
      <c r="AT9" s="18">
        <v>0.60217028125856753</v>
      </c>
      <c r="AU9" s="18">
        <v>1</v>
      </c>
      <c r="AW9" s="18">
        <v>0.44402027945771683</v>
      </c>
      <c r="AX9" s="18">
        <v>0.4652571303548873</v>
      </c>
      <c r="AZ9" s="18">
        <v>0.45896385527094591</v>
      </c>
      <c r="BA9" s="18">
        <v>0.47483357947740779</v>
      </c>
      <c r="BB9" s="18">
        <v>0</v>
      </c>
      <c r="BC9" s="18">
        <v>0.35593488545340057</v>
      </c>
      <c r="BD9" s="18">
        <v>0.43594961349897471</v>
      </c>
      <c r="BE9" s="18">
        <v>0</v>
      </c>
      <c r="BF9" s="18">
        <v>0</v>
      </c>
      <c r="BG9" s="18">
        <v>0</v>
      </c>
    </row>
    <row r="10" spans="2:61" ht="18.95" customHeight="1">
      <c r="B10" s="20" t="s">
        <v>94</v>
      </c>
      <c r="C10" s="18">
        <v>0.49387068488148089</v>
      </c>
      <c r="D10" s="18">
        <v>0.49009077349602193</v>
      </c>
      <c r="E10" s="18">
        <v>0.49615588331039667</v>
      </c>
      <c r="G10" s="18">
        <v>0.410247161564953</v>
      </c>
      <c r="H10" s="18">
        <v>0.49863202842367121</v>
      </c>
      <c r="I10" s="18">
        <v>0.49748521755273878</v>
      </c>
      <c r="J10" s="18">
        <v>0.56168900344904726</v>
      </c>
      <c r="K10" s="18">
        <v>0.46415904295608301</v>
      </c>
      <c r="L10" s="18">
        <v>0.51310712904849132</v>
      </c>
      <c r="M10" s="18">
        <v>0.47080007555237091</v>
      </c>
      <c r="N10" s="18">
        <v>0.49130773652051729</v>
      </c>
      <c r="O10" s="18">
        <v>0.51930625743816472</v>
      </c>
      <c r="Q10" s="18">
        <v>0.49691400548337522</v>
      </c>
      <c r="R10" s="18">
        <v>0.53109555171100076</v>
      </c>
      <c r="S10" s="18">
        <v>0.51054347145153989</v>
      </c>
      <c r="T10" s="18">
        <v>0.44284369634605059</v>
      </c>
      <c r="V10" s="18">
        <v>0.42022179992311859</v>
      </c>
      <c r="W10" s="18">
        <v>0.4724189749469177</v>
      </c>
      <c r="X10" s="18">
        <v>0.48715742913304688</v>
      </c>
      <c r="Y10" s="18">
        <v>0.5341411545206094</v>
      </c>
      <c r="Z10" s="18">
        <v>0.63522761838555586</v>
      </c>
      <c r="AA10" s="18">
        <v>0.47784230757237628</v>
      </c>
      <c r="AB10" s="18">
        <v>0.46377621428795313</v>
      </c>
      <c r="AD10" s="18">
        <v>0.46390185762933439</v>
      </c>
      <c r="AE10" s="18">
        <v>0.51312223147285385</v>
      </c>
      <c r="AF10" s="18">
        <v>0.51389232880190694</v>
      </c>
      <c r="AG10" s="18">
        <v>0.46966512294832602</v>
      </c>
      <c r="AH10" s="18">
        <v>0.49146920584517612</v>
      </c>
      <c r="AI10" s="18">
        <v>0.54500856954522869</v>
      </c>
      <c r="AJ10" s="18">
        <v>0</v>
      </c>
      <c r="AL10" s="18">
        <v>0.42260999999999999</v>
      </c>
      <c r="AM10" s="18">
        <v>0.46640999999999999</v>
      </c>
      <c r="AN10" s="18">
        <v>0.52922999999999998</v>
      </c>
      <c r="AP10" s="18">
        <v>0.5499912627198591</v>
      </c>
      <c r="AQ10" s="18">
        <v>0.40796095310387331</v>
      </c>
      <c r="AR10" s="18">
        <v>0.48852027034564333</v>
      </c>
      <c r="AS10" s="18">
        <v>0.60019635266453553</v>
      </c>
      <c r="AT10" s="18">
        <v>0.36897561056223022</v>
      </c>
      <c r="AU10" s="18">
        <v>0</v>
      </c>
      <c r="AW10" s="18">
        <v>0.50246677576402043</v>
      </c>
      <c r="AX10" s="18">
        <v>0.43134359158691871</v>
      </c>
      <c r="AZ10" s="18">
        <v>0.46958991730044031</v>
      </c>
      <c r="BA10" s="18">
        <v>0.46114421274933032</v>
      </c>
      <c r="BB10" s="18">
        <v>0</v>
      </c>
      <c r="BC10" s="18">
        <v>0.60207055205466598</v>
      </c>
      <c r="BD10" s="18">
        <v>0.555821094888728</v>
      </c>
      <c r="BE10" s="18">
        <v>0</v>
      </c>
      <c r="BF10" s="18">
        <v>0</v>
      </c>
      <c r="BG10" s="18">
        <v>0</v>
      </c>
    </row>
    <row r="11" spans="2:61" ht="18.95" customHeight="1">
      <c r="B11" s="20" t="s">
        <v>119</v>
      </c>
      <c r="C11" s="18">
        <v>6.1267568677167428E-2</v>
      </c>
      <c r="D11" s="18">
        <v>5.010085236321539E-2</v>
      </c>
      <c r="E11" s="18">
        <v>6.9032971506995361E-2</v>
      </c>
      <c r="G11" s="18">
        <v>5.7390835441838192E-2</v>
      </c>
      <c r="H11" s="18">
        <v>6.5671084004751787E-2</v>
      </c>
      <c r="I11" s="18">
        <v>4.8331799300324017E-2</v>
      </c>
      <c r="J11" s="18">
        <v>5.7336054863466122E-2</v>
      </c>
      <c r="K11" s="18">
        <v>6.3187764900906732E-2</v>
      </c>
      <c r="L11" s="18">
        <v>6.9863722382418628E-2</v>
      </c>
      <c r="M11" s="18">
        <v>4.0527227045299229E-2</v>
      </c>
      <c r="N11" s="18">
        <v>6.9691317885622148E-2</v>
      </c>
      <c r="O11" s="18">
        <v>8.4214374245697457E-2</v>
      </c>
      <c r="Q11" s="18">
        <v>4.2878730482792622E-2</v>
      </c>
      <c r="R11" s="18">
        <v>6.2081245514961143E-2</v>
      </c>
      <c r="S11" s="18">
        <v>5.0687416344537592E-2</v>
      </c>
      <c r="T11" s="18">
        <v>9.9636162595415509E-2</v>
      </c>
      <c r="V11" s="18">
        <v>9.1028707743004242E-2</v>
      </c>
      <c r="W11" s="18">
        <v>6.0810630290573348E-2</v>
      </c>
      <c r="X11" s="18">
        <v>3.894098115932413E-2</v>
      </c>
      <c r="Y11" s="18">
        <v>6.5162544594170466E-2</v>
      </c>
      <c r="Z11" s="18">
        <v>4.5903185843482228E-2</v>
      </c>
      <c r="AA11" s="18">
        <v>5.0659948036067902E-2</v>
      </c>
      <c r="AB11" s="18">
        <v>7.1619121254995935E-2</v>
      </c>
      <c r="AD11" s="18">
        <v>3.6672290757689671E-2</v>
      </c>
      <c r="AE11" s="18">
        <v>7.4234504399742496E-2</v>
      </c>
      <c r="AF11" s="18">
        <v>8.0391342948726741E-2</v>
      </c>
      <c r="AG11" s="18">
        <v>5.1838246380427409E-2</v>
      </c>
      <c r="AH11" s="18">
        <v>7.4283409571643144E-2</v>
      </c>
      <c r="AI11" s="18">
        <v>5.6109443703808319E-2</v>
      </c>
      <c r="AJ11" s="18">
        <v>0.76412277827110753</v>
      </c>
      <c r="AL11" s="18">
        <v>5.0270000000000002E-2</v>
      </c>
      <c r="AM11" s="18">
        <v>5.7489999999999999E-2</v>
      </c>
      <c r="AN11" s="18">
        <v>4.3159999999999997E-2</v>
      </c>
      <c r="AP11" s="18">
        <v>6.2156597701595047E-2</v>
      </c>
      <c r="AQ11" s="18">
        <v>0.1366789873301377</v>
      </c>
      <c r="AR11" s="18">
        <v>0</v>
      </c>
      <c r="AS11" s="18">
        <v>3.1697945472178399E-2</v>
      </c>
      <c r="AT11" s="18">
        <v>2.8854108179202479E-2</v>
      </c>
      <c r="AU11" s="18">
        <v>0</v>
      </c>
      <c r="AW11" s="18">
        <v>5.3512944778262621E-2</v>
      </c>
      <c r="AX11" s="18">
        <v>0.1033992780581941</v>
      </c>
      <c r="AZ11" s="18">
        <v>7.1446227428613729E-2</v>
      </c>
      <c r="BA11" s="18">
        <v>6.4022207773261855E-2</v>
      </c>
      <c r="BB11" s="18">
        <v>0</v>
      </c>
      <c r="BC11" s="18">
        <v>4.1994562491933549E-2</v>
      </c>
      <c r="BD11" s="18">
        <v>8.2292916122971606E-3</v>
      </c>
      <c r="BE11" s="18">
        <v>0</v>
      </c>
      <c r="BF11" s="18">
        <v>0</v>
      </c>
      <c r="BG11" s="18">
        <v>0</v>
      </c>
    </row>
    <row r="13" spans="2:61">
      <c r="B13" s="21" t="s">
        <v>33</v>
      </c>
    </row>
    <row r="14" spans="2:61">
      <c r="B14" t="s">
        <v>483</v>
      </c>
    </row>
    <row r="15" spans="2:61">
      <c r="B15"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I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319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2912</v>
      </c>
      <c r="D7" s="27">
        <v>1152</v>
      </c>
      <c r="E7" s="27">
        <v>1751</v>
      </c>
      <c r="G7" s="27">
        <v>147</v>
      </c>
      <c r="H7" s="27">
        <v>412</v>
      </c>
      <c r="I7" s="27">
        <v>288</v>
      </c>
      <c r="J7" s="27">
        <v>254</v>
      </c>
      <c r="K7" s="27">
        <v>311</v>
      </c>
      <c r="L7" s="27">
        <v>305</v>
      </c>
      <c r="M7" s="27">
        <v>483</v>
      </c>
      <c r="N7" s="27">
        <v>411</v>
      </c>
      <c r="O7" s="27">
        <v>301</v>
      </c>
      <c r="Q7" s="27">
        <v>1084</v>
      </c>
      <c r="R7" s="27">
        <v>610</v>
      </c>
      <c r="S7" s="27">
        <v>570</v>
      </c>
      <c r="T7" s="27">
        <v>624</v>
      </c>
      <c r="V7" s="27">
        <v>478</v>
      </c>
      <c r="W7" s="27">
        <v>611</v>
      </c>
      <c r="X7" s="27">
        <v>555</v>
      </c>
      <c r="Y7" s="27">
        <v>474</v>
      </c>
      <c r="Z7" s="27">
        <v>368</v>
      </c>
      <c r="AA7" s="27">
        <v>216</v>
      </c>
      <c r="AB7" s="27">
        <v>210</v>
      </c>
      <c r="AD7" s="27">
        <v>980</v>
      </c>
      <c r="AE7" s="27">
        <v>615</v>
      </c>
      <c r="AF7" s="27">
        <v>527</v>
      </c>
      <c r="AG7" s="27">
        <v>106</v>
      </c>
      <c r="AH7" s="27">
        <v>432</v>
      </c>
      <c r="AI7" s="27">
        <v>248</v>
      </c>
      <c r="AJ7" s="27">
        <v>4</v>
      </c>
      <c r="AL7" s="27">
        <v>547</v>
      </c>
      <c r="AM7" s="27">
        <v>640</v>
      </c>
      <c r="AN7" s="27">
        <v>180</v>
      </c>
      <c r="AP7" s="27">
        <v>232</v>
      </c>
      <c r="AQ7" s="27">
        <v>183</v>
      </c>
      <c r="AR7" s="27">
        <v>41</v>
      </c>
      <c r="AS7" s="27">
        <v>497</v>
      </c>
      <c r="AT7" s="27">
        <v>67</v>
      </c>
      <c r="AU7" s="27">
        <v>3</v>
      </c>
      <c r="AW7" s="27">
        <v>2547</v>
      </c>
      <c r="AX7" s="27">
        <v>330</v>
      </c>
      <c r="AZ7" s="27">
        <v>1326</v>
      </c>
      <c r="BA7" s="27">
        <v>930</v>
      </c>
      <c r="BB7" s="27">
        <v>0</v>
      </c>
      <c r="BC7" s="27">
        <v>527</v>
      </c>
      <c r="BD7" s="27">
        <v>129</v>
      </c>
      <c r="BE7" s="27">
        <v>0</v>
      </c>
      <c r="BF7" s="27">
        <v>0</v>
      </c>
      <c r="BG7" s="27">
        <v>0</v>
      </c>
    </row>
    <row r="8" spans="2:61">
      <c r="B8" s="7" t="s">
        <v>106</v>
      </c>
      <c r="C8" s="13">
        <v>2920</v>
      </c>
      <c r="D8" s="13">
        <v>1186</v>
      </c>
      <c r="E8" s="13">
        <v>1731</v>
      </c>
      <c r="G8" s="13">
        <v>136</v>
      </c>
      <c r="H8" s="13">
        <v>405</v>
      </c>
      <c r="I8" s="13">
        <v>290</v>
      </c>
      <c r="J8" s="13">
        <v>248</v>
      </c>
      <c r="K8" s="13">
        <v>312</v>
      </c>
      <c r="L8" s="13">
        <v>316</v>
      </c>
      <c r="M8" s="13">
        <v>484</v>
      </c>
      <c r="N8" s="13">
        <v>449</v>
      </c>
      <c r="O8" s="13">
        <v>279</v>
      </c>
      <c r="Q8" s="13">
        <v>1091</v>
      </c>
      <c r="R8" s="13">
        <v>607</v>
      </c>
      <c r="S8" s="13">
        <v>575</v>
      </c>
      <c r="T8" s="13">
        <v>622</v>
      </c>
      <c r="V8" s="13">
        <v>560</v>
      </c>
      <c r="W8" s="13">
        <v>582</v>
      </c>
      <c r="X8" s="13">
        <v>565</v>
      </c>
      <c r="Y8" s="13">
        <v>435</v>
      </c>
      <c r="Z8" s="13">
        <v>352</v>
      </c>
      <c r="AA8" s="13">
        <v>214</v>
      </c>
      <c r="AB8" s="13">
        <v>212</v>
      </c>
      <c r="AD8" s="13">
        <v>987</v>
      </c>
      <c r="AE8" s="13">
        <v>617</v>
      </c>
      <c r="AF8" s="13">
        <v>529</v>
      </c>
      <c r="AG8" s="13">
        <v>105</v>
      </c>
      <c r="AH8" s="13">
        <v>433</v>
      </c>
      <c r="AI8" s="13">
        <v>247</v>
      </c>
      <c r="AJ8" s="13">
        <v>4</v>
      </c>
      <c r="AL8" s="13">
        <v>567</v>
      </c>
      <c r="AM8" s="13">
        <v>660</v>
      </c>
      <c r="AN8" s="13">
        <v>184</v>
      </c>
      <c r="AP8" s="13">
        <v>229</v>
      </c>
      <c r="AQ8" s="13">
        <v>174</v>
      </c>
      <c r="AR8" s="13">
        <v>41</v>
      </c>
      <c r="AS8" s="13">
        <v>473</v>
      </c>
      <c r="AT8" s="13">
        <v>66</v>
      </c>
      <c r="AU8" s="13">
        <v>3</v>
      </c>
      <c r="AW8" s="13">
        <v>2553</v>
      </c>
      <c r="AX8" s="13">
        <v>332</v>
      </c>
      <c r="AZ8" s="13">
        <v>1382</v>
      </c>
      <c r="BA8" s="13">
        <v>902</v>
      </c>
      <c r="BB8" s="13">
        <v>0</v>
      </c>
      <c r="BC8" s="13">
        <v>510</v>
      </c>
      <c r="BD8" s="13">
        <v>127</v>
      </c>
      <c r="BE8" s="13">
        <v>0</v>
      </c>
      <c r="BF8" s="13">
        <v>0</v>
      </c>
      <c r="BG8" s="13">
        <v>0</v>
      </c>
    </row>
    <row r="9" spans="2:61" ht="18.95" customHeight="1">
      <c r="B9" s="20" t="s">
        <v>93</v>
      </c>
      <c r="C9" s="18">
        <v>0.47454592809822033</v>
      </c>
      <c r="D9" s="18">
        <v>0.52420692252603041</v>
      </c>
      <c r="E9" s="18">
        <v>0.4398536245092608</v>
      </c>
      <c r="G9" s="18">
        <v>0.47142113706315869</v>
      </c>
      <c r="H9" s="18">
        <v>0.47332863058432473</v>
      </c>
      <c r="I9" s="18">
        <v>0.43658459825018969</v>
      </c>
      <c r="J9" s="18">
        <v>0.47042748238380278</v>
      </c>
      <c r="K9" s="18">
        <v>0.49656910001782201</v>
      </c>
      <c r="L9" s="18">
        <v>0.43582530846405593</v>
      </c>
      <c r="M9" s="18">
        <v>0.55723168541862433</v>
      </c>
      <c r="N9" s="18">
        <v>0.46029476663981578</v>
      </c>
      <c r="O9" s="18">
        <v>0.41984239283358699</v>
      </c>
      <c r="Q9" s="18">
        <v>0.51958397627997421</v>
      </c>
      <c r="R9" s="18">
        <v>0.4597773628014144</v>
      </c>
      <c r="S9" s="18">
        <v>0.47509210746130243</v>
      </c>
      <c r="T9" s="18">
        <v>0.41441509563613987</v>
      </c>
      <c r="V9" s="18">
        <v>0.33134811921692142</v>
      </c>
      <c r="W9" s="18">
        <v>0.42005000326365483</v>
      </c>
      <c r="X9" s="18">
        <v>0.49423611193655648</v>
      </c>
      <c r="Y9" s="18">
        <v>0.5128556023335753</v>
      </c>
      <c r="Z9" s="18">
        <v>0.59118531769628202</v>
      </c>
      <c r="AA9" s="18">
        <v>0.61505771370846241</v>
      </c>
      <c r="AB9" s="18">
        <v>0.53575174159340255</v>
      </c>
      <c r="AD9" s="18">
        <v>0.50397693668607446</v>
      </c>
      <c r="AE9" s="18">
        <v>0.49430351846276283</v>
      </c>
      <c r="AF9" s="18">
        <v>0.44049352762947608</v>
      </c>
      <c r="AG9" s="18">
        <v>0.6150694081251592</v>
      </c>
      <c r="AH9" s="18">
        <v>0.42208008730721858</v>
      </c>
      <c r="AI9" s="18">
        <v>0.42053390115290312</v>
      </c>
      <c r="AJ9" s="18">
        <v>0</v>
      </c>
      <c r="AL9" s="18">
        <v>0.49162</v>
      </c>
      <c r="AM9" s="18">
        <v>0.40428999999999998</v>
      </c>
      <c r="AN9" s="18">
        <v>0.41314000000000001</v>
      </c>
      <c r="AP9" s="18">
        <v>0.6337749374891003</v>
      </c>
      <c r="AQ9" s="18">
        <v>0.40943698566112058</v>
      </c>
      <c r="AR9" s="18">
        <v>0.67590959608549606</v>
      </c>
      <c r="AS9" s="18">
        <v>0.59689171534201746</v>
      </c>
      <c r="AT9" s="18">
        <v>0.5184932165823386</v>
      </c>
      <c r="AU9" s="18">
        <v>0</v>
      </c>
      <c r="AW9" s="18">
        <v>0.49101807838682748</v>
      </c>
      <c r="AX9" s="18">
        <v>0.36816993816087662</v>
      </c>
      <c r="AZ9" s="18">
        <v>0.38184198903047079</v>
      </c>
      <c r="BA9" s="18">
        <v>0.51181940671363724</v>
      </c>
      <c r="BB9" s="18">
        <v>0</v>
      </c>
      <c r="BC9" s="18">
        <v>0.60760721482710078</v>
      </c>
      <c r="BD9" s="18">
        <v>0.68460130308796896</v>
      </c>
      <c r="BE9" s="18">
        <v>0</v>
      </c>
      <c r="BF9" s="18">
        <v>0</v>
      </c>
      <c r="BG9" s="18">
        <v>0</v>
      </c>
    </row>
    <row r="10" spans="2:61" ht="18.95" customHeight="1">
      <c r="B10" s="20" t="s">
        <v>94</v>
      </c>
      <c r="C10" s="18">
        <v>0.37185034164541009</v>
      </c>
      <c r="D10" s="18">
        <v>0.38009463189568782</v>
      </c>
      <c r="E10" s="18">
        <v>0.36676662762377449</v>
      </c>
      <c r="G10" s="18">
        <v>0.35940259699369831</v>
      </c>
      <c r="H10" s="18">
        <v>0.36940939642974158</v>
      </c>
      <c r="I10" s="18">
        <v>0.38055855295617469</v>
      </c>
      <c r="J10" s="18">
        <v>0.34740133431346121</v>
      </c>
      <c r="K10" s="18">
        <v>0.37811193878540189</v>
      </c>
      <c r="L10" s="18">
        <v>0.35557116230687391</v>
      </c>
      <c r="M10" s="18">
        <v>0.3632635367544691</v>
      </c>
      <c r="N10" s="18">
        <v>0.3934923097646903</v>
      </c>
      <c r="O10" s="18">
        <v>0.38563358873052328</v>
      </c>
      <c r="Q10" s="18">
        <v>0.36698934751537421</v>
      </c>
      <c r="R10" s="18">
        <v>0.37246033665441403</v>
      </c>
      <c r="S10" s="18">
        <v>0.36483236028803467</v>
      </c>
      <c r="T10" s="18">
        <v>0.38588454840739261</v>
      </c>
      <c r="V10" s="18">
        <v>0.40311118755104219</v>
      </c>
      <c r="W10" s="18">
        <v>0.40911522320831689</v>
      </c>
      <c r="X10" s="18">
        <v>0.37880149911478023</v>
      </c>
      <c r="Y10" s="18">
        <v>0.34391096321214859</v>
      </c>
      <c r="Z10" s="18">
        <v>0.32027631425094522</v>
      </c>
      <c r="AA10" s="18">
        <v>0.30980077823483698</v>
      </c>
      <c r="AB10" s="18">
        <v>0.37406580771015752</v>
      </c>
      <c r="AD10" s="18">
        <v>0.4016994008177463</v>
      </c>
      <c r="AE10" s="18">
        <v>0.34364718330463778</v>
      </c>
      <c r="AF10" s="18">
        <v>0.34392982200936989</v>
      </c>
      <c r="AG10" s="18">
        <v>0.3036565647735201</v>
      </c>
      <c r="AH10" s="18">
        <v>0.38226168866949378</v>
      </c>
      <c r="AI10" s="18">
        <v>0.3956532808782558</v>
      </c>
      <c r="AJ10" s="18">
        <v>0.2358772217288925</v>
      </c>
      <c r="AL10" s="18">
        <v>0.38821</v>
      </c>
      <c r="AM10" s="18">
        <v>0.39291999999999999</v>
      </c>
      <c r="AN10" s="18">
        <v>0.38435999999999998</v>
      </c>
      <c r="AP10" s="18">
        <v>0.30206539930914461</v>
      </c>
      <c r="AQ10" s="18">
        <v>0.43925046202418128</v>
      </c>
      <c r="AR10" s="18">
        <v>0.32409040391450411</v>
      </c>
      <c r="AS10" s="18">
        <v>0.31923594619210621</v>
      </c>
      <c r="AT10" s="18">
        <v>0.3798362043408261</v>
      </c>
      <c r="AU10" s="18">
        <v>1</v>
      </c>
      <c r="AW10" s="18">
        <v>0.36948476965519339</v>
      </c>
      <c r="AX10" s="18">
        <v>0.39942569919849402</v>
      </c>
      <c r="AZ10" s="18">
        <v>0.40299585404771449</v>
      </c>
      <c r="BA10" s="18">
        <v>0.37137299710183841</v>
      </c>
      <c r="BB10" s="18">
        <v>0</v>
      </c>
      <c r="BC10" s="18">
        <v>0.31100148256797311</v>
      </c>
      <c r="BD10" s="18">
        <v>0.28056709022415438</v>
      </c>
      <c r="BE10" s="18">
        <v>0</v>
      </c>
      <c r="BF10" s="18">
        <v>0</v>
      </c>
      <c r="BG10" s="18">
        <v>0</v>
      </c>
    </row>
    <row r="11" spans="2:61" ht="18.95" customHeight="1">
      <c r="B11" s="20" t="s">
        <v>119</v>
      </c>
      <c r="C11" s="18">
        <v>0.15360373025636961</v>
      </c>
      <c r="D11" s="18">
        <v>9.5698445578281985E-2</v>
      </c>
      <c r="E11" s="18">
        <v>0.1933797478669646</v>
      </c>
      <c r="G11" s="18">
        <v>0.16917626594314289</v>
      </c>
      <c r="H11" s="18">
        <v>0.15726197298593381</v>
      </c>
      <c r="I11" s="18">
        <v>0.1828568487936354</v>
      </c>
      <c r="J11" s="18">
        <v>0.18217118330273591</v>
      </c>
      <c r="K11" s="18">
        <v>0.12531896119677621</v>
      </c>
      <c r="L11" s="18">
        <v>0.20860352922907019</v>
      </c>
      <c r="M11" s="18">
        <v>7.9504777826906653E-2</v>
      </c>
      <c r="N11" s="18">
        <v>0.14621292359549401</v>
      </c>
      <c r="O11" s="18">
        <v>0.19452401843588951</v>
      </c>
      <c r="Q11" s="18">
        <v>0.11342667620465161</v>
      </c>
      <c r="R11" s="18">
        <v>0.1677623005441716</v>
      </c>
      <c r="S11" s="18">
        <v>0.16007553225066279</v>
      </c>
      <c r="T11" s="18">
        <v>0.1997003559564674</v>
      </c>
      <c r="V11" s="18">
        <v>0.26554069323203627</v>
      </c>
      <c r="W11" s="18">
        <v>0.17083477352802839</v>
      </c>
      <c r="X11" s="18">
        <v>0.1269623889486633</v>
      </c>
      <c r="Y11" s="18">
        <v>0.14323343445427611</v>
      </c>
      <c r="Z11" s="18">
        <v>8.8538368052772848E-2</v>
      </c>
      <c r="AA11" s="18">
        <v>7.5141508056700584E-2</v>
      </c>
      <c r="AB11" s="18">
        <v>9.0182450696439931E-2</v>
      </c>
      <c r="AD11" s="18">
        <v>9.4323662496179253E-2</v>
      </c>
      <c r="AE11" s="18">
        <v>0.16204929823259931</v>
      </c>
      <c r="AF11" s="18">
        <v>0.215576650361154</v>
      </c>
      <c r="AG11" s="18">
        <v>8.1274027101320617E-2</v>
      </c>
      <c r="AH11" s="18">
        <v>0.1956582240232875</v>
      </c>
      <c r="AI11" s="18">
        <v>0.1838128179688413</v>
      </c>
      <c r="AJ11" s="18">
        <v>0.76412277827110753</v>
      </c>
      <c r="AL11" s="18">
        <v>0.12017</v>
      </c>
      <c r="AM11" s="18">
        <v>0.20279</v>
      </c>
      <c r="AN11" s="18">
        <v>0.20250000000000001</v>
      </c>
      <c r="AP11" s="18">
        <v>6.4159663201755229E-2</v>
      </c>
      <c r="AQ11" s="18">
        <v>0.1513125523146982</v>
      </c>
      <c r="AR11" s="18">
        <v>0</v>
      </c>
      <c r="AS11" s="18">
        <v>8.387233846587637E-2</v>
      </c>
      <c r="AT11" s="18">
        <v>0.1016705790768354</v>
      </c>
      <c r="AU11" s="18">
        <v>0</v>
      </c>
      <c r="AW11" s="18">
        <v>0.1394971519579789</v>
      </c>
      <c r="AX11" s="18">
        <v>0.2324043626406295</v>
      </c>
      <c r="AZ11" s="18">
        <v>0.2151621569218147</v>
      </c>
      <c r="BA11" s="18">
        <v>0.1168075961845244</v>
      </c>
      <c r="BB11" s="18">
        <v>0</v>
      </c>
      <c r="BC11" s="18">
        <v>8.1391302604926288E-2</v>
      </c>
      <c r="BD11" s="18">
        <v>3.4831606687876479E-2</v>
      </c>
      <c r="BE11" s="18">
        <v>0</v>
      </c>
      <c r="BF11" s="18">
        <v>0</v>
      </c>
      <c r="BG11" s="18">
        <v>0</v>
      </c>
    </row>
    <row r="13" spans="2:61">
      <c r="B13" s="21" t="s">
        <v>33</v>
      </c>
    </row>
    <row r="14" spans="2:61">
      <c r="B14" t="s">
        <v>483</v>
      </c>
    </row>
    <row r="15" spans="2:61">
      <c r="B15"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I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320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2912</v>
      </c>
      <c r="D7" s="27">
        <v>1152</v>
      </c>
      <c r="E7" s="27">
        <v>1751</v>
      </c>
      <c r="G7" s="27">
        <v>147</v>
      </c>
      <c r="H7" s="27">
        <v>412</v>
      </c>
      <c r="I7" s="27">
        <v>288</v>
      </c>
      <c r="J7" s="27">
        <v>254</v>
      </c>
      <c r="K7" s="27">
        <v>311</v>
      </c>
      <c r="L7" s="27">
        <v>305</v>
      </c>
      <c r="M7" s="27">
        <v>483</v>
      </c>
      <c r="N7" s="27">
        <v>411</v>
      </c>
      <c r="O7" s="27">
        <v>301</v>
      </c>
      <c r="Q7" s="27">
        <v>1084</v>
      </c>
      <c r="R7" s="27">
        <v>610</v>
      </c>
      <c r="S7" s="27">
        <v>570</v>
      </c>
      <c r="T7" s="27">
        <v>624</v>
      </c>
      <c r="V7" s="27">
        <v>478</v>
      </c>
      <c r="W7" s="27">
        <v>611</v>
      </c>
      <c r="X7" s="27">
        <v>555</v>
      </c>
      <c r="Y7" s="27">
        <v>474</v>
      </c>
      <c r="Z7" s="27">
        <v>368</v>
      </c>
      <c r="AA7" s="27">
        <v>216</v>
      </c>
      <c r="AB7" s="27">
        <v>210</v>
      </c>
      <c r="AD7" s="27">
        <v>980</v>
      </c>
      <c r="AE7" s="27">
        <v>615</v>
      </c>
      <c r="AF7" s="27">
        <v>527</v>
      </c>
      <c r="AG7" s="27">
        <v>106</v>
      </c>
      <c r="AH7" s="27">
        <v>432</v>
      </c>
      <c r="AI7" s="27">
        <v>248</v>
      </c>
      <c r="AJ7" s="27">
        <v>4</v>
      </c>
      <c r="AL7" s="27">
        <v>547</v>
      </c>
      <c r="AM7" s="27">
        <v>640</v>
      </c>
      <c r="AN7" s="27">
        <v>180</v>
      </c>
      <c r="AP7" s="27">
        <v>232</v>
      </c>
      <c r="AQ7" s="27">
        <v>183</v>
      </c>
      <c r="AR7" s="27">
        <v>41</v>
      </c>
      <c r="AS7" s="27">
        <v>497</v>
      </c>
      <c r="AT7" s="27">
        <v>67</v>
      </c>
      <c r="AU7" s="27">
        <v>3</v>
      </c>
      <c r="AW7" s="27">
        <v>2547</v>
      </c>
      <c r="AX7" s="27">
        <v>330</v>
      </c>
      <c r="AZ7" s="27">
        <v>1326</v>
      </c>
      <c r="BA7" s="27">
        <v>930</v>
      </c>
      <c r="BB7" s="27">
        <v>0</v>
      </c>
      <c r="BC7" s="27">
        <v>527</v>
      </c>
      <c r="BD7" s="27">
        <v>129</v>
      </c>
      <c r="BE7" s="27">
        <v>0</v>
      </c>
      <c r="BF7" s="27">
        <v>0</v>
      </c>
      <c r="BG7" s="27">
        <v>0</v>
      </c>
    </row>
    <row r="8" spans="2:61">
      <c r="B8" s="7" t="s">
        <v>106</v>
      </c>
      <c r="C8" s="13">
        <v>2920</v>
      </c>
      <c r="D8" s="13">
        <v>1186</v>
      </c>
      <c r="E8" s="13">
        <v>1731</v>
      </c>
      <c r="G8" s="13">
        <v>136</v>
      </c>
      <c r="H8" s="13">
        <v>405</v>
      </c>
      <c r="I8" s="13">
        <v>290</v>
      </c>
      <c r="J8" s="13">
        <v>248</v>
      </c>
      <c r="K8" s="13">
        <v>312</v>
      </c>
      <c r="L8" s="13">
        <v>316</v>
      </c>
      <c r="M8" s="13">
        <v>484</v>
      </c>
      <c r="N8" s="13">
        <v>449</v>
      </c>
      <c r="O8" s="13">
        <v>279</v>
      </c>
      <c r="Q8" s="13">
        <v>1091</v>
      </c>
      <c r="R8" s="13">
        <v>607</v>
      </c>
      <c r="S8" s="13">
        <v>575</v>
      </c>
      <c r="T8" s="13">
        <v>622</v>
      </c>
      <c r="V8" s="13">
        <v>560</v>
      </c>
      <c r="W8" s="13">
        <v>582</v>
      </c>
      <c r="X8" s="13">
        <v>565</v>
      </c>
      <c r="Y8" s="13">
        <v>435</v>
      </c>
      <c r="Z8" s="13">
        <v>352</v>
      </c>
      <c r="AA8" s="13">
        <v>214</v>
      </c>
      <c r="AB8" s="13">
        <v>212</v>
      </c>
      <c r="AD8" s="13">
        <v>987</v>
      </c>
      <c r="AE8" s="13">
        <v>617</v>
      </c>
      <c r="AF8" s="13">
        <v>529</v>
      </c>
      <c r="AG8" s="13">
        <v>105</v>
      </c>
      <c r="AH8" s="13">
        <v>433</v>
      </c>
      <c r="AI8" s="13">
        <v>247</v>
      </c>
      <c r="AJ8" s="13">
        <v>4</v>
      </c>
      <c r="AL8" s="13">
        <v>567</v>
      </c>
      <c r="AM8" s="13">
        <v>660</v>
      </c>
      <c r="AN8" s="13">
        <v>184</v>
      </c>
      <c r="AP8" s="13">
        <v>229</v>
      </c>
      <c r="AQ8" s="13">
        <v>174</v>
      </c>
      <c r="AR8" s="13">
        <v>41</v>
      </c>
      <c r="AS8" s="13">
        <v>473</v>
      </c>
      <c r="AT8" s="13">
        <v>66</v>
      </c>
      <c r="AU8" s="13">
        <v>3</v>
      </c>
      <c r="AW8" s="13">
        <v>2553</v>
      </c>
      <c r="AX8" s="13">
        <v>332</v>
      </c>
      <c r="AZ8" s="13">
        <v>1382</v>
      </c>
      <c r="BA8" s="13">
        <v>902</v>
      </c>
      <c r="BB8" s="13">
        <v>0</v>
      </c>
      <c r="BC8" s="13">
        <v>510</v>
      </c>
      <c r="BD8" s="13">
        <v>127</v>
      </c>
      <c r="BE8" s="13">
        <v>0</v>
      </c>
      <c r="BF8" s="13">
        <v>0</v>
      </c>
      <c r="BG8" s="13">
        <v>0</v>
      </c>
    </row>
    <row r="9" spans="2:61" ht="18.95" customHeight="1">
      <c r="B9" s="20" t="s">
        <v>93</v>
      </c>
      <c r="C9" s="18">
        <v>0.19852528409192249</v>
      </c>
      <c r="D9" s="18">
        <v>0.23915138366217009</v>
      </c>
      <c r="E9" s="18">
        <v>0.1709149495848564</v>
      </c>
      <c r="G9" s="18">
        <v>0.1540808951935225</v>
      </c>
      <c r="H9" s="18">
        <v>0.19965726305145931</v>
      </c>
      <c r="I9" s="18">
        <v>0.17717836189709821</v>
      </c>
      <c r="J9" s="18">
        <v>0.1622483206782637</v>
      </c>
      <c r="K9" s="18">
        <v>0.21786631279832969</v>
      </c>
      <c r="L9" s="18">
        <v>0.19044621034162629</v>
      </c>
      <c r="M9" s="18">
        <v>0.2865814513830901</v>
      </c>
      <c r="N9" s="18">
        <v>0.17940677162288579</v>
      </c>
      <c r="O9" s="18">
        <v>0.1387562851849507</v>
      </c>
      <c r="Q9" s="18">
        <v>0.17656725478846791</v>
      </c>
      <c r="R9" s="18">
        <v>0.18263910510692241</v>
      </c>
      <c r="S9" s="18">
        <v>0.2352735082928859</v>
      </c>
      <c r="T9" s="18">
        <v>0.22146477498026551</v>
      </c>
      <c r="V9" s="18">
        <v>0.10535586763194831</v>
      </c>
      <c r="W9" s="18">
        <v>0.17008371707266351</v>
      </c>
      <c r="X9" s="18">
        <v>0.15303878765414861</v>
      </c>
      <c r="Y9" s="18">
        <v>0.25155786695544219</v>
      </c>
      <c r="Z9" s="18">
        <v>0.28690494190442217</v>
      </c>
      <c r="AA9" s="18">
        <v>0.30368074053926047</v>
      </c>
      <c r="AB9" s="18">
        <v>0.2821358592991608</v>
      </c>
      <c r="AD9" s="18">
        <v>0.23865782730253771</v>
      </c>
      <c r="AE9" s="18">
        <v>0.17408776268282969</v>
      </c>
      <c r="AF9" s="18">
        <v>0.1781380076131733</v>
      </c>
      <c r="AG9" s="18">
        <v>0.25439809826079429</v>
      </c>
      <c r="AH9" s="18">
        <v>0.19088054347958369</v>
      </c>
      <c r="AI9" s="18">
        <v>0.1322074925916821</v>
      </c>
      <c r="AJ9" s="18">
        <v>0.22518511969004371</v>
      </c>
      <c r="AL9" s="18">
        <v>0.186</v>
      </c>
      <c r="AM9" s="18">
        <v>0.1331</v>
      </c>
      <c r="AN9" s="18">
        <v>0.17809</v>
      </c>
      <c r="AP9" s="18">
        <v>0.26933857193944782</v>
      </c>
      <c r="AQ9" s="18">
        <v>0.34242326267449219</v>
      </c>
      <c r="AR9" s="18">
        <v>0.37134646153800849</v>
      </c>
      <c r="AS9" s="18">
        <v>0.29308988794070562</v>
      </c>
      <c r="AT9" s="18">
        <v>0.37876938314058112</v>
      </c>
      <c r="AU9" s="18">
        <v>1</v>
      </c>
      <c r="AW9" s="18">
        <v>0.21048636972013071</v>
      </c>
      <c r="AX9" s="18">
        <v>0.11830499780883361</v>
      </c>
      <c r="AZ9" s="18">
        <v>0.1317450761045306</v>
      </c>
      <c r="BA9" s="18">
        <v>0.24942906229567041</v>
      </c>
      <c r="BB9" s="18">
        <v>0</v>
      </c>
      <c r="BC9" s="18">
        <v>0.26268074211565168</v>
      </c>
      <c r="BD9" s="18">
        <v>0.30629350186964432</v>
      </c>
      <c r="BE9" s="18">
        <v>0</v>
      </c>
      <c r="BF9" s="18">
        <v>0</v>
      </c>
      <c r="BG9" s="18">
        <v>0</v>
      </c>
    </row>
    <row r="10" spans="2:61" ht="18.95" customHeight="1">
      <c r="B10" s="20" t="s">
        <v>94</v>
      </c>
      <c r="C10" s="18">
        <v>0.73703552728799127</v>
      </c>
      <c r="D10" s="18">
        <v>0.71441338889320349</v>
      </c>
      <c r="E10" s="18">
        <v>0.75219259665481597</v>
      </c>
      <c r="G10" s="18">
        <v>0.80395950126648852</v>
      </c>
      <c r="H10" s="18">
        <v>0.73485184672729953</v>
      </c>
      <c r="I10" s="18">
        <v>0.74253851161084439</v>
      </c>
      <c r="J10" s="18">
        <v>0.76200642947861486</v>
      </c>
      <c r="K10" s="18">
        <v>0.70820470924663992</v>
      </c>
      <c r="L10" s="18">
        <v>0.72942647975083086</v>
      </c>
      <c r="M10" s="18">
        <v>0.66475399486805908</v>
      </c>
      <c r="N10" s="18">
        <v>0.76887257616866633</v>
      </c>
      <c r="O10" s="18">
        <v>0.79447481457822511</v>
      </c>
      <c r="Q10" s="18">
        <v>0.78460816997167193</v>
      </c>
      <c r="R10" s="18">
        <v>0.74059162775286669</v>
      </c>
      <c r="S10" s="18">
        <v>0.72169813332419808</v>
      </c>
      <c r="T10" s="18">
        <v>0.66065465908216392</v>
      </c>
      <c r="V10" s="18">
        <v>0.8081610788761634</v>
      </c>
      <c r="W10" s="18">
        <v>0.7746107330033597</v>
      </c>
      <c r="X10" s="18">
        <v>0.7937411502751851</v>
      </c>
      <c r="Y10" s="18">
        <v>0.68680292829802547</v>
      </c>
      <c r="Z10" s="18">
        <v>0.66149425872433576</v>
      </c>
      <c r="AA10" s="18">
        <v>0.63251647691030288</v>
      </c>
      <c r="AB10" s="18">
        <v>0.62901070187500274</v>
      </c>
      <c r="AD10" s="18">
        <v>0.70993938086013075</v>
      </c>
      <c r="AE10" s="18">
        <v>0.76949215152442085</v>
      </c>
      <c r="AF10" s="18">
        <v>0.74876123596153821</v>
      </c>
      <c r="AG10" s="18">
        <v>0.68422647230159162</v>
      </c>
      <c r="AH10" s="18">
        <v>0.72813389533513839</v>
      </c>
      <c r="AI10" s="18">
        <v>0.78029707941292237</v>
      </c>
      <c r="AJ10" s="18">
        <v>0.5356843791134912</v>
      </c>
      <c r="AL10" s="18">
        <v>0.78463000000000005</v>
      </c>
      <c r="AM10" s="18">
        <v>0.80588000000000004</v>
      </c>
      <c r="AN10" s="18">
        <v>0.73775000000000002</v>
      </c>
      <c r="AP10" s="18">
        <v>0.67350829551416025</v>
      </c>
      <c r="AQ10" s="18">
        <v>0.5143409747590213</v>
      </c>
      <c r="AR10" s="18">
        <v>0.53414751995771548</v>
      </c>
      <c r="AS10" s="18">
        <v>0.66159538973710041</v>
      </c>
      <c r="AT10" s="18">
        <v>0.59180659067500585</v>
      </c>
      <c r="AU10" s="18">
        <v>0</v>
      </c>
      <c r="AW10" s="18">
        <v>0.7377509720040456</v>
      </c>
      <c r="AX10" s="18">
        <v>0.74670968062886289</v>
      </c>
      <c r="AZ10" s="18">
        <v>0.79807430146269853</v>
      </c>
      <c r="BA10" s="18">
        <v>0.68396396907568746</v>
      </c>
      <c r="BB10" s="18">
        <v>0</v>
      </c>
      <c r="BC10" s="18">
        <v>0.68816765846042682</v>
      </c>
      <c r="BD10" s="18">
        <v>0.64575138883342986</v>
      </c>
      <c r="BE10" s="18">
        <v>0</v>
      </c>
      <c r="BF10" s="18">
        <v>0</v>
      </c>
      <c r="BG10" s="18">
        <v>0</v>
      </c>
    </row>
    <row r="11" spans="2:61" ht="18.95" customHeight="1">
      <c r="B11" s="20" t="s">
        <v>119</v>
      </c>
      <c r="C11" s="18">
        <v>6.4439188620086116E-2</v>
      </c>
      <c r="D11" s="18">
        <v>4.6435227444626609E-2</v>
      </c>
      <c r="E11" s="18">
        <v>7.689245376032762E-2</v>
      </c>
      <c r="G11" s="18">
        <v>4.1959603539989031E-2</v>
      </c>
      <c r="H11" s="18">
        <v>6.5490890221241188E-2</v>
      </c>
      <c r="I11" s="18">
        <v>8.0283126492057169E-2</v>
      </c>
      <c r="J11" s="18">
        <v>7.5745249843121309E-2</v>
      </c>
      <c r="K11" s="18">
        <v>7.3928977955030492E-2</v>
      </c>
      <c r="L11" s="18">
        <v>8.0127309907542799E-2</v>
      </c>
      <c r="M11" s="18">
        <v>4.8664553748850863E-2</v>
      </c>
      <c r="N11" s="18">
        <v>5.17206522084478E-2</v>
      </c>
      <c r="O11" s="18">
        <v>6.6768900236823941E-2</v>
      </c>
      <c r="Q11" s="18">
        <v>3.8824575239860049E-2</v>
      </c>
      <c r="R11" s="18">
        <v>7.6769267140211039E-2</v>
      </c>
      <c r="S11" s="18">
        <v>4.3028358382915889E-2</v>
      </c>
      <c r="T11" s="18">
        <v>0.1178805659375706</v>
      </c>
      <c r="V11" s="18">
        <v>8.648305349188827E-2</v>
      </c>
      <c r="W11" s="18">
        <v>5.5305549923976613E-2</v>
      </c>
      <c r="X11" s="18">
        <v>5.3220062070666263E-2</v>
      </c>
      <c r="Y11" s="18">
        <v>6.1639204746532318E-2</v>
      </c>
      <c r="Z11" s="18">
        <v>5.1600799371242137E-2</v>
      </c>
      <c r="AA11" s="18">
        <v>6.3802782550436601E-2</v>
      </c>
      <c r="AB11" s="18">
        <v>8.8853438825836503E-2</v>
      </c>
      <c r="AD11" s="18">
        <v>5.1402791837331541E-2</v>
      </c>
      <c r="AE11" s="18">
        <v>5.6420085792749368E-2</v>
      </c>
      <c r="AF11" s="18">
        <v>7.3100756425288418E-2</v>
      </c>
      <c r="AG11" s="18">
        <v>6.1375429437614003E-2</v>
      </c>
      <c r="AH11" s="18">
        <v>8.098556118527786E-2</v>
      </c>
      <c r="AI11" s="18">
        <v>8.7495427995395697E-2</v>
      </c>
      <c r="AJ11" s="18">
        <v>0.23913050119646509</v>
      </c>
      <c r="AL11" s="18">
        <v>2.937E-2</v>
      </c>
      <c r="AM11" s="18">
        <v>6.1019999999999998E-2</v>
      </c>
      <c r="AN11" s="18">
        <v>8.4159999999999999E-2</v>
      </c>
      <c r="AP11" s="18">
        <v>5.7153132546392003E-2</v>
      </c>
      <c r="AQ11" s="18">
        <v>0.1432357625664866</v>
      </c>
      <c r="AR11" s="18">
        <v>9.4506018504276146E-2</v>
      </c>
      <c r="AS11" s="18">
        <v>4.5314722322193947E-2</v>
      </c>
      <c r="AT11" s="18">
        <v>2.9424026184413091E-2</v>
      </c>
      <c r="AU11" s="18">
        <v>0</v>
      </c>
      <c r="AW11" s="18">
        <v>5.1762658275823527E-2</v>
      </c>
      <c r="AX11" s="18">
        <v>0.1349853215623037</v>
      </c>
      <c r="AZ11" s="18">
        <v>7.0180622432770859E-2</v>
      </c>
      <c r="BA11" s="18">
        <v>6.6606968628642127E-2</v>
      </c>
      <c r="BB11" s="18">
        <v>0</v>
      </c>
      <c r="BC11" s="18">
        <v>4.9151599423921437E-2</v>
      </c>
      <c r="BD11" s="18">
        <v>4.7955109296925653E-2</v>
      </c>
      <c r="BE11" s="18">
        <v>0</v>
      </c>
      <c r="BF11" s="18">
        <v>0</v>
      </c>
      <c r="BG11" s="18">
        <v>0</v>
      </c>
    </row>
    <row r="13" spans="2:61">
      <c r="B13" s="21" t="s">
        <v>33</v>
      </c>
    </row>
    <row r="14" spans="2:61">
      <c r="B14" t="s">
        <v>483</v>
      </c>
    </row>
    <row r="15" spans="2:61">
      <c r="B15"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I16"/>
  <sheetViews>
    <sheetView showGridLines="0" workbookViewId="0"/>
  </sheetViews>
  <sheetFormatPr defaultRowHeight="14.45"/>
  <cols>
    <col min="1" max="1" width="5" customWidth="1"/>
    <col min="2" max="2" width="25" customWidth="1"/>
    <col min="3" max="9" width="20" customWidth="1"/>
  </cols>
  <sheetData>
    <row r="2" spans="2:9" ht="39.950000000000003" customHeight="1">
      <c r="D2" s="19" t="s">
        <v>530</v>
      </c>
    </row>
    <row r="6" spans="2:9" ht="87.95" customHeight="1">
      <c r="C6" s="22" t="s">
        <v>539</v>
      </c>
      <c r="D6" s="22" t="s">
        <v>540</v>
      </c>
      <c r="E6" s="22" t="s">
        <v>541</v>
      </c>
      <c r="F6" s="22" t="s">
        <v>542</v>
      </c>
      <c r="G6" s="22" t="s">
        <v>543</v>
      </c>
      <c r="H6" s="22" t="s">
        <v>544</v>
      </c>
      <c r="I6" s="22" t="s">
        <v>545</v>
      </c>
    </row>
    <row r="7" spans="2:9">
      <c r="B7" s="20" t="s">
        <v>93</v>
      </c>
      <c r="C7" s="18">
        <v>0.46484742938723378</v>
      </c>
      <c r="D7" s="18">
        <v>0.22967785716717681</v>
      </c>
      <c r="E7" s="18">
        <v>0.55778494986026705</v>
      </c>
      <c r="F7" s="18">
        <v>0.50488949829935725</v>
      </c>
      <c r="G7" s="18">
        <v>0.33905751384362542</v>
      </c>
      <c r="H7" s="18">
        <v>0.51423288787951416</v>
      </c>
      <c r="I7" s="18">
        <v>0.33025045979182233</v>
      </c>
    </row>
    <row r="8" spans="2:9">
      <c r="B8" s="20" t="s">
        <v>94</v>
      </c>
      <c r="C8" s="18">
        <v>0.44836432004368382</v>
      </c>
      <c r="D8" s="18">
        <v>0.68350119379468233</v>
      </c>
      <c r="E8" s="18">
        <v>0.33808250411573632</v>
      </c>
      <c r="F8" s="18">
        <v>0.28871799679378629</v>
      </c>
      <c r="G8" s="18">
        <v>0.33582358880845831</v>
      </c>
      <c r="H8" s="18">
        <v>0.36417584814836401</v>
      </c>
      <c r="I8" s="18">
        <v>0.53314234149340756</v>
      </c>
    </row>
    <row r="9" spans="2:9">
      <c r="B9" s="20" t="s">
        <v>119</v>
      </c>
      <c r="C9" s="18">
        <v>8.6788250569082348E-2</v>
      </c>
      <c r="D9" s="18">
        <v>8.6820949038140763E-2</v>
      </c>
      <c r="E9" s="18">
        <v>0.1041325460239966</v>
      </c>
      <c r="F9" s="18">
        <v>0.20639250490685629</v>
      </c>
      <c r="G9" s="18">
        <v>0.32511889734791632</v>
      </c>
      <c r="H9" s="18">
        <v>0.1215912639721218</v>
      </c>
      <c r="I9" s="18">
        <v>0.13660719871477009</v>
      </c>
    </row>
    <row r="12" spans="2:9">
      <c r="B12" t="s">
        <v>483</v>
      </c>
    </row>
    <row r="13" spans="2:9">
      <c r="B13" t="s">
        <v>11</v>
      </c>
    </row>
    <row r="16" spans="2:9">
      <c r="B16" t="str">
        <f>HYPERLINK("#Contents!A1", "Return to Contents")</f>
        <v>Return to Contents</v>
      </c>
    </row>
  </sheetData>
  <pageMargins left="0.75" right="0.75" top="1" bottom="1" header="0.5" footer="0.5"/>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I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321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2912</v>
      </c>
      <c r="D7" s="27">
        <v>1152</v>
      </c>
      <c r="E7" s="27">
        <v>1751</v>
      </c>
      <c r="G7" s="27">
        <v>147</v>
      </c>
      <c r="H7" s="27">
        <v>412</v>
      </c>
      <c r="I7" s="27">
        <v>288</v>
      </c>
      <c r="J7" s="27">
        <v>254</v>
      </c>
      <c r="K7" s="27">
        <v>311</v>
      </c>
      <c r="L7" s="27">
        <v>305</v>
      </c>
      <c r="M7" s="27">
        <v>483</v>
      </c>
      <c r="N7" s="27">
        <v>411</v>
      </c>
      <c r="O7" s="27">
        <v>301</v>
      </c>
      <c r="Q7" s="27">
        <v>1084</v>
      </c>
      <c r="R7" s="27">
        <v>610</v>
      </c>
      <c r="S7" s="27">
        <v>570</v>
      </c>
      <c r="T7" s="27">
        <v>624</v>
      </c>
      <c r="V7" s="27">
        <v>478</v>
      </c>
      <c r="W7" s="27">
        <v>611</v>
      </c>
      <c r="X7" s="27">
        <v>555</v>
      </c>
      <c r="Y7" s="27">
        <v>474</v>
      </c>
      <c r="Z7" s="27">
        <v>368</v>
      </c>
      <c r="AA7" s="27">
        <v>216</v>
      </c>
      <c r="AB7" s="27">
        <v>210</v>
      </c>
      <c r="AD7" s="27">
        <v>980</v>
      </c>
      <c r="AE7" s="27">
        <v>615</v>
      </c>
      <c r="AF7" s="27">
        <v>527</v>
      </c>
      <c r="AG7" s="27">
        <v>106</v>
      </c>
      <c r="AH7" s="27">
        <v>432</v>
      </c>
      <c r="AI7" s="27">
        <v>248</v>
      </c>
      <c r="AJ7" s="27">
        <v>4</v>
      </c>
      <c r="AL7" s="27">
        <v>547</v>
      </c>
      <c r="AM7" s="27">
        <v>640</v>
      </c>
      <c r="AN7" s="27">
        <v>180</v>
      </c>
      <c r="AP7" s="27">
        <v>232</v>
      </c>
      <c r="AQ7" s="27">
        <v>183</v>
      </c>
      <c r="AR7" s="27">
        <v>41</v>
      </c>
      <c r="AS7" s="27">
        <v>497</v>
      </c>
      <c r="AT7" s="27">
        <v>67</v>
      </c>
      <c r="AU7" s="27">
        <v>3</v>
      </c>
      <c r="AW7" s="27">
        <v>2547</v>
      </c>
      <c r="AX7" s="27">
        <v>330</v>
      </c>
      <c r="AZ7" s="27">
        <v>1326</v>
      </c>
      <c r="BA7" s="27">
        <v>930</v>
      </c>
      <c r="BB7" s="27">
        <v>0</v>
      </c>
      <c r="BC7" s="27">
        <v>527</v>
      </c>
      <c r="BD7" s="27">
        <v>129</v>
      </c>
      <c r="BE7" s="27">
        <v>0</v>
      </c>
      <c r="BF7" s="27">
        <v>0</v>
      </c>
      <c r="BG7" s="27">
        <v>0</v>
      </c>
    </row>
    <row r="8" spans="2:61">
      <c r="B8" s="7" t="s">
        <v>106</v>
      </c>
      <c r="C8" s="13">
        <v>2920</v>
      </c>
      <c r="D8" s="13">
        <v>1186</v>
      </c>
      <c r="E8" s="13">
        <v>1731</v>
      </c>
      <c r="G8" s="13">
        <v>136</v>
      </c>
      <c r="H8" s="13">
        <v>405</v>
      </c>
      <c r="I8" s="13">
        <v>290</v>
      </c>
      <c r="J8" s="13">
        <v>248</v>
      </c>
      <c r="K8" s="13">
        <v>312</v>
      </c>
      <c r="L8" s="13">
        <v>316</v>
      </c>
      <c r="M8" s="13">
        <v>484</v>
      </c>
      <c r="N8" s="13">
        <v>449</v>
      </c>
      <c r="O8" s="13">
        <v>279</v>
      </c>
      <c r="Q8" s="13">
        <v>1091</v>
      </c>
      <c r="R8" s="13">
        <v>607</v>
      </c>
      <c r="S8" s="13">
        <v>575</v>
      </c>
      <c r="T8" s="13">
        <v>622</v>
      </c>
      <c r="V8" s="13">
        <v>560</v>
      </c>
      <c r="W8" s="13">
        <v>582</v>
      </c>
      <c r="X8" s="13">
        <v>565</v>
      </c>
      <c r="Y8" s="13">
        <v>435</v>
      </c>
      <c r="Z8" s="13">
        <v>352</v>
      </c>
      <c r="AA8" s="13">
        <v>214</v>
      </c>
      <c r="AB8" s="13">
        <v>212</v>
      </c>
      <c r="AD8" s="13">
        <v>987</v>
      </c>
      <c r="AE8" s="13">
        <v>617</v>
      </c>
      <c r="AF8" s="13">
        <v>529</v>
      </c>
      <c r="AG8" s="13">
        <v>105</v>
      </c>
      <c r="AH8" s="13">
        <v>433</v>
      </c>
      <c r="AI8" s="13">
        <v>247</v>
      </c>
      <c r="AJ8" s="13">
        <v>4</v>
      </c>
      <c r="AL8" s="13">
        <v>567</v>
      </c>
      <c r="AM8" s="13">
        <v>660</v>
      </c>
      <c r="AN8" s="13">
        <v>184</v>
      </c>
      <c r="AP8" s="13">
        <v>229</v>
      </c>
      <c r="AQ8" s="13">
        <v>174</v>
      </c>
      <c r="AR8" s="13">
        <v>41</v>
      </c>
      <c r="AS8" s="13">
        <v>473</v>
      </c>
      <c r="AT8" s="13">
        <v>66</v>
      </c>
      <c r="AU8" s="13">
        <v>3</v>
      </c>
      <c r="AW8" s="13">
        <v>2553</v>
      </c>
      <c r="AX8" s="13">
        <v>332</v>
      </c>
      <c r="AZ8" s="13">
        <v>1382</v>
      </c>
      <c r="BA8" s="13">
        <v>902</v>
      </c>
      <c r="BB8" s="13">
        <v>0</v>
      </c>
      <c r="BC8" s="13">
        <v>510</v>
      </c>
      <c r="BD8" s="13">
        <v>127</v>
      </c>
      <c r="BE8" s="13">
        <v>0</v>
      </c>
      <c r="BF8" s="13">
        <v>0</v>
      </c>
      <c r="BG8" s="13">
        <v>0</v>
      </c>
    </row>
    <row r="9" spans="2:61" ht="18.95" customHeight="1">
      <c r="B9" s="20" t="s">
        <v>93</v>
      </c>
      <c r="C9" s="18">
        <v>0.46484742938723378</v>
      </c>
      <c r="D9" s="18">
        <v>0.46584665127171399</v>
      </c>
      <c r="E9" s="18">
        <v>0.46396110486103193</v>
      </c>
      <c r="G9" s="18">
        <v>0.41156348651239549</v>
      </c>
      <c r="H9" s="18">
        <v>0.44828477362674501</v>
      </c>
      <c r="I9" s="18">
        <v>0.44167114778581029</v>
      </c>
      <c r="J9" s="18">
        <v>0.44654128398568971</v>
      </c>
      <c r="K9" s="18">
        <v>0.45148004394570612</v>
      </c>
      <c r="L9" s="18">
        <v>0.51311759476459418</v>
      </c>
      <c r="M9" s="18">
        <v>0.52901229081885037</v>
      </c>
      <c r="N9" s="18">
        <v>0.43887714851370763</v>
      </c>
      <c r="O9" s="18">
        <v>0.44623184325975901</v>
      </c>
      <c r="Q9" s="18">
        <v>0.51125182895628374</v>
      </c>
      <c r="R9" s="18">
        <v>0.41526090553208772</v>
      </c>
      <c r="S9" s="18">
        <v>0.46283578093781669</v>
      </c>
      <c r="T9" s="18">
        <v>0.42996941931426241</v>
      </c>
      <c r="V9" s="18">
        <v>0.4785138924661661</v>
      </c>
      <c r="W9" s="18">
        <v>0.4897948161656604</v>
      </c>
      <c r="X9" s="18">
        <v>0.58329293582171193</v>
      </c>
      <c r="Y9" s="18">
        <v>0.39601836162120241</v>
      </c>
      <c r="Z9" s="18">
        <v>0.3999255670143535</v>
      </c>
      <c r="AA9" s="18">
        <v>0.35805771677950038</v>
      </c>
      <c r="AB9" s="18">
        <v>0.40146250261149058</v>
      </c>
      <c r="AD9" s="18">
        <v>0.50170612043126628</v>
      </c>
      <c r="AE9" s="18">
        <v>0.4830471914632623</v>
      </c>
      <c r="AF9" s="18">
        <v>0.41665248170491809</v>
      </c>
      <c r="AG9" s="18">
        <v>0.51465207179222017</v>
      </c>
      <c r="AH9" s="18">
        <v>0.45074810712093799</v>
      </c>
      <c r="AI9" s="18">
        <v>0.37801139524289168</v>
      </c>
      <c r="AJ9" s="18">
        <v>0.52499227707464247</v>
      </c>
      <c r="AL9" s="18">
        <v>0.52203999999999995</v>
      </c>
      <c r="AM9" s="18">
        <v>0.50507999999999997</v>
      </c>
      <c r="AN9" s="18">
        <v>0.51817000000000002</v>
      </c>
      <c r="AP9" s="18">
        <v>0.41411676519963447</v>
      </c>
      <c r="AQ9" s="18">
        <v>0.30916642083013518</v>
      </c>
      <c r="AR9" s="18">
        <v>0.42987397527491811</v>
      </c>
      <c r="AS9" s="18">
        <v>0.38172670252130408</v>
      </c>
      <c r="AT9" s="18">
        <v>0.36034600157775781</v>
      </c>
      <c r="AU9" s="18">
        <v>0.65769464412543044</v>
      </c>
      <c r="AW9" s="18">
        <v>0.48048974088123142</v>
      </c>
      <c r="AX9" s="18">
        <v>0.3527020191317648</v>
      </c>
      <c r="AZ9" s="18">
        <v>0.48697683482449272</v>
      </c>
      <c r="BA9" s="18">
        <v>0.48279457654637492</v>
      </c>
      <c r="BB9" s="18">
        <v>0</v>
      </c>
      <c r="BC9" s="18">
        <v>0.37715339793859431</v>
      </c>
      <c r="BD9" s="18">
        <v>0.44898711075277298</v>
      </c>
      <c r="BE9" s="18">
        <v>0</v>
      </c>
      <c r="BF9" s="18">
        <v>0</v>
      </c>
      <c r="BG9" s="18">
        <v>0</v>
      </c>
    </row>
    <row r="10" spans="2:61" ht="18.95" customHeight="1">
      <c r="B10" s="20" t="s">
        <v>94</v>
      </c>
      <c r="C10" s="18">
        <v>0.44836432004368382</v>
      </c>
      <c r="D10" s="18">
        <v>0.4576611169260742</v>
      </c>
      <c r="E10" s="18">
        <v>0.44219976388108051</v>
      </c>
      <c r="G10" s="18">
        <v>0.45209633617606942</v>
      </c>
      <c r="H10" s="18">
        <v>0.45163604499721588</v>
      </c>
      <c r="I10" s="18">
        <v>0.47429946516982729</v>
      </c>
      <c r="J10" s="18">
        <v>0.4711532069832744</v>
      </c>
      <c r="K10" s="18">
        <v>0.44802120485769481</v>
      </c>
      <c r="L10" s="18">
        <v>0.3914198062043539</v>
      </c>
      <c r="M10" s="18">
        <v>0.4210795591777689</v>
      </c>
      <c r="N10" s="18">
        <v>0.4810937136375667</v>
      </c>
      <c r="O10" s="18">
        <v>0.45401778882896421</v>
      </c>
      <c r="Q10" s="18">
        <v>0.4329855332357973</v>
      </c>
      <c r="R10" s="18">
        <v>0.48770546511640789</v>
      </c>
      <c r="S10" s="18">
        <v>0.47132360627495562</v>
      </c>
      <c r="T10" s="18">
        <v>0.42307215875685927</v>
      </c>
      <c r="V10" s="18">
        <v>0.40380759360258872</v>
      </c>
      <c r="W10" s="18">
        <v>0.44520798624002189</v>
      </c>
      <c r="X10" s="18">
        <v>0.37177900213788989</v>
      </c>
      <c r="Y10" s="18">
        <v>0.50369023503352084</v>
      </c>
      <c r="Z10" s="18">
        <v>0.48957873323536633</v>
      </c>
      <c r="AA10" s="18">
        <v>0.53750026290201369</v>
      </c>
      <c r="AB10" s="18">
        <v>0.50692480214391233</v>
      </c>
      <c r="AD10" s="18">
        <v>0.42977109478037651</v>
      </c>
      <c r="AE10" s="18">
        <v>0.44312926838864708</v>
      </c>
      <c r="AF10" s="18">
        <v>0.45790127191466129</v>
      </c>
      <c r="AG10" s="18">
        <v>0.41290847506905187</v>
      </c>
      <c r="AH10" s="18">
        <v>0.44945888725033051</v>
      </c>
      <c r="AI10" s="18">
        <v>0.5317649068085657</v>
      </c>
      <c r="AJ10" s="18">
        <v>0.2358772217288925</v>
      </c>
      <c r="AL10" s="18">
        <v>0.42349999999999999</v>
      </c>
      <c r="AM10" s="18">
        <v>0.40822000000000003</v>
      </c>
      <c r="AN10" s="18">
        <v>0.41123999999999999</v>
      </c>
      <c r="AP10" s="18">
        <v>0.50476418005827073</v>
      </c>
      <c r="AQ10" s="18">
        <v>0.50919093063684684</v>
      </c>
      <c r="AR10" s="18">
        <v>0.51157783376355048</v>
      </c>
      <c r="AS10" s="18">
        <v>0.52935586703160886</v>
      </c>
      <c r="AT10" s="18">
        <v>0.50623477240366443</v>
      </c>
      <c r="AU10" s="18">
        <v>0.34230535587456951</v>
      </c>
      <c r="AW10" s="18">
        <v>0.44619406975757803</v>
      </c>
      <c r="AX10" s="18">
        <v>0.47118509283748511</v>
      </c>
      <c r="AZ10" s="18">
        <v>0.42435191278967199</v>
      </c>
      <c r="BA10" s="18">
        <v>0.43197348897536919</v>
      </c>
      <c r="BB10" s="18">
        <v>0</v>
      </c>
      <c r="BC10" s="18">
        <v>0.53082676148839747</v>
      </c>
      <c r="BD10" s="18">
        <v>0.49478932663232289</v>
      </c>
      <c r="BE10" s="18">
        <v>0</v>
      </c>
      <c r="BF10" s="18">
        <v>0</v>
      </c>
      <c r="BG10" s="18">
        <v>0</v>
      </c>
    </row>
    <row r="11" spans="2:61" ht="18.95" customHeight="1">
      <c r="B11" s="20" t="s">
        <v>119</v>
      </c>
      <c r="C11" s="18">
        <v>8.6788250569082348E-2</v>
      </c>
      <c r="D11" s="18">
        <v>7.6492231802212041E-2</v>
      </c>
      <c r="E11" s="18">
        <v>9.3839131257887648E-2</v>
      </c>
      <c r="G11" s="18">
        <v>0.13634017731153511</v>
      </c>
      <c r="H11" s="18">
        <v>0.10007918137603899</v>
      </c>
      <c r="I11" s="18">
        <v>8.4029387044362205E-2</v>
      </c>
      <c r="J11" s="18">
        <v>8.2305509031035812E-2</v>
      </c>
      <c r="K11" s="18">
        <v>0.1004987511965993</v>
      </c>
      <c r="L11" s="18">
        <v>9.5462599031052017E-2</v>
      </c>
      <c r="M11" s="18">
        <v>4.9908150003380863E-2</v>
      </c>
      <c r="N11" s="18">
        <v>8.0029137848725715E-2</v>
      </c>
      <c r="O11" s="18">
        <v>9.9750367911276727E-2</v>
      </c>
      <c r="Q11" s="18">
        <v>5.5762637807918923E-2</v>
      </c>
      <c r="R11" s="18">
        <v>9.7033629351504516E-2</v>
      </c>
      <c r="S11" s="18">
        <v>6.5840612787227581E-2</v>
      </c>
      <c r="T11" s="18">
        <v>0.1469584219288782</v>
      </c>
      <c r="V11" s="18">
        <v>0.1176785139312452</v>
      </c>
      <c r="W11" s="18">
        <v>6.4997197594317574E-2</v>
      </c>
      <c r="X11" s="18">
        <v>4.4928062040398183E-2</v>
      </c>
      <c r="Y11" s="18">
        <v>0.10029140334527691</v>
      </c>
      <c r="Z11" s="18">
        <v>0.1104956997502803</v>
      </c>
      <c r="AA11" s="18">
        <v>0.104442020318486</v>
      </c>
      <c r="AB11" s="18">
        <v>9.1612695244597114E-2</v>
      </c>
      <c r="AD11" s="18">
        <v>6.8522784788357147E-2</v>
      </c>
      <c r="AE11" s="18">
        <v>7.3823540148090519E-2</v>
      </c>
      <c r="AF11" s="18">
        <v>0.12544624638042051</v>
      </c>
      <c r="AG11" s="18">
        <v>7.2439453138727697E-2</v>
      </c>
      <c r="AH11" s="18">
        <v>9.9793005628731404E-2</v>
      </c>
      <c r="AI11" s="18">
        <v>9.0223697948542639E-2</v>
      </c>
      <c r="AJ11" s="18">
        <v>0.23913050119646509</v>
      </c>
      <c r="AL11" s="18">
        <v>5.4460000000000001E-2</v>
      </c>
      <c r="AM11" s="18">
        <v>8.6709999999999995E-2</v>
      </c>
      <c r="AN11" s="18">
        <v>7.059E-2</v>
      </c>
      <c r="AP11" s="18">
        <v>8.1119054742095006E-2</v>
      </c>
      <c r="AQ11" s="18">
        <v>0.18164264853301801</v>
      </c>
      <c r="AR11" s="18">
        <v>5.8548190961531563E-2</v>
      </c>
      <c r="AS11" s="18">
        <v>8.8917430447087067E-2</v>
      </c>
      <c r="AT11" s="18">
        <v>0.13341922601857789</v>
      </c>
      <c r="AU11" s="18">
        <v>0</v>
      </c>
      <c r="AW11" s="18">
        <v>7.3316189361190484E-2</v>
      </c>
      <c r="AX11" s="18">
        <v>0.17611288803075009</v>
      </c>
      <c r="AZ11" s="18">
        <v>8.8671252385835383E-2</v>
      </c>
      <c r="BA11" s="18">
        <v>8.5231934478255847E-2</v>
      </c>
      <c r="BB11" s="18">
        <v>0</v>
      </c>
      <c r="BC11" s="18">
        <v>9.2019840573008369E-2</v>
      </c>
      <c r="BD11" s="18">
        <v>5.6223562614903903E-2</v>
      </c>
      <c r="BE11" s="18">
        <v>0</v>
      </c>
      <c r="BF11" s="18">
        <v>0</v>
      </c>
      <c r="BG11" s="18">
        <v>0</v>
      </c>
    </row>
    <row r="13" spans="2:61">
      <c r="B13" s="21" t="s">
        <v>33</v>
      </c>
    </row>
    <row r="14" spans="2:61">
      <c r="B14" t="s">
        <v>483</v>
      </c>
    </row>
    <row r="15" spans="2:61">
      <c r="B15"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I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322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2912</v>
      </c>
      <c r="D7" s="27">
        <v>1152</v>
      </c>
      <c r="E7" s="27">
        <v>1751</v>
      </c>
      <c r="G7" s="27">
        <v>147</v>
      </c>
      <c r="H7" s="27">
        <v>412</v>
      </c>
      <c r="I7" s="27">
        <v>288</v>
      </c>
      <c r="J7" s="27">
        <v>254</v>
      </c>
      <c r="K7" s="27">
        <v>311</v>
      </c>
      <c r="L7" s="27">
        <v>305</v>
      </c>
      <c r="M7" s="27">
        <v>483</v>
      </c>
      <c r="N7" s="27">
        <v>411</v>
      </c>
      <c r="O7" s="27">
        <v>301</v>
      </c>
      <c r="Q7" s="27">
        <v>1084</v>
      </c>
      <c r="R7" s="27">
        <v>610</v>
      </c>
      <c r="S7" s="27">
        <v>570</v>
      </c>
      <c r="T7" s="27">
        <v>624</v>
      </c>
      <c r="V7" s="27">
        <v>478</v>
      </c>
      <c r="W7" s="27">
        <v>611</v>
      </c>
      <c r="X7" s="27">
        <v>555</v>
      </c>
      <c r="Y7" s="27">
        <v>474</v>
      </c>
      <c r="Z7" s="27">
        <v>368</v>
      </c>
      <c r="AA7" s="27">
        <v>216</v>
      </c>
      <c r="AB7" s="27">
        <v>210</v>
      </c>
      <c r="AD7" s="27">
        <v>980</v>
      </c>
      <c r="AE7" s="27">
        <v>615</v>
      </c>
      <c r="AF7" s="27">
        <v>527</v>
      </c>
      <c r="AG7" s="27">
        <v>106</v>
      </c>
      <c r="AH7" s="27">
        <v>432</v>
      </c>
      <c r="AI7" s="27">
        <v>248</v>
      </c>
      <c r="AJ7" s="27">
        <v>4</v>
      </c>
      <c r="AL7" s="27">
        <v>547</v>
      </c>
      <c r="AM7" s="27">
        <v>640</v>
      </c>
      <c r="AN7" s="27">
        <v>180</v>
      </c>
      <c r="AP7" s="27">
        <v>232</v>
      </c>
      <c r="AQ7" s="27">
        <v>183</v>
      </c>
      <c r="AR7" s="27">
        <v>41</v>
      </c>
      <c r="AS7" s="27">
        <v>497</v>
      </c>
      <c r="AT7" s="27">
        <v>67</v>
      </c>
      <c r="AU7" s="27">
        <v>3</v>
      </c>
      <c r="AW7" s="27">
        <v>2547</v>
      </c>
      <c r="AX7" s="27">
        <v>330</v>
      </c>
      <c r="AZ7" s="27">
        <v>1326</v>
      </c>
      <c r="BA7" s="27">
        <v>930</v>
      </c>
      <c r="BB7" s="27">
        <v>0</v>
      </c>
      <c r="BC7" s="27">
        <v>527</v>
      </c>
      <c r="BD7" s="27">
        <v>129</v>
      </c>
      <c r="BE7" s="27">
        <v>0</v>
      </c>
      <c r="BF7" s="27">
        <v>0</v>
      </c>
      <c r="BG7" s="27">
        <v>0</v>
      </c>
    </row>
    <row r="8" spans="2:61">
      <c r="B8" s="7" t="s">
        <v>106</v>
      </c>
      <c r="C8" s="13">
        <v>2920</v>
      </c>
      <c r="D8" s="13">
        <v>1186</v>
      </c>
      <c r="E8" s="13">
        <v>1731</v>
      </c>
      <c r="G8" s="13">
        <v>136</v>
      </c>
      <c r="H8" s="13">
        <v>405</v>
      </c>
      <c r="I8" s="13">
        <v>290</v>
      </c>
      <c r="J8" s="13">
        <v>248</v>
      </c>
      <c r="K8" s="13">
        <v>312</v>
      </c>
      <c r="L8" s="13">
        <v>316</v>
      </c>
      <c r="M8" s="13">
        <v>484</v>
      </c>
      <c r="N8" s="13">
        <v>449</v>
      </c>
      <c r="O8" s="13">
        <v>279</v>
      </c>
      <c r="Q8" s="13">
        <v>1091</v>
      </c>
      <c r="R8" s="13">
        <v>607</v>
      </c>
      <c r="S8" s="13">
        <v>575</v>
      </c>
      <c r="T8" s="13">
        <v>622</v>
      </c>
      <c r="V8" s="13">
        <v>560</v>
      </c>
      <c r="W8" s="13">
        <v>582</v>
      </c>
      <c r="X8" s="13">
        <v>565</v>
      </c>
      <c r="Y8" s="13">
        <v>435</v>
      </c>
      <c r="Z8" s="13">
        <v>352</v>
      </c>
      <c r="AA8" s="13">
        <v>214</v>
      </c>
      <c r="AB8" s="13">
        <v>212</v>
      </c>
      <c r="AD8" s="13">
        <v>987</v>
      </c>
      <c r="AE8" s="13">
        <v>617</v>
      </c>
      <c r="AF8" s="13">
        <v>529</v>
      </c>
      <c r="AG8" s="13">
        <v>105</v>
      </c>
      <c r="AH8" s="13">
        <v>433</v>
      </c>
      <c r="AI8" s="13">
        <v>247</v>
      </c>
      <c r="AJ8" s="13">
        <v>4</v>
      </c>
      <c r="AL8" s="13">
        <v>567</v>
      </c>
      <c r="AM8" s="13">
        <v>660</v>
      </c>
      <c r="AN8" s="13">
        <v>184</v>
      </c>
      <c r="AP8" s="13">
        <v>229</v>
      </c>
      <c r="AQ8" s="13">
        <v>174</v>
      </c>
      <c r="AR8" s="13">
        <v>41</v>
      </c>
      <c r="AS8" s="13">
        <v>473</v>
      </c>
      <c r="AT8" s="13">
        <v>66</v>
      </c>
      <c r="AU8" s="13">
        <v>3</v>
      </c>
      <c r="AW8" s="13">
        <v>2553</v>
      </c>
      <c r="AX8" s="13">
        <v>332</v>
      </c>
      <c r="AZ8" s="13">
        <v>1382</v>
      </c>
      <c r="BA8" s="13">
        <v>902</v>
      </c>
      <c r="BB8" s="13">
        <v>0</v>
      </c>
      <c r="BC8" s="13">
        <v>510</v>
      </c>
      <c r="BD8" s="13">
        <v>127</v>
      </c>
      <c r="BE8" s="13">
        <v>0</v>
      </c>
      <c r="BF8" s="13">
        <v>0</v>
      </c>
      <c r="BG8" s="13">
        <v>0</v>
      </c>
    </row>
    <row r="9" spans="2:61" ht="18.95" customHeight="1">
      <c r="B9" s="20" t="s">
        <v>93</v>
      </c>
      <c r="C9" s="18">
        <v>0.22967785716717681</v>
      </c>
      <c r="D9" s="18">
        <v>0.23477886314223689</v>
      </c>
      <c r="E9" s="18">
        <v>0.22629148250254191</v>
      </c>
      <c r="G9" s="18">
        <v>0.25932819538684487</v>
      </c>
      <c r="H9" s="18">
        <v>0.21968304213208589</v>
      </c>
      <c r="I9" s="18">
        <v>0.20469979208639219</v>
      </c>
      <c r="J9" s="18">
        <v>0.19634194414228801</v>
      </c>
      <c r="K9" s="18">
        <v>0.29231519786756271</v>
      </c>
      <c r="L9" s="18">
        <v>0.22269397652690651</v>
      </c>
      <c r="M9" s="18">
        <v>0.24576144625366439</v>
      </c>
      <c r="N9" s="18">
        <v>0.23308009010577441</v>
      </c>
      <c r="O9" s="18">
        <v>0.1897886659335194</v>
      </c>
      <c r="Q9" s="18">
        <v>0.2063658033355325</v>
      </c>
      <c r="R9" s="18">
        <v>0.22496704039605031</v>
      </c>
      <c r="S9" s="18">
        <v>0.2459745736625254</v>
      </c>
      <c r="T9" s="18">
        <v>0.2602638181221818</v>
      </c>
      <c r="V9" s="18">
        <v>0.19832287213535221</v>
      </c>
      <c r="W9" s="18">
        <v>0.2081553179807476</v>
      </c>
      <c r="X9" s="18">
        <v>0.1763447003364349</v>
      </c>
      <c r="Y9" s="18">
        <v>0.30678456618387928</v>
      </c>
      <c r="Z9" s="18">
        <v>0.25604836783003909</v>
      </c>
      <c r="AA9" s="18">
        <v>0.26140714535785381</v>
      </c>
      <c r="AB9" s="18">
        <v>0.27963898562317602</v>
      </c>
      <c r="AD9" s="18">
        <v>0.25448885702814111</v>
      </c>
      <c r="AE9" s="18">
        <v>0.20668562604861321</v>
      </c>
      <c r="AF9" s="18">
        <v>0.23624946951014869</v>
      </c>
      <c r="AG9" s="18">
        <v>0.22280843357612101</v>
      </c>
      <c r="AH9" s="18">
        <v>0.2168899255210047</v>
      </c>
      <c r="AI9" s="18">
        <v>0.20293224574292579</v>
      </c>
      <c r="AJ9" s="18">
        <v>0</v>
      </c>
      <c r="AL9" s="18">
        <v>0.19098999999999999</v>
      </c>
      <c r="AM9" s="18">
        <v>0.1993</v>
      </c>
      <c r="AN9" s="18">
        <v>0.23133000000000001</v>
      </c>
      <c r="AP9" s="18">
        <v>0.23005302873103711</v>
      </c>
      <c r="AQ9" s="18">
        <v>0.38632485830605517</v>
      </c>
      <c r="AR9" s="18">
        <v>0.29858040155335852</v>
      </c>
      <c r="AS9" s="18">
        <v>0.28811325799587761</v>
      </c>
      <c r="AT9" s="18">
        <v>0.32111628829028521</v>
      </c>
      <c r="AU9" s="18">
        <v>0</v>
      </c>
      <c r="AW9" s="18">
        <v>0.23199871558859961</v>
      </c>
      <c r="AX9" s="18">
        <v>0.21592338561377511</v>
      </c>
      <c r="AZ9" s="18">
        <v>0.18946118424644859</v>
      </c>
      <c r="BA9" s="18">
        <v>0.26431676577980678</v>
      </c>
      <c r="BB9" s="18">
        <v>0</v>
      </c>
      <c r="BC9" s="18">
        <v>0.27306155058979847</v>
      </c>
      <c r="BD9" s="18">
        <v>0.24705920503845821</v>
      </c>
      <c r="BE9" s="18">
        <v>0</v>
      </c>
      <c r="BF9" s="18">
        <v>0</v>
      </c>
      <c r="BG9" s="18">
        <v>0</v>
      </c>
    </row>
    <row r="10" spans="2:61" ht="18.95" customHeight="1">
      <c r="B10" s="20" t="s">
        <v>94</v>
      </c>
      <c r="C10" s="18">
        <v>0.68350119379468233</v>
      </c>
      <c r="D10" s="18">
        <v>0.69770473867249794</v>
      </c>
      <c r="E10" s="18">
        <v>0.67366817722438455</v>
      </c>
      <c r="G10" s="18">
        <v>0.61945242838632109</v>
      </c>
      <c r="H10" s="18">
        <v>0.69137375003857093</v>
      </c>
      <c r="I10" s="18">
        <v>0.69319460945208855</v>
      </c>
      <c r="J10" s="18">
        <v>0.7300625703344813</v>
      </c>
      <c r="K10" s="18">
        <v>0.61292877596371309</v>
      </c>
      <c r="L10" s="18">
        <v>0.69553989504088665</v>
      </c>
      <c r="M10" s="18">
        <v>0.6839982116293134</v>
      </c>
      <c r="N10" s="18">
        <v>0.68016031140689215</v>
      </c>
      <c r="O10" s="18">
        <v>0.72174225751370724</v>
      </c>
      <c r="Q10" s="18">
        <v>0.73231684158775789</v>
      </c>
      <c r="R10" s="18">
        <v>0.68567739787403781</v>
      </c>
      <c r="S10" s="18">
        <v>0.68128084632708152</v>
      </c>
      <c r="T10" s="18">
        <v>0.5995994935198159</v>
      </c>
      <c r="V10" s="18">
        <v>0.69411045682304973</v>
      </c>
      <c r="W10" s="18">
        <v>0.72707583910714801</v>
      </c>
      <c r="X10" s="18">
        <v>0.76264377817249751</v>
      </c>
      <c r="Y10" s="18">
        <v>0.58760874467470126</v>
      </c>
      <c r="Z10" s="18">
        <v>0.63979451205295002</v>
      </c>
      <c r="AA10" s="18">
        <v>0.65403817060251235</v>
      </c>
      <c r="AB10" s="18">
        <v>0.62415131537668722</v>
      </c>
      <c r="AD10" s="18">
        <v>0.67930490811467525</v>
      </c>
      <c r="AE10" s="18">
        <v>0.71172587104386864</v>
      </c>
      <c r="AF10" s="18">
        <v>0.65860148084289705</v>
      </c>
      <c r="AG10" s="18">
        <v>0.6774959594203348</v>
      </c>
      <c r="AH10" s="18">
        <v>0.66510480212973699</v>
      </c>
      <c r="AI10" s="18">
        <v>0.72501313793931033</v>
      </c>
      <c r="AJ10" s="18">
        <v>0.2358772217288925</v>
      </c>
      <c r="AL10" s="18">
        <v>0.74863999999999997</v>
      </c>
      <c r="AM10" s="18">
        <v>0.73187000000000002</v>
      </c>
      <c r="AN10" s="18">
        <v>0.67605000000000004</v>
      </c>
      <c r="AP10" s="18">
        <v>0.70673110030945874</v>
      </c>
      <c r="AQ10" s="18">
        <v>0.44411904626228688</v>
      </c>
      <c r="AR10" s="18">
        <v>0.61926271682620093</v>
      </c>
      <c r="AS10" s="18">
        <v>0.61296770974548942</v>
      </c>
      <c r="AT10" s="18">
        <v>0.5476315442411297</v>
      </c>
      <c r="AU10" s="18">
        <v>1</v>
      </c>
      <c r="AW10" s="18">
        <v>0.68775400263437791</v>
      </c>
      <c r="AX10" s="18">
        <v>0.66138088208201229</v>
      </c>
      <c r="AZ10" s="18">
        <v>0.72535475858354881</v>
      </c>
      <c r="BA10" s="18">
        <v>0.64163960479550552</v>
      </c>
      <c r="BB10" s="18">
        <v>0</v>
      </c>
      <c r="BC10" s="18">
        <v>0.6463870251830679</v>
      </c>
      <c r="BD10" s="18">
        <v>0.6744222869648242</v>
      </c>
      <c r="BE10" s="18">
        <v>0</v>
      </c>
      <c r="BF10" s="18">
        <v>0</v>
      </c>
      <c r="BG10" s="18">
        <v>0</v>
      </c>
    </row>
    <row r="11" spans="2:61" ht="18.95" customHeight="1">
      <c r="B11" s="20" t="s">
        <v>119</v>
      </c>
      <c r="C11" s="18">
        <v>8.6820949038140763E-2</v>
      </c>
      <c r="D11" s="18">
        <v>6.7516398185265267E-2</v>
      </c>
      <c r="E11" s="18">
        <v>0.1000403402730735</v>
      </c>
      <c r="G11" s="18">
        <v>0.121219376226834</v>
      </c>
      <c r="H11" s="18">
        <v>8.8943207829342993E-2</v>
      </c>
      <c r="I11" s="18">
        <v>0.1021055984615192</v>
      </c>
      <c r="J11" s="18">
        <v>7.3595485523230655E-2</v>
      </c>
      <c r="K11" s="18">
        <v>9.4756026168724444E-2</v>
      </c>
      <c r="L11" s="18">
        <v>8.1766128432207028E-2</v>
      </c>
      <c r="M11" s="18">
        <v>7.0240342117022306E-2</v>
      </c>
      <c r="N11" s="18">
        <v>8.6759598487333542E-2</v>
      </c>
      <c r="O11" s="18">
        <v>8.8469076552773154E-2</v>
      </c>
      <c r="Q11" s="18">
        <v>6.1317355076709518E-2</v>
      </c>
      <c r="R11" s="18">
        <v>8.9355561729911923E-2</v>
      </c>
      <c r="S11" s="18">
        <v>7.2744580010393078E-2</v>
      </c>
      <c r="T11" s="18">
        <v>0.14013668835800219</v>
      </c>
      <c r="V11" s="18">
        <v>0.1075666710415981</v>
      </c>
      <c r="W11" s="18">
        <v>6.4768842912104246E-2</v>
      </c>
      <c r="X11" s="18">
        <v>6.101152149106754E-2</v>
      </c>
      <c r="Y11" s="18">
        <v>0.1056066891414197</v>
      </c>
      <c r="Z11" s="18">
        <v>0.104157120117011</v>
      </c>
      <c r="AA11" s="18">
        <v>8.455468403963394E-2</v>
      </c>
      <c r="AB11" s="18">
        <v>9.6209699000136886E-2</v>
      </c>
      <c r="AD11" s="18">
        <v>6.6206234857183521E-2</v>
      </c>
      <c r="AE11" s="18">
        <v>8.1588502907518151E-2</v>
      </c>
      <c r="AF11" s="18">
        <v>0.1051490496469541</v>
      </c>
      <c r="AG11" s="18">
        <v>9.9695607003544406E-2</v>
      </c>
      <c r="AH11" s="18">
        <v>0.1180052723492581</v>
      </c>
      <c r="AI11" s="18">
        <v>7.2054616317764095E-2</v>
      </c>
      <c r="AJ11" s="18">
        <v>0.76412277827110753</v>
      </c>
      <c r="AL11" s="18">
        <v>6.0380000000000003E-2</v>
      </c>
      <c r="AM11" s="18">
        <v>6.8830000000000002E-2</v>
      </c>
      <c r="AN11" s="18">
        <v>9.2630000000000004E-2</v>
      </c>
      <c r="AP11" s="18">
        <v>6.3215870959504261E-2</v>
      </c>
      <c r="AQ11" s="18">
        <v>0.169556095431658</v>
      </c>
      <c r="AR11" s="18">
        <v>8.2156881620440672E-2</v>
      </c>
      <c r="AS11" s="18">
        <v>9.8919032258632911E-2</v>
      </c>
      <c r="AT11" s="18">
        <v>0.13125216746858531</v>
      </c>
      <c r="AU11" s="18">
        <v>0</v>
      </c>
      <c r="AW11" s="18">
        <v>8.024728177702227E-2</v>
      </c>
      <c r="AX11" s="18">
        <v>0.1226957323042126</v>
      </c>
      <c r="AZ11" s="18">
        <v>8.5184057170002492E-2</v>
      </c>
      <c r="BA11" s="18">
        <v>9.4043629424687553E-2</v>
      </c>
      <c r="BB11" s="18">
        <v>0</v>
      </c>
      <c r="BC11" s="18">
        <v>8.0551424227133642E-2</v>
      </c>
      <c r="BD11" s="18">
        <v>7.8518507996717751E-2</v>
      </c>
      <c r="BE11" s="18">
        <v>0</v>
      </c>
      <c r="BF11" s="18">
        <v>0</v>
      </c>
      <c r="BG11" s="18">
        <v>0</v>
      </c>
    </row>
    <row r="13" spans="2:61">
      <c r="B13" s="21" t="s">
        <v>33</v>
      </c>
    </row>
    <row r="14" spans="2:61">
      <c r="B14" t="s">
        <v>483</v>
      </c>
    </row>
    <row r="15" spans="2:61">
      <c r="B15"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I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323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2912</v>
      </c>
      <c r="D7" s="27">
        <v>1152</v>
      </c>
      <c r="E7" s="27">
        <v>1751</v>
      </c>
      <c r="G7" s="27">
        <v>147</v>
      </c>
      <c r="H7" s="27">
        <v>412</v>
      </c>
      <c r="I7" s="27">
        <v>288</v>
      </c>
      <c r="J7" s="27">
        <v>254</v>
      </c>
      <c r="K7" s="27">
        <v>311</v>
      </c>
      <c r="L7" s="27">
        <v>305</v>
      </c>
      <c r="M7" s="27">
        <v>483</v>
      </c>
      <c r="N7" s="27">
        <v>411</v>
      </c>
      <c r="O7" s="27">
        <v>301</v>
      </c>
      <c r="Q7" s="27">
        <v>1084</v>
      </c>
      <c r="R7" s="27">
        <v>610</v>
      </c>
      <c r="S7" s="27">
        <v>570</v>
      </c>
      <c r="T7" s="27">
        <v>624</v>
      </c>
      <c r="V7" s="27">
        <v>478</v>
      </c>
      <c r="W7" s="27">
        <v>611</v>
      </c>
      <c r="X7" s="27">
        <v>555</v>
      </c>
      <c r="Y7" s="27">
        <v>474</v>
      </c>
      <c r="Z7" s="27">
        <v>368</v>
      </c>
      <c r="AA7" s="27">
        <v>216</v>
      </c>
      <c r="AB7" s="27">
        <v>210</v>
      </c>
      <c r="AD7" s="27">
        <v>980</v>
      </c>
      <c r="AE7" s="27">
        <v>615</v>
      </c>
      <c r="AF7" s="27">
        <v>527</v>
      </c>
      <c r="AG7" s="27">
        <v>106</v>
      </c>
      <c r="AH7" s="27">
        <v>432</v>
      </c>
      <c r="AI7" s="27">
        <v>248</v>
      </c>
      <c r="AJ7" s="27">
        <v>4</v>
      </c>
      <c r="AL7" s="27">
        <v>547</v>
      </c>
      <c r="AM7" s="27">
        <v>640</v>
      </c>
      <c r="AN7" s="27">
        <v>180</v>
      </c>
      <c r="AP7" s="27">
        <v>232</v>
      </c>
      <c r="AQ7" s="27">
        <v>183</v>
      </c>
      <c r="AR7" s="27">
        <v>41</v>
      </c>
      <c r="AS7" s="27">
        <v>497</v>
      </c>
      <c r="AT7" s="27">
        <v>67</v>
      </c>
      <c r="AU7" s="27">
        <v>3</v>
      </c>
      <c r="AW7" s="27">
        <v>2547</v>
      </c>
      <c r="AX7" s="27">
        <v>330</v>
      </c>
      <c r="AZ7" s="27">
        <v>1326</v>
      </c>
      <c r="BA7" s="27">
        <v>930</v>
      </c>
      <c r="BB7" s="27">
        <v>0</v>
      </c>
      <c r="BC7" s="27">
        <v>527</v>
      </c>
      <c r="BD7" s="27">
        <v>129</v>
      </c>
      <c r="BE7" s="27">
        <v>0</v>
      </c>
      <c r="BF7" s="27">
        <v>0</v>
      </c>
      <c r="BG7" s="27">
        <v>0</v>
      </c>
    </row>
    <row r="8" spans="2:61">
      <c r="B8" s="7" t="s">
        <v>106</v>
      </c>
      <c r="C8" s="13">
        <v>2920</v>
      </c>
      <c r="D8" s="13">
        <v>1186</v>
      </c>
      <c r="E8" s="13">
        <v>1731</v>
      </c>
      <c r="G8" s="13">
        <v>136</v>
      </c>
      <c r="H8" s="13">
        <v>405</v>
      </c>
      <c r="I8" s="13">
        <v>290</v>
      </c>
      <c r="J8" s="13">
        <v>248</v>
      </c>
      <c r="K8" s="13">
        <v>312</v>
      </c>
      <c r="L8" s="13">
        <v>316</v>
      </c>
      <c r="M8" s="13">
        <v>484</v>
      </c>
      <c r="N8" s="13">
        <v>449</v>
      </c>
      <c r="O8" s="13">
        <v>279</v>
      </c>
      <c r="Q8" s="13">
        <v>1091</v>
      </c>
      <c r="R8" s="13">
        <v>607</v>
      </c>
      <c r="S8" s="13">
        <v>575</v>
      </c>
      <c r="T8" s="13">
        <v>622</v>
      </c>
      <c r="V8" s="13">
        <v>560</v>
      </c>
      <c r="W8" s="13">
        <v>582</v>
      </c>
      <c r="X8" s="13">
        <v>565</v>
      </c>
      <c r="Y8" s="13">
        <v>435</v>
      </c>
      <c r="Z8" s="13">
        <v>352</v>
      </c>
      <c r="AA8" s="13">
        <v>214</v>
      </c>
      <c r="AB8" s="13">
        <v>212</v>
      </c>
      <c r="AD8" s="13">
        <v>987</v>
      </c>
      <c r="AE8" s="13">
        <v>617</v>
      </c>
      <c r="AF8" s="13">
        <v>529</v>
      </c>
      <c r="AG8" s="13">
        <v>105</v>
      </c>
      <c r="AH8" s="13">
        <v>433</v>
      </c>
      <c r="AI8" s="13">
        <v>247</v>
      </c>
      <c r="AJ8" s="13">
        <v>4</v>
      </c>
      <c r="AL8" s="13">
        <v>567</v>
      </c>
      <c r="AM8" s="13">
        <v>660</v>
      </c>
      <c r="AN8" s="13">
        <v>184</v>
      </c>
      <c r="AP8" s="13">
        <v>229</v>
      </c>
      <c r="AQ8" s="13">
        <v>174</v>
      </c>
      <c r="AR8" s="13">
        <v>41</v>
      </c>
      <c r="AS8" s="13">
        <v>473</v>
      </c>
      <c r="AT8" s="13">
        <v>66</v>
      </c>
      <c r="AU8" s="13">
        <v>3</v>
      </c>
      <c r="AW8" s="13">
        <v>2553</v>
      </c>
      <c r="AX8" s="13">
        <v>332</v>
      </c>
      <c r="AZ8" s="13">
        <v>1382</v>
      </c>
      <c r="BA8" s="13">
        <v>902</v>
      </c>
      <c r="BB8" s="13">
        <v>0</v>
      </c>
      <c r="BC8" s="13">
        <v>510</v>
      </c>
      <c r="BD8" s="13">
        <v>127</v>
      </c>
      <c r="BE8" s="13">
        <v>0</v>
      </c>
      <c r="BF8" s="13">
        <v>0</v>
      </c>
      <c r="BG8" s="13">
        <v>0</v>
      </c>
    </row>
    <row r="9" spans="2:61" ht="18.95" customHeight="1">
      <c r="B9" s="20" t="s">
        <v>93</v>
      </c>
      <c r="C9" s="18">
        <v>0.55778494986026705</v>
      </c>
      <c r="D9" s="18">
        <v>0.56892048894792824</v>
      </c>
      <c r="E9" s="18">
        <v>0.55014918321641959</v>
      </c>
      <c r="G9" s="18">
        <v>0.5864902194140118</v>
      </c>
      <c r="H9" s="18">
        <v>0.5437976180544285</v>
      </c>
      <c r="I9" s="18">
        <v>0.53036595709355638</v>
      </c>
      <c r="J9" s="18">
        <v>0.50145851536035901</v>
      </c>
      <c r="K9" s="18">
        <v>0.57759357619039098</v>
      </c>
      <c r="L9" s="18">
        <v>0.53289166434153157</v>
      </c>
      <c r="M9" s="18">
        <v>0.64946659528442352</v>
      </c>
      <c r="N9" s="18">
        <v>0.55246551093135121</v>
      </c>
      <c r="O9" s="18">
        <v>0.49840755098348322</v>
      </c>
      <c r="Q9" s="18">
        <v>0.59360223454025818</v>
      </c>
      <c r="R9" s="18">
        <v>0.52075721721824197</v>
      </c>
      <c r="S9" s="18">
        <v>0.56788687565281393</v>
      </c>
      <c r="T9" s="18">
        <v>0.52228240090375311</v>
      </c>
      <c r="V9" s="18">
        <v>0.55163326008029234</v>
      </c>
      <c r="W9" s="18">
        <v>0.58812440549525646</v>
      </c>
      <c r="X9" s="18">
        <v>0.59037549437187287</v>
      </c>
      <c r="Y9" s="18">
        <v>0.52139090889808348</v>
      </c>
      <c r="Z9" s="18">
        <v>0.53847864118299449</v>
      </c>
      <c r="AA9" s="18">
        <v>0.54303890634952212</v>
      </c>
      <c r="AB9" s="18">
        <v>0.52560086254796834</v>
      </c>
      <c r="AD9" s="18">
        <v>0.62085104220400067</v>
      </c>
      <c r="AE9" s="18">
        <v>0.53633590802498321</v>
      </c>
      <c r="AF9" s="18">
        <v>0.54375285723853783</v>
      </c>
      <c r="AG9" s="18">
        <v>0.5251635814632799</v>
      </c>
      <c r="AH9" s="18">
        <v>0.539060009804466</v>
      </c>
      <c r="AI9" s="18">
        <v>0.44030161625758679</v>
      </c>
      <c r="AJ9" s="18">
        <v>0.29980715738459868</v>
      </c>
      <c r="AL9" s="18">
        <v>0.63500000000000001</v>
      </c>
      <c r="AM9" s="18">
        <v>0.55759000000000003</v>
      </c>
      <c r="AN9" s="18">
        <v>0.53673000000000004</v>
      </c>
      <c r="AP9" s="18">
        <v>0.57649414911840524</v>
      </c>
      <c r="AQ9" s="18">
        <v>0.54884892226311444</v>
      </c>
      <c r="AR9" s="18">
        <v>0.5334991326739793</v>
      </c>
      <c r="AS9" s="18">
        <v>0.52484047827047808</v>
      </c>
      <c r="AT9" s="18">
        <v>0.47423404989523987</v>
      </c>
      <c r="AU9" s="18">
        <v>0.68461071174913901</v>
      </c>
      <c r="AW9" s="18">
        <v>0.56851724777762835</v>
      </c>
      <c r="AX9" s="18">
        <v>0.49827543302401811</v>
      </c>
      <c r="AZ9" s="18">
        <v>0.54820994582397042</v>
      </c>
      <c r="BA9" s="18">
        <v>0.57763489174463345</v>
      </c>
      <c r="BB9" s="18">
        <v>0</v>
      </c>
      <c r="BC9" s="18">
        <v>0.54350406877313662</v>
      </c>
      <c r="BD9" s="18">
        <v>0.57849566207837277</v>
      </c>
      <c r="BE9" s="18">
        <v>0</v>
      </c>
      <c r="BF9" s="18">
        <v>0</v>
      </c>
      <c r="BG9" s="18">
        <v>0</v>
      </c>
    </row>
    <row r="10" spans="2:61" ht="18.95" customHeight="1">
      <c r="B10" s="20" t="s">
        <v>94</v>
      </c>
      <c r="C10" s="18">
        <v>0.33808250411573632</v>
      </c>
      <c r="D10" s="18">
        <v>0.34923272701865749</v>
      </c>
      <c r="E10" s="18">
        <v>0.33043433069890782</v>
      </c>
      <c r="G10" s="18">
        <v>0.30247973154849339</v>
      </c>
      <c r="H10" s="18">
        <v>0.35666482123133059</v>
      </c>
      <c r="I10" s="18">
        <v>0.33508907318458109</v>
      </c>
      <c r="J10" s="18">
        <v>0.39944840782884122</v>
      </c>
      <c r="K10" s="18">
        <v>0.3196826374490247</v>
      </c>
      <c r="L10" s="18">
        <v>0.34073055037420918</v>
      </c>
      <c r="M10" s="18">
        <v>0.28445260594320321</v>
      </c>
      <c r="N10" s="18">
        <v>0.35429320065709841</v>
      </c>
      <c r="O10" s="18">
        <v>0.36147561363795011</v>
      </c>
      <c r="Q10" s="18">
        <v>0.34009128856676429</v>
      </c>
      <c r="R10" s="18">
        <v>0.36901809592957169</v>
      </c>
      <c r="S10" s="18">
        <v>0.31754735198988793</v>
      </c>
      <c r="T10" s="18">
        <v>0.32178521699961499</v>
      </c>
      <c r="V10" s="18">
        <v>0.28126658700862839</v>
      </c>
      <c r="W10" s="18">
        <v>0.32400289339748939</v>
      </c>
      <c r="X10" s="18">
        <v>0.3235850317894044</v>
      </c>
      <c r="Y10" s="18">
        <v>0.37762640661157248</v>
      </c>
      <c r="Z10" s="18">
        <v>0.37299185169703242</v>
      </c>
      <c r="AA10" s="18">
        <v>0.39815623248386411</v>
      </c>
      <c r="AB10" s="18">
        <v>0.36572636154882948</v>
      </c>
      <c r="AD10" s="18">
        <v>0.30432147743831478</v>
      </c>
      <c r="AE10" s="18">
        <v>0.35295000342942662</v>
      </c>
      <c r="AF10" s="18">
        <v>0.3362725377954463</v>
      </c>
      <c r="AG10" s="18">
        <v>0.37758193452754429</v>
      </c>
      <c r="AH10" s="18">
        <v>0.34242519606903249</v>
      </c>
      <c r="AI10" s="18">
        <v>0.41693737886611693</v>
      </c>
      <c r="AJ10" s="18">
        <v>0.2358772217288925</v>
      </c>
      <c r="AL10" s="18">
        <v>0.28954999999999997</v>
      </c>
      <c r="AM10" s="18">
        <v>0.32935999999999999</v>
      </c>
      <c r="AN10" s="18">
        <v>0.36182999999999998</v>
      </c>
      <c r="AP10" s="18">
        <v>0.3596702668900526</v>
      </c>
      <c r="AQ10" s="18">
        <v>0.29060672734272652</v>
      </c>
      <c r="AR10" s="18">
        <v>0.41922922846305072</v>
      </c>
      <c r="AS10" s="18">
        <v>0.3879978066330379</v>
      </c>
      <c r="AT10" s="18">
        <v>0.43745956287728133</v>
      </c>
      <c r="AU10" s="18">
        <v>0.31538928825086099</v>
      </c>
      <c r="AW10" s="18">
        <v>0.33725910923669172</v>
      </c>
      <c r="AX10" s="18">
        <v>0.34186933009742321</v>
      </c>
      <c r="AZ10" s="18">
        <v>0.32298479271287062</v>
      </c>
      <c r="BA10" s="18">
        <v>0.33143200852046589</v>
      </c>
      <c r="BB10" s="18">
        <v>0</v>
      </c>
      <c r="BC10" s="18">
        <v>0.38378211955633151</v>
      </c>
      <c r="BD10" s="18">
        <v>0.36602405270908361</v>
      </c>
      <c r="BE10" s="18">
        <v>0</v>
      </c>
      <c r="BF10" s="18">
        <v>0</v>
      </c>
      <c r="BG10" s="18">
        <v>0</v>
      </c>
    </row>
    <row r="11" spans="2:61" ht="18.95" customHeight="1">
      <c r="B11" s="20" t="s">
        <v>119</v>
      </c>
      <c r="C11" s="18">
        <v>0.1041325460239966</v>
      </c>
      <c r="D11" s="18">
        <v>8.1846784033414471E-2</v>
      </c>
      <c r="E11" s="18">
        <v>0.11941648608467249</v>
      </c>
      <c r="G11" s="18">
        <v>0.11103004903749469</v>
      </c>
      <c r="H11" s="18">
        <v>9.9537560714240803E-2</v>
      </c>
      <c r="I11" s="18">
        <v>0.13454496972186211</v>
      </c>
      <c r="J11" s="18">
        <v>9.909307681079986E-2</v>
      </c>
      <c r="K11" s="18">
        <v>0.10272378636058439</v>
      </c>
      <c r="L11" s="18">
        <v>0.1263777852842593</v>
      </c>
      <c r="M11" s="18">
        <v>6.6080798772373245E-2</v>
      </c>
      <c r="N11" s="18">
        <v>9.3241288411550341E-2</v>
      </c>
      <c r="O11" s="18">
        <v>0.14011683537856651</v>
      </c>
      <c r="Q11" s="18">
        <v>6.6306476892977376E-2</v>
      </c>
      <c r="R11" s="18">
        <v>0.11022468685218639</v>
      </c>
      <c r="S11" s="18">
        <v>0.1145657723572981</v>
      </c>
      <c r="T11" s="18">
        <v>0.15593238209663171</v>
      </c>
      <c r="V11" s="18">
        <v>0.16710015291107921</v>
      </c>
      <c r="W11" s="18">
        <v>8.7872701107254078E-2</v>
      </c>
      <c r="X11" s="18">
        <v>8.6039473838722749E-2</v>
      </c>
      <c r="Y11" s="18">
        <v>0.10098268449034389</v>
      </c>
      <c r="Z11" s="18">
        <v>8.8529507119973122E-2</v>
      </c>
      <c r="AA11" s="18">
        <v>5.880486116661391E-2</v>
      </c>
      <c r="AB11" s="18">
        <v>0.10867277590320221</v>
      </c>
      <c r="AD11" s="18">
        <v>7.4827480357684537E-2</v>
      </c>
      <c r="AE11" s="18">
        <v>0.1107140885455902</v>
      </c>
      <c r="AF11" s="18">
        <v>0.1199746049660159</v>
      </c>
      <c r="AG11" s="18">
        <v>9.7254484009175801E-2</v>
      </c>
      <c r="AH11" s="18">
        <v>0.1185147941265013</v>
      </c>
      <c r="AI11" s="18">
        <v>0.1427610048762965</v>
      </c>
      <c r="AJ11" s="18">
        <v>0.46431562088650868</v>
      </c>
      <c r="AL11" s="18">
        <v>7.5450000000000003E-2</v>
      </c>
      <c r="AM11" s="18">
        <v>0.11305</v>
      </c>
      <c r="AN11" s="18">
        <v>0.10144</v>
      </c>
      <c r="AP11" s="18">
        <v>6.3835583991542363E-2</v>
      </c>
      <c r="AQ11" s="18">
        <v>0.16054435039415921</v>
      </c>
      <c r="AR11" s="18">
        <v>4.7271638862970103E-2</v>
      </c>
      <c r="AS11" s="18">
        <v>8.7161715096484044E-2</v>
      </c>
      <c r="AT11" s="18">
        <v>8.8306387227479036E-2</v>
      </c>
      <c r="AU11" s="18">
        <v>0</v>
      </c>
      <c r="AW11" s="18">
        <v>9.422364298567977E-2</v>
      </c>
      <c r="AX11" s="18">
        <v>0.15985523687855879</v>
      </c>
      <c r="AZ11" s="18">
        <v>0.12880526146315879</v>
      </c>
      <c r="BA11" s="18">
        <v>9.0933099734900588E-2</v>
      </c>
      <c r="BB11" s="18">
        <v>0</v>
      </c>
      <c r="BC11" s="18">
        <v>7.2713811670532036E-2</v>
      </c>
      <c r="BD11" s="18">
        <v>5.548028521254366E-2</v>
      </c>
      <c r="BE11" s="18">
        <v>0</v>
      </c>
      <c r="BF11" s="18">
        <v>0</v>
      </c>
      <c r="BG11" s="18">
        <v>0</v>
      </c>
    </row>
    <row r="13" spans="2:61">
      <c r="B13" s="21" t="s">
        <v>33</v>
      </c>
    </row>
    <row r="14" spans="2:61">
      <c r="B14" t="s">
        <v>483</v>
      </c>
    </row>
    <row r="15" spans="2:61">
      <c r="B15"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I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324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2912</v>
      </c>
      <c r="D7" s="27">
        <v>1152</v>
      </c>
      <c r="E7" s="27">
        <v>1751</v>
      </c>
      <c r="G7" s="27">
        <v>147</v>
      </c>
      <c r="H7" s="27">
        <v>412</v>
      </c>
      <c r="I7" s="27">
        <v>288</v>
      </c>
      <c r="J7" s="27">
        <v>254</v>
      </c>
      <c r="K7" s="27">
        <v>311</v>
      </c>
      <c r="L7" s="27">
        <v>305</v>
      </c>
      <c r="M7" s="27">
        <v>483</v>
      </c>
      <c r="N7" s="27">
        <v>411</v>
      </c>
      <c r="O7" s="27">
        <v>301</v>
      </c>
      <c r="Q7" s="27">
        <v>1084</v>
      </c>
      <c r="R7" s="27">
        <v>610</v>
      </c>
      <c r="S7" s="27">
        <v>570</v>
      </c>
      <c r="T7" s="27">
        <v>624</v>
      </c>
      <c r="V7" s="27">
        <v>478</v>
      </c>
      <c r="W7" s="27">
        <v>611</v>
      </c>
      <c r="X7" s="27">
        <v>555</v>
      </c>
      <c r="Y7" s="27">
        <v>474</v>
      </c>
      <c r="Z7" s="27">
        <v>368</v>
      </c>
      <c r="AA7" s="27">
        <v>216</v>
      </c>
      <c r="AB7" s="27">
        <v>210</v>
      </c>
      <c r="AD7" s="27">
        <v>980</v>
      </c>
      <c r="AE7" s="27">
        <v>615</v>
      </c>
      <c r="AF7" s="27">
        <v>527</v>
      </c>
      <c r="AG7" s="27">
        <v>106</v>
      </c>
      <c r="AH7" s="27">
        <v>432</v>
      </c>
      <c r="AI7" s="27">
        <v>248</v>
      </c>
      <c r="AJ7" s="27">
        <v>4</v>
      </c>
      <c r="AL7" s="27">
        <v>547</v>
      </c>
      <c r="AM7" s="27">
        <v>640</v>
      </c>
      <c r="AN7" s="27">
        <v>180</v>
      </c>
      <c r="AP7" s="27">
        <v>232</v>
      </c>
      <c r="AQ7" s="27">
        <v>183</v>
      </c>
      <c r="AR7" s="27">
        <v>41</v>
      </c>
      <c r="AS7" s="27">
        <v>497</v>
      </c>
      <c r="AT7" s="27">
        <v>67</v>
      </c>
      <c r="AU7" s="27">
        <v>3</v>
      </c>
      <c r="AW7" s="27">
        <v>2547</v>
      </c>
      <c r="AX7" s="27">
        <v>330</v>
      </c>
      <c r="AZ7" s="27">
        <v>1326</v>
      </c>
      <c r="BA7" s="27">
        <v>930</v>
      </c>
      <c r="BB7" s="27">
        <v>0</v>
      </c>
      <c r="BC7" s="27">
        <v>527</v>
      </c>
      <c r="BD7" s="27">
        <v>129</v>
      </c>
      <c r="BE7" s="27">
        <v>0</v>
      </c>
      <c r="BF7" s="27">
        <v>0</v>
      </c>
      <c r="BG7" s="27">
        <v>0</v>
      </c>
    </row>
    <row r="8" spans="2:61">
      <c r="B8" s="7" t="s">
        <v>106</v>
      </c>
      <c r="C8" s="13">
        <v>2920</v>
      </c>
      <c r="D8" s="13">
        <v>1186</v>
      </c>
      <c r="E8" s="13">
        <v>1731</v>
      </c>
      <c r="G8" s="13">
        <v>136</v>
      </c>
      <c r="H8" s="13">
        <v>405</v>
      </c>
      <c r="I8" s="13">
        <v>290</v>
      </c>
      <c r="J8" s="13">
        <v>248</v>
      </c>
      <c r="K8" s="13">
        <v>312</v>
      </c>
      <c r="L8" s="13">
        <v>316</v>
      </c>
      <c r="M8" s="13">
        <v>484</v>
      </c>
      <c r="N8" s="13">
        <v>449</v>
      </c>
      <c r="O8" s="13">
        <v>279</v>
      </c>
      <c r="Q8" s="13">
        <v>1091</v>
      </c>
      <c r="R8" s="13">
        <v>607</v>
      </c>
      <c r="S8" s="13">
        <v>575</v>
      </c>
      <c r="T8" s="13">
        <v>622</v>
      </c>
      <c r="V8" s="13">
        <v>560</v>
      </c>
      <c r="W8" s="13">
        <v>582</v>
      </c>
      <c r="X8" s="13">
        <v>565</v>
      </c>
      <c r="Y8" s="13">
        <v>435</v>
      </c>
      <c r="Z8" s="13">
        <v>352</v>
      </c>
      <c r="AA8" s="13">
        <v>214</v>
      </c>
      <c r="AB8" s="13">
        <v>212</v>
      </c>
      <c r="AD8" s="13">
        <v>987</v>
      </c>
      <c r="AE8" s="13">
        <v>617</v>
      </c>
      <c r="AF8" s="13">
        <v>529</v>
      </c>
      <c r="AG8" s="13">
        <v>105</v>
      </c>
      <c r="AH8" s="13">
        <v>433</v>
      </c>
      <c r="AI8" s="13">
        <v>247</v>
      </c>
      <c r="AJ8" s="13">
        <v>4</v>
      </c>
      <c r="AL8" s="13">
        <v>567</v>
      </c>
      <c r="AM8" s="13">
        <v>660</v>
      </c>
      <c r="AN8" s="13">
        <v>184</v>
      </c>
      <c r="AP8" s="13">
        <v>229</v>
      </c>
      <c r="AQ8" s="13">
        <v>174</v>
      </c>
      <c r="AR8" s="13">
        <v>41</v>
      </c>
      <c r="AS8" s="13">
        <v>473</v>
      </c>
      <c r="AT8" s="13">
        <v>66</v>
      </c>
      <c r="AU8" s="13">
        <v>3</v>
      </c>
      <c r="AW8" s="13">
        <v>2553</v>
      </c>
      <c r="AX8" s="13">
        <v>332</v>
      </c>
      <c r="AZ8" s="13">
        <v>1382</v>
      </c>
      <c r="BA8" s="13">
        <v>902</v>
      </c>
      <c r="BB8" s="13">
        <v>0</v>
      </c>
      <c r="BC8" s="13">
        <v>510</v>
      </c>
      <c r="BD8" s="13">
        <v>127</v>
      </c>
      <c r="BE8" s="13">
        <v>0</v>
      </c>
      <c r="BF8" s="13">
        <v>0</v>
      </c>
      <c r="BG8" s="13">
        <v>0</v>
      </c>
    </row>
    <row r="9" spans="2:61" ht="18.95" customHeight="1">
      <c r="B9" s="20" t="s">
        <v>93</v>
      </c>
      <c r="C9" s="18">
        <v>0.50488949829935725</v>
      </c>
      <c r="D9" s="18">
        <v>0.52820738924384192</v>
      </c>
      <c r="E9" s="18">
        <v>0.48863525048042339</v>
      </c>
      <c r="G9" s="18">
        <v>0.41197907764845831</v>
      </c>
      <c r="H9" s="18">
        <v>0.48924752014431588</v>
      </c>
      <c r="I9" s="18">
        <v>0.5046951685838974</v>
      </c>
      <c r="J9" s="18">
        <v>0.46384157863671821</v>
      </c>
      <c r="K9" s="18">
        <v>0.51221957117391892</v>
      </c>
      <c r="L9" s="18">
        <v>0.52969551561558537</v>
      </c>
      <c r="M9" s="18">
        <v>0.593975473059148</v>
      </c>
      <c r="N9" s="18">
        <v>0.50526979447510423</v>
      </c>
      <c r="O9" s="18">
        <v>0.4184632732569622</v>
      </c>
      <c r="Q9" s="18">
        <v>0.55234670097546468</v>
      </c>
      <c r="R9" s="18">
        <v>0.51482282248236022</v>
      </c>
      <c r="S9" s="18">
        <v>0.45920774167574291</v>
      </c>
      <c r="T9" s="18">
        <v>0.45240745048600289</v>
      </c>
      <c r="V9" s="18">
        <v>0.38883616736997789</v>
      </c>
      <c r="W9" s="18">
        <v>0.48543154148975382</v>
      </c>
      <c r="X9" s="18">
        <v>0.54138483426784412</v>
      </c>
      <c r="Y9" s="18">
        <v>0.53156130289460479</v>
      </c>
      <c r="Z9" s="18">
        <v>0.57892528037616398</v>
      </c>
      <c r="AA9" s="18">
        <v>0.56583691608874409</v>
      </c>
      <c r="AB9" s="18">
        <v>0.52838561520782057</v>
      </c>
      <c r="AD9" s="18">
        <v>0.5713203707390605</v>
      </c>
      <c r="AE9" s="18">
        <v>0.47323329497287631</v>
      </c>
      <c r="AF9" s="18">
        <v>0.48200927422184309</v>
      </c>
      <c r="AG9" s="18">
        <v>0.57711346001935004</v>
      </c>
      <c r="AH9" s="18">
        <v>0.45516690423490552</v>
      </c>
      <c r="AI9" s="18">
        <v>0.42858279533400029</v>
      </c>
      <c r="AJ9" s="18">
        <v>0.22518511969004371</v>
      </c>
      <c r="AL9" s="18">
        <v>0.57138</v>
      </c>
      <c r="AM9" s="18">
        <v>0.44774999999999998</v>
      </c>
      <c r="AN9" s="18">
        <v>0.42986999999999997</v>
      </c>
      <c r="AP9" s="18">
        <v>0.61871374835231507</v>
      </c>
      <c r="AQ9" s="18">
        <v>0.46610355478604909</v>
      </c>
      <c r="AR9" s="18">
        <v>0.55524935984792223</v>
      </c>
      <c r="AS9" s="18">
        <v>0.55829525649008371</v>
      </c>
      <c r="AT9" s="18">
        <v>0.44907447883209739</v>
      </c>
      <c r="AU9" s="18">
        <v>1</v>
      </c>
      <c r="AW9" s="18">
        <v>0.52402067263061036</v>
      </c>
      <c r="AX9" s="18">
        <v>0.37875602909223738</v>
      </c>
      <c r="AZ9" s="18">
        <v>0.42819367261118307</v>
      </c>
      <c r="BA9" s="18">
        <v>0.56151835013863782</v>
      </c>
      <c r="BB9" s="18">
        <v>0</v>
      </c>
      <c r="BC9" s="18">
        <v>0.58556766043279884</v>
      </c>
      <c r="BD9" s="18">
        <v>0.61350699831405997</v>
      </c>
      <c r="BE9" s="18">
        <v>0</v>
      </c>
      <c r="BF9" s="18">
        <v>0</v>
      </c>
      <c r="BG9" s="18">
        <v>0</v>
      </c>
    </row>
    <row r="10" spans="2:61" ht="18.95" customHeight="1">
      <c r="B10" s="20" t="s">
        <v>94</v>
      </c>
      <c r="C10" s="18">
        <v>0.28871799679378629</v>
      </c>
      <c r="D10" s="18">
        <v>0.31630742887239688</v>
      </c>
      <c r="E10" s="18">
        <v>0.26971281428480148</v>
      </c>
      <c r="G10" s="18">
        <v>0.31313801830473598</v>
      </c>
      <c r="H10" s="18">
        <v>0.30041554710885982</v>
      </c>
      <c r="I10" s="18">
        <v>0.26454326819515689</v>
      </c>
      <c r="J10" s="18">
        <v>0.31329366797775138</v>
      </c>
      <c r="K10" s="18">
        <v>0.30281878060902362</v>
      </c>
      <c r="L10" s="18">
        <v>0.22870188921755821</v>
      </c>
      <c r="M10" s="18">
        <v>0.29208428169285239</v>
      </c>
      <c r="N10" s="18">
        <v>0.29321458231903352</v>
      </c>
      <c r="O10" s="18">
        <v>0.30217899122544017</v>
      </c>
      <c r="Q10" s="18">
        <v>0.29940479709459389</v>
      </c>
      <c r="R10" s="18">
        <v>0.27471208871879288</v>
      </c>
      <c r="S10" s="18">
        <v>0.31841492720573789</v>
      </c>
      <c r="T10" s="18">
        <v>0.26262608966565743</v>
      </c>
      <c r="V10" s="18">
        <v>0.27289597887782019</v>
      </c>
      <c r="W10" s="18">
        <v>0.30718634185415122</v>
      </c>
      <c r="X10" s="18">
        <v>0.25514911451005162</v>
      </c>
      <c r="Y10" s="18">
        <v>0.29637829287147471</v>
      </c>
      <c r="Z10" s="18">
        <v>0.30413259920175328</v>
      </c>
      <c r="AA10" s="18">
        <v>0.30861083381462462</v>
      </c>
      <c r="AB10" s="18">
        <v>0.30789348843074638</v>
      </c>
      <c r="AD10" s="18">
        <v>0.30005231926450487</v>
      </c>
      <c r="AE10" s="18">
        <v>0.29302499947417449</v>
      </c>
      <c r="AF10" s="18">
        <v>0.25215875040363528</v>
      </c>
      <c r="AG10" s="18">
        <v>0.2120618548873463</v>
      </c>
      <c r="AH10" s="18">
        <v>0.32550801783371691</v>
      </c>
      <c r="AI10" s="18">
        <v>0.28363697157959689</v>
      </c>
      <c r="AJ10" s="18">
        <v>0</v>
      </c>
      <c r="AL10" s="18">
        <v>0.26116</v>
      </c>
      <c r="AM10" s="18">
        <v>0.28782999999999997</v>
      </c>
      <c r="AN10" s="18">
        <v>0.29776999999999998</v>
      </c>
      <c r="AP10" s="18">
        <v>0.27645766667111482</v>
      </c>
      <c r="AQ10" s="18">
        <v>0.3797839133143675</v>
      </c>
      <c r="AR10" s="18">
        <v>0.28964867644369569</v>
      </c>
      <c r="AS10" s="18">
        <v>0.30121612324801972</v>
      </c>
      <c r="AT10" s="18">
        <v>0.37284118813226719</v>
      </c>
      <c r="AU10" s="18">
        <v>0</v>
      </c>
      <c r="AW10" s="18">
        <v>0.28824003033516771</v>
      </c>
      <c r="AX10" s="18">
        <v>0.29972208835164221</v>
      </c>
      <c r="AZ10" s="18">
        <v>0.28872565304538472</v>
      </c>
      <c r="BA10" s="18">
        <v>0.29391225133169108</v>
      </c>
      <c r="BB10" s="18">
        <v>0</v>
      </c>
      <c r="BC10" s="18">
        <v>0.28516005450344928</v>
      </c>
      <c r="BD10" s="18">
        <v>0.26597803250940022</v>
      </c>
      <c r="BE10" s="18">
        <v>0</v>
      </c>
      <c r="BF10" s="18">
        <v>0</v>
      </c>
      <c r="BG10" s="18">
        <v>0</v>
      </c>
    </row>
    <row r="11" spans="2:61" ht="18.95" customHeight="1">
      <c r="B11" s="20" t="s">
        <v>119</v>
      </c>
      <c r="C11" s="18">
        <v>0.20639250490685629</v>
      </c>
      <c r="D11" s="18">
        <v>0.15548518188376151</v>
      </c>
      <c r="E11" s="18">
        <v>0.24165193523477499</v>
      </c>
      <c r="G11" s="18">
        <v>0.27488290404680571</v>
      </c>
      <c r="H11" s="18">
        <v>0.2103369327468243</v>
      </c>
      <c r="I11" s="18">
        <v>0.23076156322094549</v>
      </c>
      <c r="J11" s="18">
        <v>0.22286475338553041</v>
      </c>
      <c r="K11" s="18">
        <v>0.1849616482170576</v>
      </c>
      <c r="L11" s="18">
        <v>0.24160259516685631</v>
      </c>
      <c r="M11" s="18">
        <v>0.11394024524799939</v>
      </c>
      <c r="N11" s="18">
        <v>0.20151562320586219</v>
      </c>
      <c r="O11" s="18">
        <v>0.27935773551759729</v>
      </c>
      <c r="Q11" s="18">
        <v>0.1482485019299413</v>
      </c>
      <c r="R11" s="18">
        <v>0.21046508879884701</v>
      </c>
      <c r="S11" s="18">
        <v>0.22237733111851921</v>
      </c>
      <c r="T11" s="18">
        <v>0.28496645984833952</v>
      </c>
      <c r="V11" s="18">
        <v>0.33826785375220197</v>
      </c>
      <c r="W11" s="18">
        <v>0.2073821166560951</v>
      </c>
      <c r="X11" s="18">
        <v>0.20346605122210429</v>
      </c>
      <c r="Y11" s="18">
        <v>0.17206040423392061</v>
      </c>
      <c r="Z11" s="18">
        <v>0.1169421204220827</v>
      </c>
      <c r="AA11" s="18">
        <v>0.12555225009663129</v>
      </c>
      <c r="AB11" s="18">
        <v>0.163720896361433</v>
      </c>
      <c r="AD11" s="18">
        <v>0.12862730999643451</v>
      </c>
      <c r="AE11" s="18">
        <v>0.23374170555294921</v>
      </c>
      <c r="AF11" s="18">
        <v>0.26583197537452158</v>
      </c>
      <c r="AG11" s="18">
        <v>0.2108246850933036</v>
      </c>
      <c r="AH11" s="18">
        <v>0.21932507793137751</v>
      </c>
      <c r="AI11" s="18">
        <v>0.28778023308640299</v>
      </c>
      <c r="AJ11" s="18">
        <v>0.77481488030995627</v>
      </c>
      <c r="AL11" s="18">
        <v>0.16747000000000001</v>
      </c>
      <c r="AM11" s="18">
        <v>0.26441999999999999</v>
      </c>
      <c r="AN11" s="18">
        <v>0.27235999999999999</v>
      </c>
      <c r="AP11" s="18">
        <v>0.1048285849765702</v>
      </c>
      <c r="AQ11" s="18">
        <v>0.15411253189958349</v>
      </c>
      <c r="AR11" s="18">
        <v>0.15510196370838211</v>
      </c>
      <c r="AS11" s="18">
        <v>0.1404886202618966</v>
      </c>
      <c r="AT11" s="18">
        <v>0.17808433303563551</v>
      </c>
      <c r="AU11" s="18">
        <v>0</v>
      </c>
      <c r="AW11" s="18">
        <v>0.18773929703422179</v>
      </c>
      <c r="AX11" s="18">
        <v>0.32152188255612041</v>
      </c>
      <c r="AZ11" s="18">
        <v>0.2830806743434322</v>
      </c>
      <c r="BA11" s="18">
        <v>0.14456939852967091</v>
      </c>
      <c r="BB11" s="18">
        <v>0</v>
      </c>
      <c r="BC11" s="18">
        <v>0.12927228506375199</v>
      </c>
      <c r="BD11" s="18">
        <v>0.1205149691765398</v>
      </c>
      <c r="BE11" s="18">
        <v>0</v>
      </c>
      <c r="BF11" s="18">
        <v>0</v>
      </c>
      <c r="BG11" s="18">
        <v>0</v>
      </c>
    </row>
    <row r="13" spans="2:61">
      <c r="B13" s="21" t="s">
        <v>33</v>
      </c>
    </row>
    <row r="14" spans="2:61">
      <c r="B14" t="s">
        <v>483</v>
      </c>
    </row>
    <row r="15" spans="2:61">
      <c r="B15"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BI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325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2912</v>
      </c>
      <c r="D7" s="27">
        <v>1152</v>
      </c>
      <c r="E7" s="27">
        <v>1751</v>
      </c>
      <c r="G7" s="27">
        <v>147</v>
      </c>
      <c r="H7" s="27">
        <v>412</v>
      </c>
      <c r="I7" s="27">
        <v>288</v>
      </c>
      <c r="J7" s="27">
        <v>254</v>
      </c>
      <c r="K7" s="27">
        <v>311</v>
      </c>
      <c r="L7" s="27">
        <v>305</v>
      </c>
      <c r="M7" s="27">
        <v>483</v>
      </c>
      <c r="N7" s="27">
        <v>411</v>
      </c>
      <c r="O7" s="27">
        <v>301</v>
      </c>
      <c r="Q7" s="27">
        <v>1084</v>
      </c>
      <c r="R7" s="27">
        <v>610</v>
      </c>
      <c r="S7" s="27">
        <v>570</v>
      </c>
      <c r="T7" s="27">
        <v>624</v>
      </c>
      <c r="V7" s="27">
        <v>478</v>
      </c>
      <c r="W7" s="27">
        <v>611</v>
      </c>
      <c r="X7" s="27">
        <v>555</v>
      </c>
      <c r="Y7" s="27">
        <v>474</v>
      </c>
      <c r="Z7" s="27">
        <v>368</v>
      </c>
      <c r="AA7" s="27">
        <v>216</v>
      </c>
      <c r="AB7" s="27">
        <v>210</v>
      </c>
      <c r="AD7" s="27">
        <v>980</v>
      </c>
      <c r="AE7" s="27">
        <v>615</v>
      </c>
      <c r="AF7" s="27">
        <v>527</v>
      </c>
      <c r="AG7" s="27">
        <v>106</v>
      </c>
      <c r="AH7" s="27">
        <v>432</v>
      </c>
      <c r="AI7" s="27">
        <v>248</v>
      </c>
      <c r="AJ7" s="27">
        <v>4</v>
      </c>
      <c r="AL7" s="27">
        <v>547</v>
      </c>
      <c r="AM7" s="27">
        <v>640</v>
      </c>
      <c r="AN7" s="27">
        <v>180</v>
      </c>
      <c r="AP7" s="27">
        <v>232</v>
      </c>
      <c r="AQ7" s="27">
        <v>183</v>
      </c>
      <c r="AR7" s="27">
        <v>41</v>
      </c>
      <c r="AS7" s="27">
        <v>497</v>
      </c>
      <c r="AT7" s="27">
        <v>67</v>
      </c>
      <c r="AU7" s="27">
        <v>3</v>
      </c>
      <c r="AW7" s="27">
        <v>2547</v>
      </c>
      <c r="AX7" s="27">
        <v>330</v>
      </c>
      <c r="AZ7" s="27">
        <v>1326</v>
      </c>
      <c r="BA7" s="27">
        <v>930</v>
      </c>
      <c r="BB7" s="27">
        <v>0</v>
      </c>
      <c r="BC7" s="27">
        <v>527</v>
      </c>
      <c r="BD7" s="27">
        <v>129</v>
      </c>
      <c r="BE7" s="27">
        <v>0</v>
      </c>
      <c r="BF7" s="27">
        <v>0</v>
      </c>
      <c r="BG7" s="27">
        <v>0</v>
      </c>
    </row>
    <row r="8" spans="2:61">
      <c r="B8" s="7" t="s">
        <v>106</v>
      </c>
      <c r="C8" s="13">
        <v>2920</v>
      </c>
      <c r="D8" s="13">
        <v>1186</v>
      </c>
      <c r="E8" s="13">
        <v>1731</v>
      </c>
      <c r="G8" s="13">
        <v>136</v>
      </c>
      <c r="H8" s="13">
        <v>405</v>
      </c>
      <c r="I8" s="13">
        <v>290</v>
      </c>
      <c r="J8" s="13">
        <v>248</v>
      </c>
      <c r="K8" s="13">
        <v>312</v>
      </c>
      <c r="L8" s="13">
        <v>316</v>
      </c>
      <c r="M8" s="13">
        <v>484</v>
      </c>
      <c r="N8" s="13">
        <v>449</v>
      </c>
      <c r="O8" s="13">
        <v>279</v>
      </c>
      <c r="Q8" s="13">
        <v>1091</v>
      </c>
      <c r="R8" s="13">
        <v>607</v>
      </c>
      <c r="S8" s="13">
        <v>575</v>
      </c>
      <c r="T8" s="13">
        <v>622</v>
      </c>
      <c r="V8" s="13">
        <v>560</v>
      </c>
      <c r="W8" s="13">
        <v>582</v>
      </c>
      <c r="X8" s="13">
        <v>565</v>
      </c>
      <c r="Y8" s="13">
        <v>435</v>
      </c>
      <c r="Z8" s="13">
        <v>352</v>
      </c>
      <c r="AA8" s="13">
        <v>214</v>
      </c>
      <c r="AB8" s="13">
        <v>212</v>
      </c>
      <c r="AD8" s="13">
        <v>987</v>
      </c>
      <c r="AE8" s="13">
        <v>617</v>
      </c>
      <c r="AF8" s="13">
        <v>529</v>
      </c>
      <c r="AG8" s="13">
        <v>105</v>
      </c>
      <c r="AH8" s="13">
        <v>433</v>
      </c>
      <c r="AI8" s="13">
        <v>247</v>
      </c>
      <c r="AJ8" s="13">
        <v>4</v>
      </c>
      <c r="AL8" s="13">
        <v>567</v>
      </c>
      <c r="AM8" s="13">
        <v>660</v>
      </c>
      <c r="AN8" s="13">
        <v>184</v>
      </c>
      <c r="AP8" s="13">
        <v>229</v>
      </c>
      <c r="AQ8" s="13">
        <v>174</v>
      </c>
      <c r="AR8" s="13">
        <v>41</v>
      </c>
      <c r="AS8" s="13">
        <v>473</v>
      </c>
      <c r="AT8" s="13">
        <v>66</v>
      </c>
      <c r="AU8" s="13">
        <v>3</v>
      </c>
      <c r="AW8" s="13">
        <v>2553</v>
      </c>
      <c r="AX8" s="13">
        <v>332</v>
      </c>
      <c r="AZ8" s="13">
        <v>1382</v>
      </c>
      <c r="BA8" s="13">
        <v>902</v>
      </c>
      <c r="BB8" s="13">
        <v>0</v>
      </c>
      <c r="BC8" s="13">
        <v>510</v>
      </c>
      <c r="BD8" s="13">
        <v>127</v>
      </c>
      <c r="BE8" s="13">
        <v>0</v>
      </c>
      <c r="BF8" s="13">
        <v>0</v>
      </c>
      <c r="BG8" s="13">
        <v>0</v>
      </c>
    </row>
    <row r="9" spans="2:61" ht="18.95" customHeight="1">
      <c r="B9" s="20" t="s">
        <v>93</v>
      </c>
      <c r="C9" s="18">
        <v>0.33905751384362542</v>
      </c>
      <c r="D9" s="18">
        <v>0.39543033231086888</v>
      </c>
      <c r="E9" s="18">
        <v>0.30026736630326539</v>
      </c>
      <c r="G9" s="18">
        <v>0.29699811676559068</v>
      </c>
      <c r="H9" s="18">
        <v>0.32712234318236899</v>
      </c>
      <c r="I9" s="18">
        <v>0.28600861652141468</v>
      </c>
      <c r="J9" s="18">
        <v>0.29444056914074818</v>
      </c>
      <c r="K9" s="18">
        <v>0.37076436914770339</v>
      </c>
      <c r="L9" s="18">
        <v>0.31569894712767183</v>
      </c>
      <c r="M9" s="18">
        <v>0.46991134990982281</v>
      </c>
      <c r="N9" s="18">
        <v>0.30779971317352472</v>
      </c>
      <c r="O9" s="18">
        <v>0.28630385203481651</v>
      </c>
      <c r="Q9" s="18">
        <v>0.37558782349919861</v>
      </c>
      <c r="R9" s="18">
        <v>0.31769713660918392</v>
      </c>
      <c r="S9" s="18">
        <v>0.33433522890243889</v>
      </c>
      <c r="T9" s="18">
        <v>0.30167890471732028</v>
      </c>
      <c r="V9" s="18">
        <v>0.19788434907082531</v>
      </c>
      <c r="W9" s="18">
        <v>0.25273996392031062</v>
      </c>
      <c r="X9" s="18">
        <v>0.26584210510448192</v>
      </c>
      <c r="Y9" s="18">
        <v>0.37496933944104432</v>
      </c>
      <c r="Z9" s="18">
        <v>0.55386748579277589</v>
      </c>
      <c r="AA9" s="18">
        <v>0.50541789775805568</v>
      </c>
      <c r="AB9" s="18">
        <v>0.5452781451597476</v>
      </c>
      <c r="AD9" s="18">
        <v>0.41485270317080869</v>
      </c>
      <c r="AE9" s="18">
        <v>0.32875849553038938</v>
      </c>
      <c r="AF9" s="18">
        <v>0.29883819477760792</v>
      </c>
      <c r="AG9" s="18">
        <v>0.34063617672907781</v>
      </c>
      <c r="AH9" s="18">
        <v>0.30985461104495432</v>
      </c>
      <c r="AI9" s="18">
        <v>0.20411392275804319</v>
      </c>
      <c r="AJ9" s="18">
        <v>0</v>
      </c>
      <c r="AL9" s="18">
        <v>0.31096000000000001</v>
      </c>
      <c r="AM9" s="18">
        <v>0.22858999999999999</v>
      </c>
      <c r="AN9" s="18">
        <v>0.19699</v>
      </c>
      <c r="AP9" s="18">
        <v>0.57364101920897514</v>
      </c>
      <c r="AQ9" s="18">
        <v>0.44280463124315023</v>
      </c>
      <c r="AR9" s="18">
        <v>0.49078964459687757</v>
      </c>
      <c r="AS9" s="18">
        <v>0.55631160861163842</v>
      </c>
      <c r="AT9" s="18">
        <v>0.51415317415992967</v>
      </c>
      <c r="AU9" s="18">
        <v>0.65769464412543044</v>
      </c>
      <c r="AW9" s="18">
        <v>0.35651762904058348</v>
      </c>
      <c r="AX9" s="18">
        <v>0.22860954843415371</v>
      </c>
      <c r="AZ9" s="18">
        <v>0.20986212161288609</v>
      </c>
      <c r="BA9" s="18">
        <v>0.36444333353071262</v>
      </c>
      <c r="BB9" s="18">
        <v>0</v>
      </c>
      <c r="BC9" s="18">
        <v>0.58641448599484125</v>
      </c>
      <c r="BD9" s="18">
        <v>0.57134508715357213</v>
      </c>
      <c r="BE9" s="18">
        <v>0</v>
      </c>
      <c r="BF9" s="18">
        <v>0</v>
      </c>
      <c r="BG9" s="18">
        <v>0</v>
      </c>
    </row>
    <row r="10" spans="2:61" ht="18.95" customHeight="1">
      <c r="B10" s="20" t="s">
        <v>94</v>
      </c>
      <c r="C10" s="18">
        <v>0.33582358880845831</v>
      </c>
      <c r="D10" s="18">
        <v>0.35697558247439348</v>
      </c>
      <c r="E10" s="18">
        <v>0.32106994276861028</v>
      </c>
      <c r="G10" s="18">
        <v>0.27680338133233529</v>
      </c>
      <c r="H10" s="18">
        <v>0.3327107863179074</v>
      </c>
      <c r="I10" s="18">
        <v>0.31915042923815712</v>
      </c>
      <c r="J10" s="18">
        <v>0.34163823565554868</v>
      </c>
      <c r="K10" s="18">
        <v>0.3625860422024203</v>
      </c>
      <c r="L10" s="18">
        <v>0.33421485359381259</v>
      </c>
      <c r="M10" s="18">
        <v>0.32617046299268287</v>
      </c>
      <c r="N10" s="18">
        <v>0.35711271525589933</v>
      </c>
      <c r="O10" s="18">
        <v>0.33567878641038379</v>
      </c>
      <c r="Q10" s="18">
        <v>0.34159417574447792</v>
      </c>
      <c r="R10" s="18">
        <v>0.33044107156030511</v>
      </c>
      <c r="S10" s="18">
        <v>0.32387352444442608</v>
      </c>
      <c r="T10" s="18">
        <v>0.3466195519638498</v>
      </c>
      <c r="V10" s="18">
        <v>0.3467893415958882</v>
      </c>
      <c r="W10" s="18">
        <v>0.34881914278121118</v>
      </c>
      <c r="X10" s="18">
        <v>0.33377726243480721</v>
      </c>
      <c r="Y10" s="18">
        <v>0.34364507274372319</v>
      </c>
      <c r="Z10" s="18">
        <v>0.29625076825391589</v>
      </c>
      <c r="AA10" s="18">
        <v>0.33305782467181999</v>
      </c>
      <c r="AB10" s="18">
        <v>0.32918873643878649</v>
      </c>
      <c r="AD10" s="18">
        <v>0.35626479955726292</v>
      </c>
      <c r="AE10" s="18">
        <v>0.33087036545580728</v>
      </c>
      <c r="AF10" s="18">
        <v>0.28920040256701129</v>
      </c>
      <c r="AG10" s="18">
        <v>0.27247740023516531</v>
      </c>
      <c r="AH10" s="18">
        <v>0.35746480113601747</v>
      </c>
      <c r="AI10" s="18">
        <v>0.36066683218456153</v>
      </c>
      <c r="AJ10" s="18">
        <v>0</v>
      </c>
      <c r="AL10" s="18">
        <v>0.37257000000000001</v>
      </c>
      <c r="AM10" s="18">
        <v>0.32885999999999999</v>
      </c>
      <c r="AN10" s="18">
        <v>0.37102000000000002</v>
      </c>
      <c r="AP10" s="18">
        <v>0.28049413669413081</v>
      </c>
      <c r="AQ10" s="18">
        <v>0.35332607227715901</v>
      </c>
      <c r="AR10" s="18">
        <v>0.45763866136172471</v>
      </c>
      <c r="AS10" s="18">
        <v>0.30304454566316308</v>
      </c>
      <c r="AT10" s="18">
        <v>0.32313661076005418</v>
      </c>
      <c r="AU10" s="18">
        <v>0.34230535587456951</v>
      </c>
      <c r="AW10" s="18">
        <v>0.33051517800092028</v>
      </c>
      <c r="AX10" s="18">
        <v>0.37266788325119721</v>
      </c>
      <c r="AZ10" s="18">
        <v>0.33682397234001388</v>
      </c>
      <c r="BA10" s="18">
        <v>0.36811998941206159</v>
      </c>
      <c r="BB10" s="18">
        <v>0</v>
      </c>
      <c r="BC10" s="18">
        <v>0.27804260319203328</v>
      </c>
      <c r="BD10" s="18">
        <v>0.32780779389276538</v>
      </c>
      <c r="BE10" s="18">
        <v>0</v>
      </c>
      <c r="BF10" s="18">
        <v>0</v>
      </c>
      <c r="BG10" s="18">
        <v>0</v>
      </c>
    </row>
    <row r="11" spans="2:61" ht="18.95" customHeight="1">
      <c r="B11" s="20" t="s">
        <v>119</v>
      </c>
      <c r="C11" s="18">
        <v>0.32511889734791632</v>
      </c>
      <c r="D11" s="18">
        <v>0.2475940852147378</v>
      </c>
      <c r="E11" s="18">
        <v>0.37866269092812432</v>
      </c>
      <c r="G11" s="18">
        <v>0.42619850190207398</v>
      </c>
      <c r="H11" s="18">
        <v>0.34016687049972349</v>
      </c>
      <c r="I11" s="18">
        <v>0.39484095424042798</v>
      </c>
      <c r="J11" s="18">
        <v>0.36392119520370309</v>
      </c>
      <c r="K11" s="18">
        <v>0.26664958864987642</v>
      </c>
      <c r="L11" s="18">
        <v>0.35008619927851581</v>
      </c>
      <c r="M11" s="18">
        <v>0.20391818709749429</v>
      </c>
      <c r="N11" s="18">
        <v>0.33508757157057611</v>
      </c>
      <c r="O11" s="18">
        <v>0.37801736155479942</v>
      </c>
      <c r="Q11" s="18">
        <v>0.28281800075632352</v>
      </c>
      <c r="R11" s="18">
        <v>0.35186179183051108</v>
      </c>
      <c r="S11" s="18">
        <v>0.34179124665313487</v>
      </c>
      <c r="T11" s="18">
        <v>0.3517015433188298</v>
      </c>
      <c r="V11" s="18">
        <v>0.45532630933328649</v>
      </c>
      <c r="W11" s="18">
        <v>0.39844089329847809</v>
      </c>
      <c r="X11" s="18">
        <v>0.40038063246071087</v>
      </c>
      <c r="Y11" s="18">
        <v>0.28138558781523249</v>
      </c>
      <c r="Z11" s="18">
        <v>0.14988174595330819</v>
      </c>
      <c r="AA11" s="18">
        <v>0.16152427757012419</v>
      </c>
      <c r="AB11" s="18">
        <v>0.125533118401466</v>
      </c>
      <c r="AD11" s="18">
        <v>0.22888249727192819</v>
      </c>
      <c r="AE11" s="18">
        <v>0.34037113901380328</v>
      </c>
      <c r="AF11" s="18">
        <v>0.41196140265538078</v>
      </c>
      <c r="AG11" s="18">
        <v>0.38688642303575688</v>
      </c>
      <c r="AH11" s="18">
        <v>0.3326805878190281</v>
      </c>
      <c r="AI11" s="18">
        <v>0.43521924505739551</v>
      </c>
      <c r="AJ11" s="18">
        <v>1</v>
      </c>
      <c r="AL11" s="18">
        <v>0.31646999999999997</v>
      </c>
      <c r="AM11" s="18">
        <v>0.44255</v>
      </c>
      <c r="AN11" s="18">
        <v>0.43198999999999999</v>
      </c>
      <c r="AP11" s="18">
        <v>0.14586484409689429</v>
      </c>
      <c r="AQ11" s="18">
        <v>0.20386929647969099</v>
      </c>
      <c r="AR11" s="18">
        <v>5.1571694041397748E-2</v>
      </c>
      <c r="AS11" s="18">
        <v>0.1406438457251985</v>
      </c>
      <c r="AT11" s="18">
        <v>0.16271021508001629</v>
      </c>
      <c r="AU11" s="18">
        <v>0</v>
      </c>
      <c r="AW11" s="18">
        <v>0.31296719295849612</v>
      </c>
      <c r="AX11" s="18">
        <v>0.39872256831464908</v>
      </c>
      <c r="AZ11" s="18">
        <v>0.45331390604710009</v>
      </c>
      <c r="BA11" s="18">
        <v>0.26743667705722579</v>
      </c>
      <c r="BB11" s="18">
        <v>0</v>
      </c>
      <c r="BC11" s="18">
        <v>0.13554291081312561</v>
      </c>
      <c r="BD11" s="18">
        <v>0.1008471189536623</v>
      </c>
      <c r="BE11" s="18">
        <v>0</v>
      </c>
      <c r="BF11" s="18">
        <v>0</v>
      </c>
      <c r="BG11" s="18">
        <v>0</v>
      </c>
    </row>
    <row r="13" spans="2:61">
      <c r="B13" s="21" t="s">
        <v>33</v>
      </c>
    </row>
    <row r="14" spans="2:61">
      <c r="B14" t="s">
        <v>483</v>
      </c>
    </row>
    <row r="15" spans="2:61">
      <c r="B15"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I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326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2912</v>
      </c>
      <c r="D7" s="27">
        <v>1152</v>
      </c>
      <c r="E7" s="27">
        <v>1751</v>
      </c>
      <c r="G7" s="27">
        <v>147</v>
      </c>
      <c r="H7" s="27">
        <v>412</v>
      </c>
      <c r="I7" s="27">
        <v>288</v>
      </c>
      <c r="J7" s="27">
        <v>254</v>
      </c>
      <c r="K7" s="27">
        <v>311</v>
      </c>
      <c r="L7" s="27">
        <v>305</v>
      </c>
      <c r="M7" s="27">
        <v>483</v>
      </c>
      <c r="N7" s="27">
        <v>411</v>
      </c>
      <c r="O7" s="27">
        <v>301</v>
      </c>
      <c r="Q7" s="27">
        <v>1084</v>
      </c>
      <c r="R7" s="27">
        <v>610</v>
      </c>
      <c r="S7" s="27">
        <v>570</v>
      </c>
      <c r="T7" s="27">
        <v>624</v>
      </c>
      <c r="V7" s="27">
        <v>478</v>
      </c>
      <c r="W7" s="27">
        <v>611</v>
      </c>
      <c r="X7" s="27">
        <v>555</v>
      </c>
      <c r="Y7" s="27">
        <v>474</v>
      </c>
      <c r="Z7" s="27">
        <v>368</v>
      </c>
      <c r="AA7" s="27">
        <v>216</v>
      </c>
      <c r="AB7" s="27">
        <v>210</v>
      </c>
      <c r="AD7" s="27">
        <v>980</v>
      </c>
      <c r="AE7" s="27">
        <v>615</v>
      </c>
      <c r="AF7" s="27">
        <v>527</v>
      </c>
      <c r="AG7" s="27">
        <v>106</v>
      </c>
      <c r="AH7" s="27">
        <v>432</v>
      </c>
      <c r="AI7" s="27">
        <v>248</v>
      </c>
      <c r="AJ7" s="27">
        <v>4</v>
      </c>
      <c r="AL7" s="27">
        <v>547</v>
      </c>
      <c r="AM7" s="27">
        <v>640</v>
      </c>
      <c r="AN7" s="27">
        <v>180</v>
      </c>
      <c r="AP7" s="27">
        <v>232</v>
      </c>
      <c r="AQ7" s="27">
        <v>183</v>
      </c>
      <c r="AR7" s="27">
        <v>41</v>
      </c>
      <c r="AS7" s="27">
        <v>497</v>
      </c>
      <c r="AT7" s="27">
        <v>67</v>
      </c>
      <c r="AU7" s="27">
        <v>3</v>
      </c>
      <c r="AW7" s="27">
        <v>2547</v>
      </c>
      <c r="AX7" s="27">
        <v>330</v>
      </c>
      <c r="AZ7" s="27">
        <v>1326</v>
      </c>
      <c r="BA7" s="27">
        <v>930</v>
      </c>
      <c r="BB7" s="27">
        <v>0</v>
      </c>
      <c r="BC7" s="27">
        <v>527</v>
      </c>
      <c r="BD7" s="27">
        <v>129</v>
      </c>
      <c r="BE7" s="27">
        <v>0</v>
      </c>
      <c r="BF7" s="27">
        <v>0</v>
      </c>
      <c r="BG7" s="27">
        <v>0</v>
      </c>
    </row>
    <row r="8" spans="2:61">
      <c r="B8" s="7" t="s">
        <v>106</v>
      </c>
      <c r="C8" s="13">
        <v>2920</v>
      </c>
      <c r="D8" s="13">
        <v>1186</v>
      </c>
      <c r="E8" s="13">
        <v>1731</v>
      </c>
      <c r="G8" s="13">
        <v>136</v>
      </c>
      <c r="H8" s="13">
        <v>405</v>
      </c>
      <c r="I8" s="13">
        <v>290</v>
      </c>
      <c r="J8" s="13">
        <v>248</v>
      </c>
      <c r="K8" s="13">
        <v>312</v>
      </c>
      <c r="L8" s="13">
        <v>316</v>
      </c>
      <c r="M8" s="13">
        <v>484</v>
      </c>
      <c r="N8" s="13">
        <v>449</v>
      </c>
      <c r="O8" s="13">
        <v>279</v>
      </c>
      <c r="Q8" s="13">
        <v>1091</v>
      </c>
      <c r="R8" s="13">
        <v>607</v>
      </c>
      <c r="S8" s="13">
        <v>575</v>
      </c>
      <c r="T8" s="13">
        <v>622</v>
      </c>
      <c r="V8" s="13">
        <v>560</v>
      </c>
      <c r="W8" s="13">
        <v>582</v>
      </c>
      <c r="X8" s="13">
        <v>565</v>
      </c>
      <c r="Y8" s="13">
        <v>435</v>
      </c>
      <c r="Z8" s="13">
        <v>352</v>
      </c>
      <c r="AA8" s="13">
        <v>214</v>
      </c>
      <c r="AB8" s="13">
        <v>212</v>
      </c>
      <c r="AD8" s="13">
        <v>987</v>
      </c>
      <c r="AE8" s="13">
        <v>617</v>
      </c>
      <c r="AF8" s="13">
        <v>529</v>
      </c>
      <c r="AG8" s="13">
        <v>105</v>
      </c>
      <c r="AH8" s="13">
        <v>433</v>
      </c>
      <c r="AI8" s="13">
        <v>247</v>
      </c>
      <c r="AJ8" s="13">
        <v>4</v>
      </c>
      <c r="AL8" s="13">
        <v>567</v>
      </c>
      <c r="AM8" s="13">
        <v>660</v>
      </c>
      <c r="AN8" s="13">
        <v>184</v>
      </c>
      <c r="AP8" s="13">
        <v>229</v>
      </c>
      <c r="AQ8" s="13">
        <v>174</v>
      </c>
      <c r="AR8" s="13">
        <v>41</v>
      </c>
      <c r="AS8" s="13">
        <v>473</v>
      </c>
      <c r="AT8" s="13">
        <v>66</v>
      </c>
      <c r="AU8" s="13">
        <v>3</v>
      </c>
      <c r="AW8" s="13">
        <v>2553</v>
      </c>
      <c r="AX8" s="13">
        <v>332</v>
      </c>
      <c r="AZ8" s="13">
        <v>1382</v>
      </c>
      <c r="BA8" s="13">
        <v>902</v>
      </c>
      <c r="BB8" s="13">
        <v>0</v>
      </c>
      <c r="BC8" s="13">
        <v>510</v>
      </c>
      <c r="BD8" s="13">
        <v>127</v>
      </c>
      <c r="BE8" s="13">
        <v>0</v>
      </c>
      <c r="BF8" s="13">
        <v>0</v>
      </c>
      <c r="BG8" s="13">
        <v>0</v>
      </c>
    </row>
    <row r="9" spans="2:61" ht="18.95" customHeight="1">
      <c r="B9" s="20" t="s">
        <v>93</v>
      </c>
      <c r="C9" s="18">
        <v>0.51423288787951416</v>
      </c>
      <c r="D9" s="18">
        <v>0.55782830431623798</v>
      </c>
      <c r="E9" s="18">
        <v>0.48412343916920619</v>
      </c>
      <c r="G9" s="18">
        <v>0.43077857037751099</v>
      </c>
      <c r="H9" s="18">
        <v>0.51211160512557174</v>
      </c>
      <c r="I9" s="18">
        <v>0.51582464785413262</v>
      </c>
      <c r="J9" s="18">
        <v>0.43196225578797798</v>
      </c>
      <c r="K9" s="18">
        <v>0.51657054505099642</v>
      </c>
      <c r="L9" s="18">
        <v>0.5225531415860335</v>
      </c>
      <c r="M9" s="18">
        <v>0.63207150555077873</v>
      </c>
      <c r="N9" s="18">
        <v>0.519659491244849</v>
      </c>
      <c r="O9" s="18">
        <v>0.40468730735907782</v>
      </c>
      <c r="Q9" s="18">
        <v>0.57188405792023866</v>
      </c>
      <c r="R9" s="18">
        <v>0.4977658901945009</v>
      </c>
      <c r="S9" s="18">
        <v>0.5033553322253187</v>
      </c>
      <c r="T9" s="18">
        <v>0.43444205903044658</v>
      </c>
      <c r="V9" s="18">
        <v>0.44814689900859028</v>
      </c>
      <c r="W9" s="18">
        <v>0.55445106056121518</v>
      </c>
      <c r="X9" s="18">
        <v>0.54206309476669146</v>
      </c>
      <c r="Y9" s="18">
        <v>0.52093422850770466</v>
      </c>
      <c r="Z9" s="18">
        <v>0.50887474007018396</v>
      </c>
      <c r="AA9" s="18">
        <v>0.51128519331878219</v>
      </c>
      <c r="AB9" s="18">
        <v>0.50246212910185239</v>
      </c>
      <c r="AD9" s="18">
        <v>0.6065951017865111</v>
      </c>
      <c r="AE9" s="18">
        <v>0.49703065181649658</v>
      </c>
      <c r="AF9" s="18">
        <v>0.44624331467838141</v>
      </c>
      <c r="AG9" s="18">
        <v>0.55098165305312907</v>
      </c>
      <c r="AH9" s="18">
        <v>0.45805788738360259</v>
      </c>
      <c r="AI9" s="18">
        <v>0.41650062977548769</v>
      </c>
      <c r="AJ9" s="18">
        <v>0.52499227707464247</v>
      </c>
      <c r="AL9" s="18">
        <v>0.61102999999999996</v>
      </c>
      <c r="AM9" s="18">
        <v>0.48358000000000001</v>
      </c>
      <c r="AN9" s="18">
        <v>0.4909</v>
      </c>
      <c r="AP9" s="18">
        <v>0.52960464490939774</v>
      </c>
      <c r="AQ9" s="18">
        <v>0.45794305432437038</v>
      </c>
      <c r="AR9" s="18">
        <v>0.66209727359194237</v>
      </c>
      <c r="AS9" s="18">
        <v>0.47759376042927609</v>
      </c>
      <c r="AT9" s="18">
        <v>0.48756667040422341</v>
      </c>
      <c r="AU9" s="18">
        <v>1</v>
      </c>
      <c r="AW9" s="18">
        <v>0.52956634112275069</v>
      </c>
      <c r="AX9" s="18">
        <v>0.4176390550845766</v>
      </c>
      <c r="AZ9" s="18">
        <v>0.48415494223466088</v>
      </c>
      <c r="BA9" s="18">
        <v>0.55110899974599381</v>
      </c>
      <c r="BB9" s="18">
        <v>0</v>
      </c>
      <c r="BC9" s="18">
        <v>0.52131551295113476</v>
      </c>
      <c r="BD9" s="18">
        <v>0.55135546432484017</v>
      </c>
      <c r="BE9" s="18">
        <v>0</v>
      </c>
      <c r="BF9" s="18">
        <v>0</v>
      </c>
      <c r="BG9" s="18">
        <v>0</v>
      </c>
    </row>
    <row r="10" spans="2:61" ht="18.95" customHeight="1">
      <c r="B10" s="20" t="s">
        <v>94</v>
      </c>
      <c r="C10" s="18">
        <v>0.36417584814836401</v>
      </c>
      <c r="D10" s="18">
        <v>0.35046620071768131</v>
      </c>
      <c r="E10" s="18">
        <v>0.37358498673014029</v>
      </c>
      <c r="G10" s="18">
        <v>0.43274885780128858</v>
      </c>
      <c r="H10" s="18">
        <v>0.35473295972997659</v>
      </c>
      <c r="I10" s="18">
        <v>0.36066278802091323</v>
      </c>
      <c r="J10" s="18">
        <v>0.44972522244657342</v>
      </c>
      <c r="K10" s="18">
        <v>0.36275434675827628</v>
      </c>
      <c r="L10" s="18">
        <v>0.32714124486036289</v>
      </c>
      <c r="M10" s="18">
        <v>0.29436790282737929</v>
      </c>
      <c r="N10" s="18">
        <v>0.37528184021646732</v>
      </c>
      <c r="O10" s="18">
        <v>0.41854254510581218</v>
      </c>
      <c r="Q10" s="18">
        <v>0.3441144004552224</v>
      </c>
      <c r="R10" s="18">
        <v>0.35752903474543568</v>
      </c>
      <c r="S10" s="18">
        <v>0.37049206159321352</v>
      </c>
      <c r="T10" s="18">
        <v>0.40478294495693268</v>
      </c>
      <c r="V10" s="18">
        <v>0.34406997534830858</v>
      </c>
      <c r="W10" s="18">
        <v>0.34144121177935161</v>
      </c>
      <c r="X10" s="18">
        <v>0.35457044251127051</v>
      </c>
      <c r="Y10" s="18">
        <v>0.37892304694126661</v>
      </c>
      <c r="Z10" s="18">
        <v>0.39967688433796689</v>
      </c>
      <c r="AA10" s="18">
        <v>0.3929155876798085</v>
      </c>
      <c r="AB10" s="18">
        <v>0.38700793192354688</v>
      </c>
      <c r="AD10" s="18">
        <v>0.31418082615256498</v>
      </c>
      <c r="AE10" s="18">
        <v>0.37959849469636148</v>
      </c>
      <c r="AF10" s="18">
        <v>0.40536419678353303</v>
      </c>
      <c r="AG10" s="18">
        <v>0.3152844024952578</v>
      </c>
      <c r="AH10" s="18">
        <v>0.38929040041952129</v>
      </c>
      <c r="AI10" s="18">
        <v>0.41595419355151608</v>
      </c>
      <c r="AJ10" s="18">
        <v>0.2358772217288925</v>
      </c>
      <c r="AL10" s="18">
        <v>0.29204999999999998</v>
      </c>
      <c r="AM10" s="18">
        <v>0.38607000000000002</v>
      </c>
      <c r="AN10" s="18">
        <v>0.38716</v>
      </c>
      <c r="AP10" s="18">
        <v>0.37873344577969797</v>
      </c>
      <c r="AQ10" s="18">
        <v>0.38927749670663309</v>
      </c>
      <c r="AR10" s="18">
        <v>0.26283877352837459</v>
      </c>
      <c r="AS10" s="18">
        <v>0.42764288832312702</v>
      </c>
      <c r="AT10" s="18">
        <v>0.44009613112778267</v>
      </c>
      <c r="AU10" s="18">
        <v>0</v>
      </c>
      <c r="AW10" s="18">
        <v>0.35991888426523949</v>
      </c>
      <c r="AX10" s="18">
        <v>0.3972165879225939</v>
      </c>
      <c r="AZ10" s="18">
        <v>0.36241983931452121</v>
      </c>
      <c r="BA10" s="18">
        <v>0.34825633505607329</v>
      </c>
      <c r="BB10" s="18">
        <v>0</v>
      </c>
      <c r="BC10" s="18">
        <v>0.39410256484970929</v>
      </c>
      <c r="BD10" s="18">
        <v>0.37608682092512902</v>
      </c>
      <c r="BE10" s="18">
        <v>0</v>
      </c>
      <c r="BF10" s="18">
        <v>0</v>
      </c>
      <c r="BG10" s="18">
        <v>0</v>
      </c>
    </row>
    <row r="11" spans="2:61" ht="18.95" customHeight="1">
      <c r="B11" s="20" t="s">
        <v>119</v>
      </c>
      <c r="C11" s="18">
        <v>0.1215912639721218</v>
      </c>
      <c r="D11" s="18">
        <v>9.1705494966081019E-2</v>
      </c>
      <c r="E11" s="18">
        <v>0.14229157410065349</v>
      </c>
      <c r="G11" s="18">
        <v>0.13647257182120029</v>
      </c>
      <c r="H11" s="18">
        <v>0.13315543514445161</v>
      </c>
      <c r="I11" s="18">
        <v>0.12351256412495409</v>
      </c>
      <c r="J11" s="18">
        <v>0.1183125217654486</v>
      </c>
      <c r="K11" s="18">
        <v>0.1206751081907274</v>
      </c>
      <c r="L11" s="18">
        <v>0.15030561355360361</v>
      </c>
      <c r="M11" s="18">
        <v>7.3560591621842045E-2</v>
      </c>
      <c r="N11" s="18">
        <v>0.1050586685386837</v>
      </c>
      <c r="O11" s="18">
        <v>0.1767701475351097</v>
      </c>
      <c r="Q11" s="18">
        <v>8.4001541624538864E-2</v>
      </c>
      <c r="R11" s="18">
        <v>0.14470507506006339</v>
      </c>
      <c r="S11" s="18">
        <v>0.12615260618146781</v>
      </c>
      <c r="T11" s="18">
        <v>0.16077499601262049</v>
      </c>
      <c r="V11" s="18">
        <v>0.20778312564310131</v>
      </c>
      <c r="W11" s="18">
        <v>0.1041077276594332</v>
      </c>
      <c r="X11" s="18">
        <v>0.1033664627220381</v>
      </c>
      <c r="Y11" s="18">
        <v>0.10014272455102879</v>
      </c>
      <c r="Z11" s="18">
        <v>9.1448375591849221E-2</v>
      </c>
      <c r="AA11" s="18">
        <v>9.5799219001409378E-2</v>
      </c>
      <c r="AB11" s="18">
        <v>0.1105299389746007</v>
      </c>
      <c r="AD11" s="18">
        <v>7.9224072060923773E-2</v>
      </c>
      <c r="AE11" s="18">
        <v>0.1233708534871419</v>
      </c>
      <c r="AF11" s="18">
        <v>0.1483924885380857</v>
      </c>
      <c r="AG11" s="18">
        <v>0.1337339444516131</v>
      </c>
      <c r="AH11" s="18">
        <v>0.15265171219687601</v>
      </c>
      <c r="AI11" s="18">
        <v>0.1675451766729964</v>
      </c>
      <c r="AJ11" s="18">
        <v>0.23913050119646509</v>
      </c>
      <c r="AL11" s="18">
        <v>9.6930000000000002E-2</v>
      </c>
      <c r="AM11" s="18">
        <v>0.13034999999999999</v>
      </c>
      <c r="AN11" s="18">
        <v>0.12194000000000001</v>
      </c>
      <c r="AP11" s="18">
        <v>9.1661909310904427E-2</v>
      </c>
      <c r="AQ11" s="18">
        <v>0.1527794489689967</v>
      </c>
      <c r="AR11" s="18">
        <v>7.5063952879682996E-2</v>
      </c>
      <c r="AS11" s="18">
        <v>9.47633512475968E-2</v>
      </c>
      <c r="AT11" s="18">
        <v>7.2337198467994121E-2</v>
      </c>
      <c r="AU11" s="18">
        <v>0</v>
      </c>
      <c r="AW11" s="18">
        <v>0.1105147746120097</v>
      </c>
      <c r="AX11" s="18">
        <v>0.18514435699282961</v>
      </c>
      <c r="AZ11" s="18">
        <v>0.15342521845081791</v>
      </c>
      <c r="BA11" s="18">
        <v>0.10063466519793279</v>
      </c>
      <c r="BB11" s="18">
        <v>0</v>
      </c>
      <c r="BC11" s="18">
        <v>8.4581922199156001E-2</v>
      </c>
      <c r="BD11" s="18">
        <v>7.2557714750030769E-2</v>
      </c>
      <c r="BE11" s="18">
        <v>0</v>
      </c>
      <c r="BF11" s="18">
        <v>0</v>
      </c>
      <c r="BG11" s="18">
        <v>0</v>
      </c>
    </row>
    <row r="13" spans="2:61">
      <c r="B13" s="21" t="s">
        <v>33</v>
      </c>
    </row>
    <row r="14" spans="2:61">
      <c r="B14" t="s">
        <v>483</v>
      </c>
    </row>
    <row r="15" spans="2:61">
      <c r="B15"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I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327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2912</v>
      </c>
      <c r="D7" s="27">
        <v>1152</v>
      </c>
      <c r="E7" s="27">
        <v>1751</v>
      </c>
      <c r="G7" s="27">
        <v>147</v>
      </c>
      <c r="H7" s="27">
        <v>412</v>
      </c>
      <c r="I7" s="27">
        <v>288</v>
      </c>
      <c r="J7" s="27">
        <v>254</v>
      </c>
      <c r="K7" s="27">
        <v>311</v>
      </c>
      <c r="L7" s="27">
        <v>305</v>
      </c>
      <c r="M7" s="27">
        <v>483</v>
      </c>
      <c r="N7" s="27">
        <v>411</v>
      </c>
      <c r="O7" s="27">
        <v>301</v>
      </c>
      <c r="Q7" s="27">
        <v>1084</v>
      </c>
      <c r="R7" s="27">
        <v>610</v>
      </c>
      <c r="S7" s="27">
        <v>570</v>
      </c>
      <c r="T7" s="27">
        <v>624</v>
      </c>
      <c r="V7" s="27">
        <v>478</v>
      </c>
      <c r="W7" s="27">
        <v>611</v>
      </c>
      <c r="X7" s="27">
        <v>555</v>
      </c>
      <c r="Y7" s="27">
        <v>474</v>
      </c>
      <c r="Z7" s="27">
        <v>368</v>
      </c>
      <c r="AA7" s="27">
        <v>216</v>
      </c>
      <c r="AB7" s="27">
        <v>210</v>
      </c>
      <c r="AD7" s="27">
        <v>980</v>
      </c>
      <c r="AE7" s="27">
        <v>615</v>
      </c>
      <c r="AF7" s="27">
        <v>527</v>
      </c>
      <c r="AG7" s="27">
        <v>106</v>
      </c>
      <c r="AH7" s="27">
        <v>432</v>
      </c>
      <c r="AI7" s="27">
        <v>248</v>
      </c>
      <c r="AJ7" s="27">
        <v>4</v>
      </c>
      <c r="AL7" s="27">
        <v>547</v>
      </c>
      <c r="AM7" s="27">
        <v>640</v>
      </c>
      <c r="AN7" s="27">
        <v>180</v>
      </c>
      <c r="AP7" s="27">
        <v>232</v>
      </c>
      <c r="AQ7" s="27">
        <v>183</v>
      </c>
      <c r="AR7" s="27">
        <v>41</v>
      </c>
      <c r="AS7" s="27">
        <v>497</v>
      </c>
      <c r="AT7" s="27">
        <v>67</v>
      </c>
      <c r="AU7" s="27">
        <v>3</v>
      </c>
      <c r="AW7" s="27">
        <v>2547</v>
      </c>
      <c r="AX7" s="27">
        <v>330</v>
      </c>
      <c r="AZ7" s="27">
        <v>1326</v>
      </c>
      <c r="BA7" s="27">
        <v>930</v>
      </c>
      <c r="BB7" s="27">
        <v>0</v>
      </c>
      <c r="BC7" s="27">
        <v>527</v>
      </c>
      <c r="BD7" s="27">
        <v>129</v>
      </c>
      <c r="BE7" s="27">
        <v>0</v>
      </c>
      <c r="BF7" s="27">
        <v>0</v>
      </c>
      <c r="BG7" s="27">
        <v>0</v>
      </c>
    </row>
    <row r="8" spans="2:61">
      <c r="B8" s="7" t="s">
        <v>106</v>
      </c>
      <c r="C8" s="13">
        <v>2920</v>
      </c>
      <c r="D8" s="13">
        <v>1186</v>
      </c>
      <c r="E8" s="13">
        <v>1731</v>
      </c>
      <c r="G8" s="13">
        <v>136</v>
      </c>
      <c r="H8" s="13">
        <v>405</v>
      </c>
      <c r="I8" s="13">
        <v>290</v>
      </c>
      <c r="J8" s="13">
        <v>248</v>
      </c>
      <c r="K8" s="13">
        <v>312</v>
      </c>
      <c r="L8" s="13">
        <v>316</v>
      </c>
      <c r="M8" s="13">
        <v>484</v>
      </c>
      <c r="N8" s="13">
        <v>449</v>
      </c>
      <c r="O8" s="13">
        <v>279</v>
      </c>
      <c r="Q8" s="13">
        <v>1091</v>
      </c>
      <c r="R8" s="13">
        <v>607</v>
      </c>
      <c r="S8" s="13">
        <v>575</v>
      </c>
      <c r="T8" s="13">
        <v>622</v>
      </c>
      <c r="V8" s="13">
        <v>560</v>
      </c>
      <c r="W8" s="13">
        <v>582</v>
      </c>
      <c r="X8" s="13">
        <v>565</v>
      </c>
      <c r="Y8" s="13">
        <v>435</v>
      </c>
      <c r="Z8" s="13">
        <v>352</v>
      </c>
      <c r="AA8" s="13">
        <v>214</v>
      </c>
      <c r="AB8" s="13">
        <v>212</v>
      </c>
      <c r="AD8" s="13">
        <v>987</v>
      </c>
      <c r="AE8" s="13">
        <v>617</v>
      </c>
      <c r="AF8" s="13">
        <v>529</v>
      </c>
      <c r="AG8" s="13">
        <v>105</v>
      </c>
      <c r="AH8" s="13">
        <v>433</v>
      </c>
      <c r="AI8" s="13">
        <v>247</v>
      </c>
      <c r="AJ8" s="13">
        <v>4</v>
      </c>
      <c r="AL8" s="13">
        <v>567</v>
      </c>
      <c r="AM8" s="13">
        <v>660</v>
      </c>
      <c r="AN8" s="13">
        <v>184</v>
      </c>
      <c r="AP8" s="13">
        <v>229</v>
      </c>
      <c r="AQ8" s="13">
        <v>174</v>
      </c>
      <c r="AR8" s="13">
        <v>41</v>
      </c>
      <c r="AS8" s="13">
        <v>473</v>
      </c>
      <c r="AT8" s="13">
        <v>66</v>
      </c>
      <c r="AU8" s="13">
        <v>3</v>
      </c>
      <c r="AW8" s="13">
        <v>2553</v>
      </c>
      <c r="AX8" s="13">
        <v>332</v>
      </c>
      <c r="AZ8" s="13">
        <v>1382</v>
      </c>
      <c r="BA8" s="13">
        <v>902</v>
      </c>
      <c r="BB8" s="13">
        <v>0</v>
      </c>
      <c r="BC8" s="13">
        <v>510</v>
      </c>
      <c r="BD8" s="13">
        <v>127</v>
      </c>
      <c r="BE8" s="13">
        <v>0</v>
      </c>
      <c r="BF8" s="13">
        <v>0</v>
      </c>
      <c r="BG8" s="13">
        <v>0</v>
      </c>
    </row>
    <row r="9" spans="2:61" ht="18.95" customHeight="1">
      <c r="B9" s="20" t="s">
        <v>93</v>
      </c>
      <c r="C9" s="18">
        <v>0.33025045979182233</v>
      </c>
      <c r="D9" s="18">
        <v>0.3881764965305598</v>
      </c>
      <c r="E9" s="18">
        <v>0.29105049660384841</v>
      </c>
      <c r="G9" s="18">
        <v>0.31792472401998478</v>
      </c>
      <c r="H9" s="18">
        <v>0.33034713488477763</v>
      </c>
      <c r="I9" s="18">
        <v>0.29275190869592072</v>
      </c>
      <c r="J9" s="18">
        <v>0.28682450452321873</v>
      </c>
      <c r="K9" s="18">
        <v>0.33224807611043011</v>
      </c>
      <c r="L9" s="18">
        <v>0.32003263401765758</v>
      </c>
      <c r="M9" s="18">
        <v>0.47179459423596942</v>
      </c>
      <c r="N9" s="18">
        <v>0.29910120823159952</v>
      </c>
      <c r="O9" s="18">
        <v>0.22798373145567891</v>
      </c>
      <c r="Q9" s="18">
        <v>0.38150010262674222</v>
      </c>
      <c r="R9" s="18">
        <v>0.30253911273598039</v>
      </c>
      <c r="S9" s="18">
        <v>0.30733913301699911</v>
      </c>
      <c r="T9" s="18">
        <v>0.28482744326022003</v>
      </c>
      <c r="V9" s="18">
        <v>0.28019908488633971</v>
      </c>
      <c r="W9" s="18">
        <v>0.35808773735470018</v>
      </c>
      <c r="X9" s="18">
        <v>0.30749509900679928</v>
      </c>
      <c r="Y9" s="18">
        <v>0.30481946393525639</v>
      </c>
      <c r="Z9" s="18">
        <v>0.35355631322973591</v>
      </c>
      <c r="AA9" s="18">
        <v>0.37312234363309732</v>
      </c>
      <c r="AB9" s="18">
        <v>0.41685216803937059</v>
      </c>
      <c r="AD9" s="18">
        <v>0.46188730179009041</v>
      </c>
      <c r="AE9" s="18">
        <v>0.29081155688903487</v>
      </c>
      <c r="AF9" s="18">
        <v>0.25292684687094441</v>
      </c>
      <c r="AG9" s="18">
        <v>0.31947284242188712</v>
      </c>
      <c r="AH9" s="18">
        <v>0.26281838139948172</v>
      </c>
      <c r="AI9" s="18">
        <v>0.1928891557410882</v>
      </c>
      <c r="AJ9" s="18">
        <v>0.22518511969004371</v>
      </c>
      <c r="AL9" s="18">
        <v>0.40177000000000002</v>
      </c>
      <c r="AM9" s="18">
        <v>0.29058</v>
      </c>
      <c r="AN9" s="18">
        <v>0.25063999999999997</v>
      </c>
      <c r="AP9" s="18">
        <v>0.40564508765319851</v>
      </c>
      <c r="AQ9" s="18">
        <v>0.35785824528848009</v>
      </c>
      <c r="AR9" s="18">
        <v>0.46493276301876008</v>
      </c>
      <c r="AS9" s="18">
        <v>0.33490727031351591</v>
      </c>
      <c r="AT9" s="18">
        <v>0.34712051895762808</v>
      </c>
      <c r="AU9" s="18">
        <v>0.65769464412543044</v>
      </c>
      <c r="AW9" s="18">
        <v>0.34331239964388921</v>
      </c>
      <c r="AX9" s="18">
        <v>0.24623362753669781</v>
      </c>
      <c r="AZ9" s="18">
        <v>0.27547666887911698</v>
      </c>
      <c r="BA9" s="18">
        <v>0.38122330122667247</v>
      </c>
      <c r="BB9" s="18">
        <v>0</v>
      </c>
      <c r="BC9" s="18">
        <v>0.37051828088065603</v>
      </c>
      <c r="BD9" s="18">
        <v>0.40276346483474929</v>
      </c>
      <c r="BE9" s="18">
        <v>0</v>
      </c>
      <c r="BF9" s="18">
        <v>0</v>
      </c>
      <c r="BG9" s="18">
        <v>0</v>
      </c>
    </row>
    <row r="10" spans="2:61" ht="18.95" customHeight="1">
      <c r="B10" s="20" t="s">
        <v>94</v>
      </c>
      <c r="C10" s="18">
        <v>0.53314234149340756</v>
      </c>
      <c r="D10" s="18">
        <v>0.49511012873308308</v>
      </c>
      <c r="E10" s="18">
        <v>0.55863303778288742</v>
      </c>
      <c r="G10" s="18">
        <v>0.50440560137762203</v>
      </c>
      <c r="H10" s="18">
        <v>0.52462063288070182</v>
      </c>
      <c r="I10" s="18">
        <v>0.57258274726592606</v>
      </c>
      <c r="J10" s="18">
        <v>0.5943478409182259</v>
      </c>
      <c r="K10" s="18">
        <v>0.51720429212351948</v>
      </c>
      <c r="L10" s="18">
        <v>0.54811393399881836</v>
      </c>
      <c r="M10" s="18">
        <v>0.42778020968868408</v>
      </c>
      <c r="N10" s="18">
        <v>0.53760472145079963</v>
      </c>
      <c r="O10" s="18">
        <v>0.64032621561038128</v>
      </c>
      <c r="Q10" s="18">
        <v>0.51447311839517695</v>
      </c>
      <c r="R10" s="18">
        <v>0.54750860314663541</v>
      </c>
      <c r="S10" s="18">
        <v>0.56206367300658044</v>
      </c>
      <c r="T10" s="18">
        <v>0.53384283537483623</v>
      </c>
      <c r="V10" s="18">
        <v>0.52374394402015267</v>
      </c>
      <c r="W10" s="18">
        <v>0.51154689712196877</v>
      </c>
      <c r="X10" s="18">
        <v>0.57539438122142339</v>
      </c>
      <c r="Y10" s="18">
        <v>0.5446470000429674</v>
      </c>
      <c r="Z10" s="18">
        <v>0.54439207539291534</v>
      </c>
      <c r="AA10" s="18">
        <v>0.5339601870120575</v>
      </c>
      <c r="AB10" s="18">
        <v>0.46159845925330112</v>
      </c>
      <c r="AD10" s="18">
        <v>0.44747061589883502</v>
      </c>
      <c r="AE10" s="18">
        <v>0.54471552377532817</v>
      </c>
      <c r="AF10" s="18">
        <v>0.58844372003290513</v>
      </c>
      <c r="AG10" s="18">
        <v>0.56675364831648289</v>
      </c>
      <c r="AH10" s="18">
        <v>0.56581464578929985</v>
      </c>
      <c r="AI10" s="18">
        <v>0.65648814375215014</v>
      </c>
      <c r="AJ10" s="18">
        <v>0.5356843791134912</v>
      </c>
      <c r="AL10" s="18">
        <v>0.48452000000000001</v>
      </c>
      <c r="AM10" s="18">
        <v>0.56496999999999997</v>
      </c>
      <c r="AN10" s="18">
        <v>0.59843999999999997</v>
      </c>
      <c r="AP10" s="18">
        <v>0.48548281154460959</v>
      </c>
      <c r="AQ10" s="18">
        <v>0.46202376299359538</v>
      </c>
      <c r="AR10" s="18">
        <v>0.48143474903357442</v>
      </c>
      <c r="AS10" s="18">
        <v>0.56388685869558208</v>
      </c>
      <c r="AT10" s="18">
        <v>0.55976188920327308</v>
      </c>
      <c r="AU10" s="18">
        <v>0.34230535587456951</v>
      </c>
      <c r="AW10" s="18">
        <v>0.52907345475403189</v>
      </c>
      <c r="AX10" s="18">
        <v>0.56695018314098067</v>
      </c>
      <c r="AZ10" s="18">
        <v>0.55936689309471876</v>
      </c>
      <c r="BA10" s="18">
        <v>0.49076129334483182</v>
      </c>
      <c r="BB10" s="18">
        <v>0</v>
      </c>
      <c r="BC10" s="18">
        <v>0.53862927345509781</v>
      </c>
      <c r="BD10" s="18">
        <v>0.52662329968438604</v>
      </c>
      <c r="BE10" s="18">
        <v>0</v>
      </c>
      <c r="BF10" s="18">
        <v>0</v>
      </c>
      <c r="BG10" s="18">
        <v>0</v>
      </c>
    </row>
    <row r="11" spans="2:61" ht="18.95" customHeight="1">
      <c r="B11" s="20" t="s">
        <v>119</v>
      </c>
      <c r="C11" s="18">
        <v>0.13660719871477009</v>
      </c>
      <c r="D11" s="18">
        <v>0.1167133747363575</v>
      </c>
      <c r="E11" s="18">
        <v>0.15031646561326409</v>
      </c>
      <c r="G11" s="18">
        <v>0.17766967460239311</v>
      </c>
      <c r="H11" s="18">
        <v>0.14503223223452069</v>
      </c>
      <c r="I11" s="18">
        <v>0.13466534403815311</v>
      </c>
      <c r="J11" s="18">
        <v>0.1188276545585553</v>
      </c>
      <c r="K11" s="18">
        <v>0.15054763176605049</v>
      </c>
      <c r="L11" s="18">
        <v>0.13185343198352389</v>
      </c>
      <c r="M11" s="18">
        <v>0.1004251960753465</v>
      </c>
      <c r="N11" s="18">
        <v>0.1632940703176009</v>
      </c>
      <c r="O11" s="18">
        <v>0.13169005293393971</v>
      </c>
      <c r="Q11" s="18">
        <v>0.10402677897808089</v>
      </c>
      <c r="R11" s="18">
        <v>0.14995228411738429</v>
      </c>
      <c r="S11" s="18">
        <v>0.13059719397642031</v>
      </c>
      <c r="T11" s="18">
        <v>0.18132972136494371</v>
      </c>
      <c r="V11" s="18">
        <v>0.19605697109350781</v>
      </c>
      <c r="W11" s="18">
        <v>0.13036536552333081</v>
      </c>
      <c r="X11" s="18">
        <v>0.11711051977177719</v>
      </c>
      <c r="Y11" s="18">
        <v>0.15053353602177619</v>
      </c>
      <c r="Z11" s="18">
        <v>0.1020516113773489</v>
      </c>
      <c r="AA11" s="18">
        <v>9.2917469354845184E-2</v>
      </c>
      <c r="AB11" s="18">
        <v>0.1215493727073282</v>
      </c>
      <c r="AD11" s="18">
        <v>9.0642082311074637E-2</v>
      </c>
      <c r="AE11" s="18">
        <v>0.16447291933563679</v>
      </c>
      <c r="AF11" s="18">
        <v>0.15862943309615071</v>
      </c>
      <c r="AG11" s="18">
        <v>0.11377350926162989</v>
      </c>
      <c r="AH11" s="18">
        <v>0.17136697281121829</v>
      </c>
      <c r="AI11" s="18">
        <v>0.15062270050676191</v>
      </c>
      <c r="AJ11" s="18">
        <v>0.23913050119646509</v>
      </c>
      <c r="AL11" s="18">
        <v>0.1137</v>
      </c>
      <c r="AM11" s="18">
        <v>0.14445</v>
      </c>
      <c r="AN11" s="18">
        <v>0.15090999999999999</v>
      </c>
      <c r="AP11" s="18">
        <v>0.10887210080219201</v>
      </c>
      <c r="AQ11" s="18">
        <v>0.18011799171792461</v>
      </c>
      <c r="AR11" s="18">
        <v>5.3632487947665508E-2</v>
      </c>
      <c r="AS11" s="18">
        <v>0.101205870990902</v>
      </c>
      <c r="AT11" s="18">
        <v>9.3117591839098998E-2</v>
      </c>
      <c r="AU11" s="18">
        <v>0</v>
      </c>
      <c r="AW11" s="18">
        <v>0.12761414560207879</v>
      </c>
      <c r="AX11" s="18">
        <v>0.18681618932232161</v>
      </c>
      <c r="AZ11" s="18">
        <v>0.16515643802616409</v>
      </c>
      <c r="BA11" s="18">
        <v>0.1280154054284956</v>
      </c>
      <c r="BB11" s="18">
        <v>0</v>
      </c>
      <c r="BC11" s="18">
        <v>9.0852445664246217E-2</v>
      </c>
      <c r="BD11" s="18">
        <v>7.0613235480864608E-2</v>
      </c>
      <c r="BE11" s="18">
        <v>0</v>
      </c>
      <c r="BF11" s="18">
        <v>0</v>
      </c>
      <c r="BG11" s="18">
        <v>0</v>
      </c>
    </row>
    <row r="13" spans="2:61">
      <c r="B13" s="21" t="s">
        <v>33</v>
      </c>
    </row>
    <row r="14" spans="2:61">
      <c r="B14" t="s">
        <v>483</v>
      </c>
    </row>
    <row r="15" spans="2:61">
      <c r="B15"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I19"/>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328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2256</v>
      </c>
      <c r="D7" s="27">
        <v>866</v>
      </c>
      <c r="E7" s="27">
        <v>1387</v>
      </c>
      <c r="G7" s="27">
        <v>120</v>
      </c>
      <c r="H7" s="27">
        <v>325</v>
      </c>
      <c r="I7" s="27">
        <v>236</v>
      </c>
      <c r="J7" s="27">
        <v>202</v>
      </c>
      <c r="K7" s="27">
        <v>232</v>
      </c>
      <c r="L7" s="27">
        <v>231</v>
      </c>
      <c r="M7" s="27">
        <v>337</v>
      </c>
      <c r="N7" s="27">
        <v>325</v>
      </c>
      <c r="O7" s="27">
        <v>248</v>
      </c>
      <c r="Q7" s="27">
        <v>887</v>
      </c>
      <c r="R7" s="27">
        <v>419</v>
      </c>
      <c r="S7" s="27">
        <v>424</v>
      </c>
      <c r="T7" s="27">
        <v>505</v>
      </c>
      <c r="V7" s="27">
        <v>478</v>
      </c>
      <c r="W7" s="27">
        <v>607</v>
      </c>
      <c r="X7" s="27">
        <v>548</v>
      </c>
      <c r="Y7" s="27">
        <v>400</v>
      </c>
      <c r="Z7" s="27">
        <v>97</v>
      </c>
      <c r="AA7" s="27">
        <v>59</v>
      </c>
      <c r="AB7" s="27">
        <v>67</v>
      </c>
      <c r="AD7" s="27">
        <v>734</v>
      </c>
      <c r="AE7" s="27">
        <v>481</v>
      </c>
      <c r="AF7" s="27">
        <v>415</v>
      </c>
      <c r="AG7" s="27">
        <v>79</v>
      </c>
      <c r="AH7" s="27">
        <v>339</v>
      </c>
      <c r="AI7" s="27">
        <v>204</v>
      </c>
      <c r="AJ7" s="27">
        <v>4</v>
      </c>
      <c r="AL7" s="27">
        <v>547</v>
      </c>
      <c r="AM7" s="27">
        <v>640</v>
      </c>
      <c r="AN7" s="27">
        <v>180</v>
      </c>
      <c r="AP7" s="27">
        <v>10</v>
      </c>
      <c r="AQ7" s="27">
        <v>171</v>
      </c>
      <c r="AR7" s="27">
        <v>9</v>
      </c>
      <c r="AS7" s="27">
        <v>176</v>
      </c>
      <c r="AT7" s="27">
        <v>22</v>
      </c>
      <c r="AU7" s="27">
        <v>1</v>
      </c>
      <c r="AW7" s="27">
        <v>1967</v>
      </c>
      <c r="AX7" s="27">
        <v>256</v>
      </c>
      <c r="AZ7" s="27">
        <v>1326</v>
      </c>
      <c r="BA7" s="27">
        <v>930</v>
      </c>
      <c r="BB7" s="27">
        <v>0</v>
      </c>
      <c r="BC7" s="27">
        <v>0</v>
      </c>
      <c r="BD7" s="27">
        <v>0</v>
      </c>
      <c r="BE7" s="27">
        <v>0</v>
      </c>
      <c r="BF7" s="27">
        <v>0</v>
      </c>
      <c r="BG7" s="27">
        <v>0</v>
      </c>
    </row>
    <row r="8" spans="2:61">
      <c r="B8" s="7" t="s">
        <v>106</v>
      </c>
      <c r="C8" s="13">
        <v>2283</v>
      </c>
      <c r="D8" s="13">
        <v>882</v>
      </c>
      <c r="E8" s="13">
        <v>1400</v>
      </c>
      <c r="G8" s="13">
        <v>112</v>
      </c>
      <c r="H8" s="13">
        <v>322</v>
      </c>
      <c r="I8" s="13">
        <v>239</v>
      </c>
      <c r="J8" s="13">
        <v>199</v>
      </c>
      <c r="K8" s="13">
        <v>238</v>
      </c>
      <c r="L8" s="13">
        <v>244</v>
      </c>
      <c r="M8" s="13">
        <v>340</v>
      </c>
      <c r="N8" s="13">
        <v>358</v>
      </c>
      <c r="O8" s="13">
        <v>232</v>
      </c>
      <c r="Q8" s="13">
        <v>902</v>
      </c>
      <c r="R8" s="13">
        <v>422</v>
      </c>
      <c r="S8" s="13">
        <v>432</v>
      </c>
      <c r="T8" s="13">
        <v>507</v>
      </c>
      <c r="V8" s="13">
        <v>560</v>
      </c>
      <c r="W8" s="13">
        <v>578</v>
      </c>
      <c r="X8" s="13">
        <v>558</v>
      </c>
      <c r="Y8" s="13">
        <v>367</v>
      </c>
      <c r="Z8" s="13">
        <v>94</v>
      </c>
      <c r="AA8" s="13">
        <v>58</v>
      </c>
      <c r="AB8" s="13">
        <v>67</v>
      </c>
      <c r="AD8" s="13">
        <v>745</v>
      </c>
      <c r="AE8" s="13">
        <v>486</v>
      </c>
      <c r="AF8" s="13">
        <v>421</v>
      </c>
      <c r="AG8" s="13">
        <v>79</v>
      </c>
      <c r="AH8" s="13">
        <v>343</v>
      </c>
      <c r="AI8" s="13">
        <v>205</v>
      </c>
      <c r="AJ8" s="13">
        <v>4</v>
      </c>
      <c r="AL8" s="13">
        <v>567</v>
      </c>
      <c r="AM8" s="13">
        <v>660</v>
      </c>
      <c r="AN8" s="13">
        <v>184</v>
      </c>
      <c r="AP8" s="13">
        <v>9</v>
      </c>
      <c r="AQ8" s="13">
        <v>162</v>
      </c>
      <c r="AR8" s="13">
        <v>9</v>
      </c>
      <c r="AS8" s="13">
        <v>168</v>
      </c>
      <c r="AT8" s="13">
        <v>21</v>
      </c>
      <c r="AU8" s="13">
        <v>1</v>
      </c>
      <c r="AW8" s="13">
        <v>1989</v>
      </c>
      <c r="AX8" s="13">
        <v>262</v>
      </c>
      <c r="AZ8" s="13">
        <v>1382</v>
      </c>
      <c r="BA8" s="13">
        <v>902</v>
      </c>
      <c r="BB8" s="13">
        <v>0</v>
      </c>
      <c r="BC8" s="13">
        <v>0</v>
      </c>
      <c r="BD8" s="13">
        <v>0</v>
      </c>
      <c r="BE8" s="13">
        <v>0</v>
      </c>
      <c r="BF8" s="13">
        <v>0</v>
      </c>
      <c r="BG8" s="13">
        <v>0</v>
      </c>
    </row>
    <row r="9" spans="2:61" ht="18.95" customHeight="1">
      <c r="B9" s="20" t="s">
        <v>330</v>
      </c>
      <c r="C9" s="18">
        <v>4.1933727049714632E-2</v>
      </c>
      <c r="D9" s="18">
        <v>5.2401716319173001E-2</v>
      </c>
      <c r="E9" s="18">
        <v>3.5387526316953299E-2</v>
      </c>
      <c r="G9" s="18">
        <v>1.5980787420767771E-2</v>
      </c>
      <c r="H9" s="18">
        <v>5.7600835337354488E-2</v>
      </c>
      <c r="I9" s="18">
        <v>5.8378136158812342E-2</v>
      </c>
      <c r="J9" s="18">
        <v>2.4131915262001289E-2</v>
      </c>
      <c r="K9" s="18">
        <v>3.3617029332192287E-2</v>
      </c>
      <c r="L9" s="18">
        <v>3.3052419796623343E-2</v>
      </c>
      <c r="M9" s="18">
        <v>7.4280293627875194E-2</v>
      </c>
      <c r="N9" s="18">
        <v>2.9472240626397011E-2</v>
      </c>
      <c r="O9" s="18">
        <v>2.0763159607436691E-2</v>
      </c>
      <c r="Q9" s="18">
        <v>4.7503858835393972E-2</v>
      </c>
      <c r="R9" s="18">
        <v>3.4842507667076673E-2</v>
      </c>
      <c r="S9" s="18">
        <v>4.5194266042466652E-2</v>
      </c>
      <c r="T9" s="18">
        <v>3.6910414799064893E-2</v>
      </c>
      <c r="V9" s="18">
        <v>2.7624798489510379E-2</v>
      </c>
      <c r="W9" s="18">
        <v>4.806123242738921E-2</v>
      </c>
      <c r="X9" s="18">
        <v>4.1963255994070782E-2</v>
      </c>
      <c r="Y9" s="18">
        <v>3.8279591246555757E-2</v>
      </c>
      <c r="Z9" s="18">
        <v>5.0820684412359443E-2</v>
      </c>
      <c r="AA9" s="18">
        <v>4.9569741873488837E-2</v>
      </c>
      <c r="AB9" s="18">
        <v>0.1091460357260487</v>
      </c>
      <c r="AD9" s="18">
        <v>5.2039731371540443E-2</v>
      </c>
      <c r="AE9" s="18">
        <v>3.4199915638226927E-2</v>
      </c>
      <c r="AF9" s="18">
        <v>4.2732645954817947E-2</v>
      </c>
      <c r="AG9" s="18">
        <v>6.3588051056966674E-2</v>
      </c>
      <c r="AH9" s="18">
        <v>4.172757884109822E-2</v>
      </c>
      <c r="AI9" s="18">
        <v>1.483352158874063E-2</v>
      </c>
      <c r="AJ9" s="18">
        <v>0</v>
      </c>
      <c r="AL9" s="18">
        <v>5.4789999999999998E-2</v>
      </c>
      <c r="AM9" s="18">
        <v>2.6780000000000002E-2</v>
      </c>
      <c r="AN9" s="18">
        <v>5.3499999999999999E-2</v>
      </c>
      <c r="AP9" s="18">
        <v>0.30323565925134732</v>
      </c>
      <c r="AQ9" s="18">
        <v>7.1527187534581246E-2</v>
      </c>
      <c r="AR9" s="18">
        <v>0</v>
      </c>
      <c r="AS9" s="18">
        <v>3.5790238300379931E-2</v>
      </c>
      <c r="AT9" s="18">
        <v>8.8162773692915961E-2</v>
      </c>
      <c r="AU9" s="18">
        <v>0</v>
      </c>
      <c r="AW9" s="18">
        <v>4.3182478430342751E-2</v>
      </c>
      <c r="AX9" s="18">
        <v>3.77727441631341E-2</v>
      </c>
      <c r="AZ9" s="18">
        <v>3.4089669566014072E-2</v>
      </c>
      <c r="BA9" s="18">
        <v>5.3955169807005002E-2</v>
      </c>
      <c r="BB9" s="18">
        <v>0</v>
      </c>
      <c r="BC9" s="18">
        <v>0</v>
      </c>
      <c r="BD9" s="18">
        <v>0</v>
      </c>
      <c r="BE9" s="18">
        <v>0</v>
      </c>
      <c r="BF9" s="18">
        <v>0</v>
      </c>
      <c r="BG9" s="18">
        <v>0</v>
      </c>
    </row>
    <row r="10" spans="2:61" ht="18.95" customHeight="1">
      <c r="B10" s="20" t="s">
        <v>331</v>
      </c>
      <c r="C10" s="18">
        <v>0.12074459290373631</v>
      </c>
      <c r="D10" s="18">
        <v>0.13380057919924579</v>
      </c>
      <c r="E10" s="18">
        <v>0.1126603743183428</v>
      </c>
      <c r="G10" s="18">
        <v>9.3909502512948134E-2</v>
      </c>
      <c r="H10" s="18">
        <v>0.13512853531816871</v>
      </c>
      <c r="I10" s="18">
        <v>0.1055907863649682</v>
      </c>
      <c r="J10" s="18">
        <v>0.1010328508003953</v>
      </c>
      <c r="K10" s="18">
        <v>0.1298154220344096</v>
      </c>
      <c r="L10" s="18">
        <v>9.0359762040506691E-2</v>
      </c>
      <c r="M10" s="18">
        <v>0.1768800586746169</v>
      </c>
      <c r="N10" s="18">
        <v>0.1198488193829465</v>
      </c>
      <c r="O10" s="18">
        <v>8.816059970401216E-2</v>
      </c>
      <c r="Q10" s="18">
        <v>0.14958606351415449</v>
      </c>
      <c r="R10" s="18">
        <v>9.1015732341963224E-2</v>
      </c>
      <c r="S10" s="18">
        <v>0.1186079813214089</v>
      </c>
      <c r="T10" s="18">
        <v>9.4585902857256599E-2</v>
      </c>
      <c r="V10" s="18">
        <v>0.1148286841490717</v>
      </c>
      <c r="W10" s="18">
        <v>0.1465994620544504</v>
      </c>
      <c r="X10" s="18">
        <v>0.1060234711072951</v>
      </c>
      <c r="Y10" s="18">
        <v>9.5010428833163185E-2</v>
      </c>
      <c r="Z10" s="18">
        <v>0.12838227709169711</v>
      </c>
      <c r="AA10" s="18">
        <v>7.3748672967265366E-2</v>
      </c>
      <c r="AB10" s="18">
        <v>0.2408736949158248</v>
      </c>
      <c r="AD10" s="18">
        <v>0.16396726861723829</v>
      </c>
      <c r="AE10" s="18">
        <v>0.1197059237010918</v>
      </c>
      <c r="AF10" s="18">
        <v>7.7467237571159434E-2</v>
      </c>
      <c r="AG10" s="18">
        <v>7.9657372296725065E-2</v>
      </c>
      <c r="AH10" s="18">
        <v>0.12986517186730351</v>
      </c>
      <c r="AI10" s="18">
        <v>5.8049446806633272E-2</v>
      </c>
      <c r="AJ10" s="18">
        <v>0</v>
      </c>
      <c r="AL10" s="18">
        <v>0.12095</v>
      </c>
      <c r="AM10" s="18">
        <v>0.13266</v>
      </c>
      <c r="AN10" s="18">
        <v>0.12590000000000001</v>
      </c>
      <c r="AP10" s="18">
        <v>0.2985102138432385</v>
      </c>
      <c r="AQ10" s="18">
        <v>0.1044778231219569</v>
      </c>
      <c r="AR10" s="18">
        <v>0.33093798464756358</v>
      </c>
      <c r="AS10" s="18">
        <v>0.1229211277920645</v>
      </c>
      <c r="AT10" s="18">
        <v>0.1510583818370701</v>
      </c>
      <c r="AU10" s="18">
        <v>1</v>
      </c>
      <c r="AW10" s="18">
        <v>0.1302974594338783</v>
      </c>
      <c r="AX10" s="18">
        <v>5.8747350205878048E-2</v>
      </c>
      <c r="AZ10" s="18">
        <v>0.11213936059146561</v>
      </c>
      <c r="BA10" s="18">
        <v>0.13393257729448099</v>
      </c>
      <c r="BB10" s="18">
        <v>0</v>
      </c>
      <c r="BC10" s="18">
        <v>0</v>
      </c>
      <c r="BD10" s="18">
        <v>0</v>
      </c>
      <c r="BE10" s="18">
        <v>0</v>
      </c>
      <c r="BF10" s="18">
        <v>0</v>
      </c>
      <c r="BG10" s="18">
        <v>0</v>
      </c>
    </row>
    <row r="11" spans="2:61" ht="18.95" customHeight="1">
      <c r="B11" s="20" t="s">
        <v>332</v>
      </c>
      <c r="C11" s="18">
        <v>0.28130443399803501</v>
      </c>
      <c r="D11" s="18">
        <v>0.30351327573598508</v>
      </c>
      <c r="E11" s="18">
        <v>0.26764197093738828</v>
      </c>
      <c r="G11" s="18">
        <v>0.28655879882724772</v>
      </c>
      <c r="H11" s="18">
        <v>0.28904518334981838</v>
      </c>
      <c r="I11" s="18">
        <v>0.26068093257781078</v>
      </c>
      <c r="J11" s="18">
        <v>0.27124066956249182</v>
      </c>
      <c r="K11" s="18">
        <v>0.31182452071132721</v>
      </c>
      <c r="L11" s="18">
        <v>0.249454152535837</v>
      </c>
      <c r="M11" s="18">
        <v>0.33488616055590997</v>
      </c>
      <c r="N11" s="18">
        <v>0.23199869908335169</v>
      </c>
      <c r="O11" s="18">
        <v>0.29766935508767811</v>
      </c>
      <c r="Q11" s="18">
        <v>0.33283953537747141</v>
      </c>
      <c r="R11" s="18">
        <v>0.25851648207965588</v>
      </c>
      <c r="S11" s="18">
        <v>0.27745708379055639</v>
      </c>
      <c r="T11" s="18">
        <v>0.2128308110838974</v>
      </c>
      <c r="V11" s="18">
        <v>0.31957883555727817</v>
      </c>
      <c r="W11" s="18">
        <v>0.32265199769241593</v>
      </c>
      <c r="X11" s="18">
        <v>0.29258966441978029</v>
      </c>
      <c r="Y11" s="18">
        <v>0.19705622633999451</v>
      </c>
      <c r="Z11" s="18">
        <v>0.2033678805768187</v>
      </c>
      <c r="AA11" s="18">
        <v>0.24321399858165221</v>
      </c>
      <c r="AB11" s="18">
        <v>0.1160006184347059</v>
      </c>
      <c r="AD11" s="18">
        <v>0.31548617216176827</v>
      </c>
      <c r="AE11" s="18">
        <v>0.24847959927101779</v>
      </c>
      <c r="AF11" s="18">
        <v>0.28160310288924151</v>
      </c>
      <c r="AG11" s="18">
        <v>0.29734091269512058</v>
      </c>
      <c r="AH11" s="18">
        <v>0.25517517414100321</v>
      </c>
      <c r="AI11" s="18">
        <v>0.27152960914533403</v>
      </c>
      <c r="AJ11" s="18">
        <v>0.29980715738459868</v>
      </c>
      <c r="AL11" s="18">
        <v>0.32085999999999998</v>
      </c>
      <c r="AM11" s="18">
        <v>0.31252000000000002</v>
      </c>
      <c r="AN11" s="18">
        <v>0.28969</v>
      </c>
      <c r="AP11" s="18">
        <v>0</v>
      </c>
      <c r="AQ11" s="18">
        <v>0.12894869695399369</v>
      </c>
      <c r="AR11" s="18">
        <v>0.21846846582817411</v>
      </c>
      <c r="AS11" s="18">
        <v>0.1853876843932265</v>
      </c>
      <c r="AT11" s="18">
        <v>0.21239344796473481</v>
      </c>
      <c r="AU11" s="18">
        <v>0</v>
      </c>
      <c r="AW11" s="18">
        <v>0.30763134283925231</v>
      </c>
      <c r="AX11" s="18">
        <v>9.8805136375666736E-2</v>
      </c>
      <c r="AZ11" s="18">
        <v>0.29760102221057688</v>
      </c>
      <c r="BA11" s="18">
        <v>0.25632903029360088</v>
      </c>
      <c r="BB11" s="18">
        <v>0</v>
      </c>
      <c r="BC11" s="18">
        <v>0</v>
      </c>
      <c r="BD11" s="18">
        <v>0</v>
      </c>
      <c r="BE11" s="18">
        <v>0</v>
      </c>
      <c r="BF11" s="18">
        <v>0</v>
      </c>
      <c r="BG11" s="18">
        <v>0</v>
      </c>
    </row>
    <row r="12" spans="2:61" ht="18.95" customHeight="1">
      <c r="B12" s="20" t="s">
        <v>333</v>
      </c>
      <c r="C12" s="18">
        <v>0.2063489968170284</v>
      </c>
      <c r="D12" s="18">
        <v>0.1894135558729583</v>
      </c>
      <c r="E12" s="18">
        <v>0.216528466499043</v>
      </c>
      <c r="G12" s="18">
        <v>0.1961751854818326</v>
      </c>
      <c r="H12" s="18">
        <v>0.16612827169018421</v>
      </c>
      <c r="I12" s="18">
        <v>0.2221142036890206</v>
      </c>
      <c r="J12" s="18">
        <v>0.2102601589450708</v>
      </c>
      <c r="K12" s="18">
        <v>0.21019172849694101</v>
      </c>
      <c r="L12" s="18">
        <v>0.27450914305997071</v>
      </c>
      <c r="M12" s="18">
        <v>0.16029899147892199</v>
      </c>
      <c r="N12" s="18">
        <v>0.2436737923497011</v>
      </c>
      <c r="O12" s="18">
        <v>0.1819208486074165</v>
      </c>
      <c r="Q12" s="18">
        <v>0.23100410228763779</v>
      </c>
      <c r="R12" s="18">
        <v>0.22185884562966521</v>
      </c>
      <c r="S12" s="18">
        <v>0.1876032341516802</v>
      </c>
      <c r="T12" s="18">
        <v>0.16786904076934819</v>
      </c>
      <c r="V12" s="18">
        <v>0.21662780609536861</v>
      </c>
      <c r="W12" s="18">
        <v>0.21652755126871459</v>
      </c>
      <c r="X12" s="18">
        <v>0.23898347435124179</v>
      </c>
      <c r="Y12" s="18">
        <v>0.1716952694876096</v>
      </c>
      <c r="Z12" s="18">
        <v>0.1275550479480983</v>
      </c>
      <c r="AA12" s="18">
        <v>0.1047877051163239</v>
      </c>
      <c r="AB12" s="18">
        <v>0.15046685904936219</v>
      </c>
      <c r="AD12" s="18">
        <v>0.19418920953232049</v>
      </c>
      <c r="AE12" s="18">
        <v>0.2494014289933012</v>
      </c>
      <c r="AF12" s="18">
        <v>0.196030580003622</v>
      </c>
      <c r="AG12" s="18">
        <v>0.1926717260161859</v>
      </c>
      <c r="AH12" s="18">
        <v>0.19483474677250659</v>
      </c>
      <c r="AI12" s="18">
        <v>0.19808707654732499</v>
      </c>
      <c r="AJ12" s="18">
        <v>0</v>
      </c>
      <c r="AL12" s="18">
        <v>0.23400000000000001</v>
      </c>
      <c r="AM12" s="18">
        <v>0.22792999999999999</v>
      </c>
      <c r="AN12" s="18">
        <v>0.1948</v>
      </c>
      <c r="AP12" s="18">
        <v>0.1006742392124306</v>
      </c>
      <c r="AQ12" s="18">
        <v>0.1395906593301301</v>
      </c>
      <c r="AR12" s="18">
        <v>0</v>
      </c>
      <c r="AS12" s="18">
        <v>0.12234859122864131</v>
      </c>
      <c r="AT12" s="18">
        <v>9.4064227053968635E-2</v>
      </c>
      <c r="AU12" s="18">
        <v>0</v>
      </c>
      <c r="AW12" s="18">
        <v>0.2161709712380234</v>
      </c>
      <c r="AX12" s="18">
        <v>0.14560745118211171</v>
      </c>
      <c r="AZ12" s="18">
        <v>0.21949617930223439</v>
      </c>
      <c r="BA12" s="18">
        <v>0.18620022789304111</v>
      </c>
      <c r="BB12" s="18">
        <v>0</v>
      </c>
      <c r="BC12" s="18">
        <v>0</v>
      </c>
      <c r="BD12" s="18">
        <v>0</v>
      </c>
      <c r="BE12" s="18">
        <v>0</v>
      </c>
      <c r="BF12" s="18">
        <v>0</v>
      </c>
      <c r="BG12" s="18">
        <v>0</v>
      </c>
    </row>
    <row r="13" spans="2:61" ht="18.95" customHeight="1">
      <c r="B13" s="20" t="s">
        <v>334</v>
      </c>
      <c r="C13" s="18">
        <v>0.3096200804412419</v>
      </c>
      <c r="D13" s="18">
        <v>0.29296656097869039</v>
      </c>
      <c r="E13" s="18">
        <v>0.32025579058533687</v>
      </c>
      <c r="G13" s="18">
        <v>0.3410174174250033</v>
      </c>
      <c r="H13" s="18">
        <v>0.30419018330133651</v>
      </c>
      <c r="I13" s="18">
        <v>0.32241939763051403</v>
      </c>
      <c r="J13" s="18">
        <v>0.34249041403994879</v>
      </c>
      <c r="K13" s="18">
        <v>0.2786034999511659</v>
      </c>
      <c r="L13" s="18">
        <v>0.31316786308976169</v>
      </c>
      <c r="M13" s="18">
        <v>0.22379572684074789</v>
      </c>
      <c r="N13" s="18">
        <v>0.33156669995643312</v>
      </c>
      <c r="O13" s="18">
        <v>0.38028218455968649</v>
      </c>
      <c r="Q13" s="18">
        <v>0.2194241382640629</v>
      </c>
      <c r="R13" s="18">
        <v>0.35476644068564722</v>
      </c>
      <c r="S13" s="18">
        <v>0.33421910031338747</v>
      </c>
      <c r="T13" s="18">
        <v>0.40621957439479672</v>
      </c>
      <c r="V13" s="18">
        <v>0.2724171232755524</v>
      </c>
      <c r="W13" s="18">
        <v>0.23618990311140101</v>
      </c>
      <c r="X13" s="18">
        <v>0.3026647341736548</v>
      </c>
      <c r="Y13" s="18">
        <v>0.44824478943400509</v>
      </c>
      <c r="Z13" s="18">
        <v>0.42790466741212468</v>
      </c>
      <c r="AA13" s="18">
        <v>0.44579365388520947</v>
      </c>
      <c r="AB13" s="18">
        <v>0.26665429468690188</v>
      </c>
      <c r="AD13" s="18">
        <v>0.24077222195552439</v>
      </c>
      <c r="AE13" s="18">
        <v>0.31017568830885511</v>
      </c>
      <c r="AF13" s="18">
        <v>0.34286315758207231</v>
      </c>
      <c r="AG13" s="18">
        <v>0.34155769330206209</v>
      </c>
      <c r="AH13" s="18">
        <v>0.33426883917555339</v>
      </c>
      <c r="AI13" s="18">
        <v>0.4379145844140323</v>
      </c>
      <c r="AJ13" s="18">
        <v>0.2358772217288925</v>
      </c>
      <c r="AL13" s="18">
        <v>0.24385999999999999</v>
      </c>
      <c r="AM13" s="18">
        <v>0.26574999999999999</v>
      </c>
      <c r="AN13" s="18">
        <v>0.31346000000000002</v>
      </c>
      <c r="AP13" s="18">
        <v>0.29757988769298371</v>
      </c>
      <c r="AQ13" s="18">
        <v>0.45799551971206282</v>
      </c>
      <c r="AR13" s="18">
        <v>0.34245187681035211</v>
      </c>
      <c r="AS13" s="18">
        <v>0.47999208392436832</v>
      </c>
      <c r="AT13" s="18">
        <v>0.30992801165453859</v>
      </c>
      <c r="AU13" s="18">
        <v>0</v>
      </c>
      <c r="AW13" s="18">
        <v>0.27128541851294719</v>
      </c>
      <c r="AX13" s="18">
        <v>0.5820088727856344</v>
      </c>
      <c r="AZ13" s="18">
        <v>0.29658328718819182</v>
      </c>
      <c r="BA13" s="18">
        <v>0.32959967189067069</v>
      </c>
      <c r="BB13" s="18">
        <v>0</v>
      </c>
      <c r="BC13" s="18">
        <v>0</v>
      </c>
      <c r="BD13" s="18">
        <v>0</v>
      </c>
      <c r="BE13" s="18">
        <v>0</v>
      </c>
      <c r="BF13" s="18">
        <v>0</v>
      </c>
      <c r="BG13" s="18">
        <v>0</v>
      </c>
    </row>
    <row r="14" spans="2:61" ht="18.95" customHeight="1">
      <c r="B14" s="20" t="s">
        <v>119</v>
      </c>
      <c r="C14" s="18">
        <v>4.0048168790243893E-2</v>
      </c>
      <c r="D14" s="18">
        <v>2.7904311893947351E-2</v>
      </c>
      <c r="E14" s="18">
        <v>4.7525871342935511E-2</v>
      </c>
      <c r="G14" s="18">
        <v>6.6358308332200466E-2</v>
      </c>
      <c r="H14" s="18">
        <v>4.7906991003137687E-2</v>
      </c>
      <c r="I14" s="18">
        <v>3.0816543578873971E-2</v>
      </c>
      <c r="J14" s="18">
        <v>5.0843991390091957E-2</v>
      </c>
      <c r="K14" s="18">
        <v>3.594779947396403E-2</v>
      </c>
      <c r="L14" s="18">
        <v>3.9456659477300413E-2</v>
      </c>
      <c r="M14" s="18">
        <v>2.9858768821927988E-2</v>
      </c>
      <c r="N14" s="18">
        <v>4.3439748601170718E-2</v>
      </c>
      <c r="O14" s="18">
        <v>3.1203852433770121E-2</v>
      </c>
      <c r="Q14" s="18">
        <v>1.9642301721279329E-2</v>
      </c>
      <c r="R14" s="18">
        <v>3.8999991595991983E-2</v>
      </c>
      <c r="S14" s="18">
        <v>3.6918334380500163E-2</v>
      </c>
      <c r="T14" s="18">
        <v>8.1584256095636187E-2</v>
      </c>
      <c r="V14" s="18">
        <v>4.8922752433218773E-2</v>
      </c>
      <c r="W14" s="18">
        <v>2.996985344562892E-2</v>
      </c>
      <c r="X14" s="18">
        <v>1.7775399953957199E-2</v>
      </c>
      <c r="Y14" s="18">
        <v>4.9713694658671793E-2</v>
      </c>
      <c r="Z14" s="18">
        <v>6.1969442558901633E-2</v>
      </c>
      <c r="AA14" s="18">
        <v>8.2886227576060151E-2</v>
      </c>
      <c r="AB14" s="18">
        <v>0.1168584971871565</v>
      </c>
      <c r="AD14" s="18">
        <v>3.354539636160804E-2</v>
      </c>
      <c r="AE14" s="18">
        <v>3.8037444087507047E-2</v>
      </c>
      <c r="AF14" s="18">
        <v>5.930327599908683E-2</v>
      </c>
      <c r="AG14" s="18">
        <v>2.518424463293932E-2</v>
      </c>
      <c r="AH14" s="18">
        <v>4.4128489202535003E-2</v>
      </c>
      <c r="AI14" s="18">
        <v>1.9585761497935089E-2</v>
      </c>
      <c r="AJ14" s="18">
        <v>0.46431562088650868</v>
      </c>
      <c r="AL14" s="18">
        <v>2.554E-2</v>
      </c>
      <c r="AM14" s="18">
        <v>3.4360000000000002E-2</v>
      </c>
      <c r="AN14" s="18">
        <v>2.264E-2</v>
      </c>
      <c r="AP14" s="18">
        <v>0</v>
      </c>
      <c r="AQ14" s="18">
        <v>9.7460113347275473E-2</v>
      </c>
      <c r="AR14" s="18">
        <v>0.1081416727139103</v>
      </c>
      <c r="AS14" s="18">
        <v>5.3560274361319431E-2</v>
      </c>
      <c r="AT14" s="18">
        <v>0.14439315779677181</v>
      </c>
      <c r="AU14" s="18">
        <v>0</v>
      </c>
      <c r="AW14" s="18">
        <v>3.1432329545556012E-2</v>
      </c>
      <c r="AX14" s="18">
        <v>7.7058445287574912E-2</v>
      </c>
      <c r="AZ14" s="18">
        <v>4.0090481141517018E-2</v>
      </c>
      <c r="BA14" s="18">
        <v>3.9983322821201289E-2</v>
      </c>
      <c r="BB14" s="18">
        <v>0</v>
      </c>
      <c r="BC14" s="18">
        <v>0</v>
      </c>
      <c r="BD14" s="18">
        <v>0</v>
      </c>
      <c r="BE14" s="18">
        <v>0</v>
      </c>
      <c r="BF14" s="18">
        <v>0</v>
      </c>
      <c r="BG14" s="18">
        <v>0</v>
      </c>
    </row>
    <row r="16" spans="2:61">
      <c r="B16" s="21" t="s">
        <v>34</v>
      </c>
    </row>
    <row r="17" spans="2:2">
      <c r="B17" t="s">
        <v>483</v>
      </c>
    </row>
    <row r="18" spans="2:2">
      <c r="B18" t="s">
        <v>11</v>
      </c>
    </row>
    <row r="19" spans="2:2">
      <c r="B19"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I19"/>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335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2912</v>
      </c>
      <c r="D7" s="27">
        <v>1152</v>
      </c>
      <c r="E7" s="27">
        <v>1751</v>
      </c>
      <c r="G7" s="27">
        <v>147</v>
      </c>
      <c r="H7" s="27">
        <v>412</v>
      </c>
      <c r="I7" s="27">
        <v>288</v>
      </c>
      <c r="J7" s="27">
        <v>254</v>
      </c>
      <c r="K7" s="27">
        <v>311</v>
      </c>
      <c r="L7" s="27">
        <v>305</v>
      </c>
      <c r="M7" s="27">
        <v>483</v>
      </c>
      <c r="N7" s="27">
        <v>411</v>
      </c>
      <c r="O7" s="27">
        <v>301</v>
      </c>
      <c r="Q7" s="27">
        <v>1084</v>
      </c>
      <c r="R7" s="27">
        <v>610</v>
      </c>
      <c r="S7" s="27">
        <v>570</v>
      </c>
      <c r="T7" s="27">
        <v>624</v>
      </c>
      <c r="V7" s="27">
        <v>478</v>
      </c>
      <c r="W7" s="27">
        <v>611</v>
      </c>
      <c r="X7" s="27">
        <v>555</v>
      </c>
      <c r="Y7" s="27">
        <v>474</v>
      </c>
      <c r="Z7" s="27">
        <v>368</v>
      </c>
      <c r="AA7" s="27">
        <v>216</v>
      </c>
      <c r="AB7" s="27">
        <v>210</v>
      </c>
      <c r="AD7" s="27">
        <v>980</v>
      </c>
      <c r="AE7" s="27">
        <v>615</v>
      </c>
      <c r="AF7" s="27">
        <v>527</v>
      </c>
      <c r="AG7" s="27">
        <v>106</v>
      </c>
      <c r="AH7" s="27">
        <v>432</v>
      </c>
      <c r="AI7" s="27">
        <v>248</v>
      </c>
      <c r="AJ7" s="27">
        <v>4</v>
      </c>
      <c r="AL7" s="27">
        <v>547</v>
      </c>
      <c r="AM7" s="27">
        <v>640</v>
      </c>
      <c r="AN7" s="27">
        <v>180</v>
      </c>
      <c r="AP7" s="27">
        <v>232</v>
      </c>
      <c r="AQ7" s="27">
        <v>183</v>
      </c>
      <c r="AR7" s="27">
        <v>41</v>
      </c>
      <c r="AS7" s="27">
        <v>497</v>
      </c>
      <c r="AT7" s="27">
        <v>67</v>
      </c>
      <c r="AU7" s="27">
        <v>3</v>
      </c>
      <c r="AW7" s="27">
        <v>2547</v>
      </c>
      <c r="AX7" s="27">
        <v>330</v>
      </c>
      <c r="AZ7" s="27">
        <v>1326</v>
      </c>
      <c r="BA7" s="27">
        <v>930</v>
      </c>
      <c r="BB7" s="27">
        <v>0</v>
      </c>
      <c r="BC7" s="27">
        <v>527</v>
      </c>
      <c r="BD7" s="27">
        <v>129</v>
      </c>
      <c r="BE7" s="27">
        <v>0</v>
      </c>
      <c r="BF7" s="27">
        <v>0</v>
      </c>
      <c r="BG7" s="27">
        <v>0</v>
      </c>
    </row>
    <row r="8" spans="2:61">
      <c r="B8" s="7" t="s">
        <v>106</v>
      </c>
      <c r="C8" s="13">
        <v>2920</v>
      </c>
      <c r="D8" s="13">
        <v>1186</v>
      </c>
      <c r="E8" s="13">
        <v>1731</v>
      </c>
      <c r="G8" s="13">
        <v>136</v>
      </c>
      <c r="H8" s="13">
        <v>405</v>
      </c>
      <c r="I8" s="13">
        <v>290</v>
      </c>
      <c r="J8" s="13">
        <v>248</v>
      </c>
      <c r="K8" s="13">
        <v>312</v>
      </c>
      <c r="L8" s="13">
        <v>316</v>
      </c>
      <c r="M8" s="13">
        <v>484</v>
      </c>
      <c r="N8" s="13">
        <v>449</v>
      </c>
      <c r="O8" s="13">
        <v>279</v>
      </c>
      <c r="Q8" s="13">
        <v>1091</v>
      </c>
      <c r="R8" s="13">
        <v>607</v>
      </c>
      <c r="S8" s="13">
        <v>575</v>
      </c>
      <c r="T8" s="13">
        <v>622</v>
      </c>
      <c r="V8" s="13">
        <v>560</v>
      </c>
      <c r="W8" s="13">
        <v>582</v>
      </c>
      <c r="X8" s="13">
        <v>565</v>
      </c>
      <c r="Y8" s="13">
        <v>435</v>
      </c>
      <c r="Z8" s="13">
        <v>352</v>
      </c>
      <c r="AA8" s="13">
        <v>214</v>
      </c>
      <c r="AB8" s="13">
        <v>212</v>
      </c>
      <c r="AD8" s="13">
        <v>987</v>
      </c>
      <c r="AE8" s="13">
        <v>617</v>
      </c>
      <c r="AF8" s="13">
        <v>529</v>
      </c>
      <c r="AG8" s="13">
        <v>105</v>
      </c>
      <c r="AH8" s="13">
        <v>433</v>
      </c>
      <c r="AI8" s="13">
        <v>247</v>
      </c>
      <c r="AJ8" s="13">
        <v>4</v>
      </c>
      <c r="AL8" s="13">
        <v>567</v>
      </c>
      <c r="AM8" s="13">
        <v>660</v>
      </c>
      <c r="AN8" s="13">
        <v>184</v>
      </c>
      <c r="AP8" s="13">
        <v>229</v>
      </c>
      <c r="AQ8" s="13">
        <v>174</v>
      </c>
      <c r="AR8" s="13">
        <v>41</v>
      </c>
      <c r="AS8" s="13">
        <v>473</v>
      </c>
      <c r="AT8" s="13">
        <v>66</v>
      </c>
      <c r="AU8" s="13">
        <v>3</v>
      </c>
      <c r="AW8" s="13">
        <v>2553</v>
      </c>
      <c r="AX8" s="13">
        <v>332</v>
      </c>
      <c r="AZ8" s="13">
        <v>1382</v>
      </c>
      <c r="BA8" s="13">
        <v>902</v>
      </c>
      <c r="BB8" s="13">
        <v>0</v>
      </c>
      <c r="BC8" s="13">
        <v>510</v>
      </c>
      <c r="BD8" s="13">
        <v>127</v>
      </c>
      <c r="BE8" s="13">
        <v>0</v>
      </c>
      <c r="BF8" s="13">
        <v>0</v>
      </c>
      <c r="BG8" s="13">
        <v>0</v>
      </c>
    </row>
    <row r="9" spans="2:61" ht="18.95" customHeight="1">
      <c r="B9" s="20" t="s">
        <v>330</v>
      </c>
      <c r="C9" s="18">
        <v>3.5269691225243358E-2</v>
      </c>
      <c r="D9" s="18">
        <v>4.0063510684459493E-2</v>
      </c>
      <c r="E9" s="18">
        <v>3.2055805254512827E-2</v>
      </c>
      <c r="G9" s="18">
        <v>2.7088881787682359E-2</v>
      </c>
      <c r="H9" s="18">
        <v>3.7681490068325503E-2</v>
      </c>
      <c r="I9" s="18">
        <v>1.3525196115418961E-2</v>
      </c>
      <c r="J9" s="18">
        <v>3.16142455189653E-2</v>
      </c>
      <c r="K9" s="18">
        <v>3.9448266565900322E-2</v>
      </c>
      <c r="L9" s="18">
        <v>2.629957035798609E-2</v>
      </c>
      <c r="M9" s="18">
        <v>6.9239471096622734E-2</v>
      </c>
      <c r="N9" s="18">
        <v>3.2381027051140827E-2</v>
      </c>
      <c r="O9" s="18">
        <v>1.2905295417840461E-2</v>
      </c>
      <c r="Q9" s="18">
        <v>3.5998951197139903E-2</v>
      </c>
      <c r="R9" s="18">
        <v>2.764004721951737E-2</v>
      </c>
      <c r="S9" s="18">
        <v>3.1181911778736759E-2</v>
      </c>
      <c r="T9" s="18">
        <v>4.4894953456741112E-2</v>
      </c>
      <c r="V9" s="18">
        <v>1.948066409152012E-2</v>
      </c>
      <c r="W9" s="18">
        <v>2.6474608830993712E-2</v>
      </c>
      <c r="X9" s="18">
        <v>2.4607466721347018E-2</v>
      </c>
      <c r="Y9" s="18">
        <v>3.1862661774893573E-2</v>
      </c>
      <c r="Z9" s="18">
        <v>4.9897327805567972E-2</v>
      </c>
      <c r="AA9" s="18">
        <v>5.4701478301269792E-2</v>
      </c>
      <c r="AB9" s="18">
        <v>9.254080601567706E-2</v>
      </c>
      <c r="AD9" s="18">
        <v>4.7441582523673198E-2</v>
      </c>
      <c r="AE9" s="18">
        <v>3.4898755226769378E-2</v>
      </c>
      <c r="AF9" s="18">
        <v>2.3986307365831839E-2</v>
      </c>
      <c r="AG9" s="18">
        <v>3.03003640973428E-2</v>
      </c>
      <c r="AH9" s="18">
        <v>2.7373314229202261E-2</v>
      </c>
      <c r="AI9" s="18">
        <v>2.445249037410166E-2</v>
      </c>
      <c r="AJ9" s="18">
        <v>0.2358772217288925</v>
      </c>
      <c r="AL9" s="18">
        <v>4.2939999999999999E-2</v>
      </c>
      <c r="AM9" s="18">
        <v>1.221E-2</v>
      </c>
      <c r="AN9" s="18">
        <v>4.3069999999999997E-2</v>
      </c>
      <c r="AP9" s="18">
        <v>8.5559064254961167E-2</v>
      </c>
      <c r="AQ9" s="18">
        <v>7.9682750913091335E-2</v>
      </c>
      <c r="AR9" s="18">
        <v>7.6751684989197294E-2</v>
      </c>
      <c r="AS9" s="18">
        <v>2.673527610060087E-2</v>
      </c>
      <c r="AT9" s="18">
        <v>8.8430649410277076E-2</v>
      </c>
      <c r="AU9" s="18">
        <v>0.34230535587456951</v>
      </c>
      <c r="AW9" s="18">
        <v>3.6353556278743898E-2</v>
      </c>
      <c r="AX9" s="18">
        <v>3.0682833462121271E-2</v>
      </c>
      <c r="AZ9" s="18">
        <v>2.0880414834891559E-2</v>
      </c>
      <c r="BA9" s="18">
        <v>3.9502311055584861E-2</v>
      </c>
      <c r="BB9" s="18">
        <v>0</v>
      </c>
      <c r="BC9" s="18">
        <v>5.4207801262174581E-2</v>
      </c>
      <c r="BD9" s="18">
        <v>8.5852396761025684E-2</v>
      </c>
      <c r="BE9" s="18">
        <v>0</v>
      </c>
      <c r="BF9" s="18">
        <v>0</v>
      </c>
      <c r="BG9" s="18">
        <v>0</v>
      </c>
    </row>
    <row r="10" spans="2:61" ht="18.95" customHeight="1">
      <c r="B10" s="20" t="s">
        <v>331</v>
      </c>
      <c r="C10" s="18">
        <v>0.1349025391104916</v>
      </c>
      <c r="D10" s="18">
        <v>0.15659695139629959</v>
      </c>
      <c r="E10" s="18">
        <v>0.1199697459273207</v>
      </c>
      <c r="G10" s="18">
        <v>0.1093648459457086</v>
      </c>
      <c r="H10" s="18">
        <v>0.13067415555015241</v>
      </c>
      <c r="I10" s="18">
        <v>0.12454656833051091</v>
      </c>
      <c r="J10" s="18">
        <v>9.2770377708126642E-2</v>
      </c>
      <c r="K10" s="18">
        <v>0.14916477276302581</v>
      </c>
      <c r="L10" s="18">
        <v>0.12947915440901339</v>
      </c>
      <c r="M10" s="18">
        <v>0.18327659217500919</v>
      </c>
      <c r="N10" s="18">
        <v>0.1339974431388013</v>
      </c>
      <c r="O10" s="18">
        <v>0.10957606134743279</v>
      </c>
      <c r="Q10" s="18">
        <v>0.1422745200247747</v>
      </c>
      <c r="R10" s="18">
        <v>0.1096527054027573</v>
      </c>
      <c r="S10" s="18">
        <v>0.14907245786450579</v>
      </c>
      <c r="T10" s="18">
        <v>0.13389938302236529</v>
      </c>
      <c r="V10" s="18">
        <v>6.6183896173870743E-2</v>
      </c>
      <c r="W10" s="18">
        <v>0.1068405858777827</v>
      </c>
      <c r="X10" s="18">
        <v>0.1005464426522729</v>
      </c>
      <c r="Y10" s="18">
        <v>0.17157462085398389</v>
      </c>
      <c r="Z10" s="18">
        <v>0.17119587808787509</v>
      </c>
      <c r="AA10" s="18">
        <v>0.21300164776723579</v>
      </c>
      <c r="AB10" s="18">
        <v>0.27055602304141352</v>
      </c>
      <c r="AD10" s="18">
        <v>0.17143154574276059</v>
      </c>
      <c r="AE10" s="18">
        <v>0.1175653392522516</v>
      </c>
      <c r="AF10" s="18">
        <v>0.12833308886055231</v>
      </c>
      <c r="AG10" s="18">
        <v>0.11246615403884321</v>
      </c>
      <c r="AH10" s="18">
        <v>0.116892188390245</v>
      </c>
      <c r="AI10" s="18">
        <v>8.9592497079489478E-2</v>
      </c>
      <c r="AJ10" s="18">
        <v>0</v>
      </c>
      <c r="AL10" s="18">
        <v>9.6920000000000006E-2</v>
      </c>
      <c r="AM10" s="18">
        <v>0.11824999999999999</v>
      </c>
      <c r="AN10" s="18">
        <v>4.7940000000000003E-2</v>
      </c>
      <c r="AP10" s="18">
        <v>0.24396667135063899</v>
      </c>
      <c r="AQ10" s="18">
        <v>0.1369885977850071</v>
      </c>
      <c r="AR10" s="18">
        <v>0.25208291123778759</v>
      </c>
      <c r="AS10" s="18">
        <v>0.22042877396725241</v>
      </c>
      <c r="AT10" s="18">
        <v>0.31911787522367352</v>
      </c>
      <c r="AU10" s="18">
        <v>0</v>
      </c>
      <c r="AW10" s="18">
        <v>0.14443834741464201</v>
      </c>
      <c r="AX10" s="18">
        <v>7.586685453523169E-2</v>
      </c>
      <c r="AZ10" s="18">
        <v>8.081806794555188E-2</v>
      </c>
      <c r="BA10" s="18">
        <v>0.14123397758051839</v>
      </c>
      <c r="BB10" s="18">
        <v>0</v>
      </c>
      <c r="BC10" s="18">
        <v>0.2526672769567897</v>
      </c>
      <c r="BD10" s="18">
        <v>0.20543066680097821</v>
      </c>
      <c r="BE10" s="18">
        <v>0</v>
      </c>
      <c r="BF10" s="18">
        <v>0</v>
      </c>
      <c r="BG10" s="18">
        <v>0</v>
      </c>
    </row>
    <row r="11" spans="2:61" ht="18.95" customHeight="1">
      <c r="B11" s="20" t="s">
        <v>332</v>
      </c>
      <c r="C11" s="18">
        <v>0.22451947404438369</v>
      </c>
      <c r="D11" s="18">
        <v>0.25526941105635359</v>
      </c>
      <c r="E11" s="18">
        <v>0.20338180504314349</v>
      </c>
      <c r="G11" s="18">
        <v>0.23212997055640619</v>
      </c>
      <c r="H11" s="18">
        <v>0.19342122617689519</v>
      </c>
      <c r="I11" s="18">
        <v>0.2114628504159784</v>
      </c>
      <c r="J11" s="18">
        <v>0.2019895633057299</v>
      </c>
      <c r="K11" s="18">
        <v>0.24477492516954069</v>
      </c>
      <c r="L11" s="18">
        <v>0.2382425554072875</v>
      </c>
      <c r="M11" s="18">
        <v>0.28437837753686979</v>
      </c>
      <c r="N11" s="18">
        <v>0.2101812205286851</v>
      </c>
      <c r="O11" s="18">
        <v>0.18071665147164201</v>
      </c>
      <c r="Q11" s="18">
        <v>0.23137332837984981</v>
      </c>
      <c r="R11" s="18">
        <v>0.24293580252295771</v>
      </c>
      <c r="S11" s="18">
        <v>0.22986077771962249</v>
      </c>
      <c r="T11" s="18">
        <v>0.1926603516052936</v>
      </c>
      <c r="V11" s="18">
        <v>0.19315902094151269</v>
      </c>
      <c r="W11" s="18">
        <v>0.20535192474220801</v>
      </c>
      <c r="X11" s="18">
        <v>0.20504801952158719</v>
      </c>
      <c r="Y11" s="18">
        <v>0.2277070011330998</v>
      </c>
      <c r="Z11" s="18">
        <v>0.29298403217753788</v>
      </c>
      <c r="AA11" s="18">
        <v>0.25973794515786242</v>
      </c>
      <c r="AB11" s="18">
        <v>0.25596375140319733</v>
      </c>
      <c r="AD11" s="18">
        <v>0.25873218499783968</v>
      </c>
      <c r="AE11" s="18">
        <v>0.22186234241565031</v>
      </c>
      <c r="AF11" s="18">
        <v>0.19646796233166511</v>
      </c>
      <c r="AG11" s="18">
        <v>0.2158793990797428</v>
      </c>
      <c r="AH11" s="18">
        <v>0.22454201420233719</v>
      </c>
      <c r="AI11" s="18">
        <v>0.16180604858950251</v>
      </c>
      <c r="AJ11" s="18">
        <v>0</v>
      </c>
      <c r="AL11" s="18">
        <v>0.19606000000000001</v>
      </c>
      <c r="AM11" s="18">
        <v>0.20954999999999999</v>
      </c>
      <c r="AN11" s="18">
        <v>0.23061999999999999</v>
      </c>
      <c r="AP11" s="18">
        <v>0.29741643472161378</v>
      </c>
      <c r="AQ11" s="18">
        <v>0.20012306582636391</v>
      </c>
      <c r="AR11" s="18">
        <v>0.29806154157027198</v>
      </c>
      <c r="AS11" s="18">
        <v>0.28244489294576153</v>
      </c>
      <c r="AT11" s="18">
        <v>0.22375384416324229</v>
      </c>
      <c r="AU11" s="18">
        <v>0.65769464412543044</v>
      </c>
      <c r="AW11" s="18">
        <v>0.2343513551691111</v>
      </c>
      <c r="AX11" s="18">
        <v>0.1521833339067668</v>
      </c>
      <c r="AZ11" s="18">
        <v>0.18706865776004861</v>
      </c>
      <c r="BA11" s="18">
        <v>0.24460829730928069</v>
      </c>
      <c r="BB11" s="18">
        <v>0</v>
      </c>
      <c r="BC11" s="18">
        <v>0.26720786844822469</v>
      </c>
      <c r="BD11" s="18">
        <v>0.31815814953698612</v>
      </c>
      <c r="BE11" s="18">
        <v>0</v>
      </c>
      <c r="BF11" s="18">
        <v>0</v>
      </c>
      <c r="BG11" s="18">
        <v>0</v>
      </c>
    </row>
    <row r="12" spans="2:61" ht="18.95" customHeight="1">
      <c r="B12" s="20" t="s">
        <v>333</v>
      </c>
      <c r="C12" s="18">
        <v>0.1573405279589063</v>
      </c>
      <c r="D12" s="18">
        <v>0.17997678822016769</v>
      </c>
      <c r="E12" s="18">
        <v>0.141984173584768</v>
      </c>
      <c r="G12" s="18">
        <v>0.15146388587771209</v>
      </c>
      <c r="H12" s="18">
        <v>0.1955852190209553</v>
      </c>
      <c r="I12" s="18">
        <v>0.17096266790801509</v>
      </c>
      <c r="J12" s="18">
        <v>0.1440342655612358</v>
      </c>
      <c r="K12" s="18">
        <v>0.1647457165477117</v>
      </c>
      <c r="L12" s="18">
        <v>0.1111896591408376</v>
      </c>
      <c r="M12" s="18">
        <v>0.16712052982910999</v>
      </c>
      <c r="N12" s="18">
        <v>0.1380707760351311</v>
      </c>
      <c r="O12" s="18">
        <v>0.16036809996319781</v>
      </c>
      <c r="Q12" s="18">
        <v>0.2010486906568732</v>
      </c>
      <c r="R12" s="18">
        <v>0.1594555001503879</v>
      </c>
      <c r="S12" s="18">
        <v>0.10978529960315279</v>
      </c>
      <c r="T12" s="18">
        <v>0.1270727135908937</v>
      </c>
      <c r="V12" s="18">
        <v>0.13525159635090181</v>
      </c>
      <c r="W12" s="18">
        <v>0.17715189606476031</v>
      </c>
      <c r="X12" s="18">
        <v>0.16350351389507811</v>
      </c>
      <c r="Y12" s="18">
        <v>0.1657466396211435</v>
      </c>
      <c r="Z12" s="18">
        <v>0.17898016084936549</v>
      </c>
      <c r="AA12" s="18">
        <v>0.167190348130169</v>
      </c>
      <c r="AB12" s="18">
        <v>8.1877768227422959E-2</v>
      </c>
      <c r="AD12" s="18">
        <v>0.17683029224274649</v>
      </c>
      <c r="AE12" s="18">
        <v>0.1686944878614024</v>
      </c>
      <c r="AF12" s="18">
        <v>0.1199428202869781</v>
      </c>
      <c r="AG12" s="18">
        <v>0.1651522155082969</v>
      </c>
      <c r="AH12" s="18">
        <v>0.15880248646845971</v>
      </c>
      <c r="AI12" s="18">
        <v>0.12786551660143569</v>
      </c>
      <c r="AJ12" s="18">
        <v>0</v>
      </c>
      <c r="AL12" s="18">
        <v>0.18933</v>
      </c>
      <c r="AM12" s="18">
        <v>0.14122999999999999</v>
      </c>
      <c r="AN12" s="18">
        <v>0.12816</v>
      </c>
      <c r="AP12" s="18">
        <v>0.1394334721569816</v>
      </c>
      <c r="AQ12" s="18">
        <v>0.12609866048820731</v>
      </c>
      <c r="AR12" s="18">
        <v>0.14090920104900559</v>
      </c>
      <c r="AS12" s="18">
        <v>0.1632048391271726</v>
      </c>
      <c r="AT12" s="18">
        <v>0.13242443908118789</v>
      </c>
      <c r="AU12" s="18">
        <v>0</v>
      </c>
      <c r="AW12" s="18">
        <v>0.16626829737944671</v>
      </c>
      <c r="AX12" s="18">
        <v>9.6757617840159946E-2</v>
      </c>
      <c r="AZ12" s="18">
        <v>0.15035926579572109</v>
      </c>
      <c r="BA12" s="18">
        <v>0.1761441237108029</v>
      </c>
      <c r="BB12" s="18">
        <v>0</v>
      </c>
      <c r="BC12" s="18">
        <v>0.14833995472311159</v>
      </c>
      <c r="BD12" s="18">
        <v>0.1358978456715523</v>
      </c>
      <c r="BE12" s="18">
        <v>0</v>
      </c>
      <c r="BF12" s="18">
        <v>0</v>
      </c>
      <c r="BG12" s="18">
        <v>0</v>
      </c>
    </row>
    <row r="13" spans="2:61" ht="18.95" customHeight="1">
      <c r="B13" s="20" t="s">
        <v>334</v>
      </c>
      <c r="C13" s="18">
        <v>0.1722089660053282</v>
      </c>
      <c r="D13" s="18">
        <v>0.17702897880018989</v>
      </c>
      <c r="E13" s="18">
        <v>0.1683201267182029</v>
      </c>
      <c r="G13" s="18">
        <v>0.1047780513006954</v>
      </c>
      <c r="H13" s="18">
        <v>0.15650932480752569</v>
      </c>
      <c r="I13" s="18">
        <v>0.13569582336318409</v>
      </c>
      <c r="J13" s="18">
        <v>0.22106747926087431</v>
      </c>
      <c r="K13" s="18">
        <v>0.15641211836406299</v>
      </c>
      <c r="L13" s="18">
        <v>0.19550438157502709</v>
      </c>
      <c r="M13" s="18">
        <v>0.14841914096423131</v>
      </c>
      <c r="N13" s="18">
        <v>0.19361605655421341</v>
      </c>
      <c r="O13" s="18">
        <v>0.2205349152046992</v>
      </c>
      <c r="Q13" s="18">
        <v>0.17884861697919899</v>
      </c>
      <c r="R13" s="18">
        <v>0.18502624046640159</v>
      </c>
      <c r="S13" s="18">
        <v>0.16004402658942229</v>
      </c>
      <c r="T13" s="18">
        <v>0.15796651929254041</v>
      </c>
      <c r="V13" s="18">
        <v>0.19061994256738499</v>
      </c>
      <c r="W13" s="18">
        <v>0.16594030743526941</v>
      </c>
      <c r="X13" s="18">
        <v>0.18852761032902779</v>
      </c>
      <c r="Y13" s="18">
        <v>0.16941346029915741</v>
      </c>
      <c r="Z13" s="18">
        <v>0.13670390624468789</v>
      </c>
      <c r="AA13" s="18">
        <v>0.17075510657008641</v>
      </c>
      <c r="AB13" s="18">
        <v>0.16351720740654249</v>
      </c>
      <c r="AD13" s="18">
        <v>0.16457023742637339</v>
      </c>
      <c r="AE13" s="18">
        <v>0.17886270002564289</v>
      </c>
      <c r="AF13" s="18">
        <v>0.1539942777321146</v>
      </c>
      <c r="AG13" s="18">
        <v>0.21034592487360421</v>
      </c>
      <c r="AH13" s="18">
        <v>0.1729055749953535</v>
      </c>
      <c r="AI13" s="18">
        <v>0.2104592394520057</v>
      </c>
      <c r="AJ13" s="18">
        <v>0</v>
      </c>
      <c r="AL13" s="18">
        <v>0.20855000000000001</v>
      </c>
      <c r="AM13" s="18">
        <v>0.16436000000000001</v>
      </c>
      <c r="AN13" s="18">
        <v>0.2099</v>
      </c>
      <c r="AP13" s="18">
        <v>0.12507188496099</v>
      </c>
      <c r="AQ13" s="18">
        <v>0.24813170392478659</v>
      </c>
      <c r="AR13" s="18">
        <v>0.1529291630412353</v>
      </c>
      <c r="AS13" s="18">
        <v>0.1507980202926259</v>
      </c>
      <c r="AT13" s="18">
        <v>0.13276116411711861</v>
      </c>
      <c r="AU13" s="18">
        <v>0</v>
      </c>
      <c r="AW13" s="18">
        <v>0.15841807606315719</v>
      </c>
      <c r="AX13" s="18">
        <v>0.2747190456225746</v>
      </c>
      <c r="AZ13" s="18">
        <v>0.1849661611997212</v>
      </c>
      <c r="BA13" s="18">
        <v>0.18277492508322199</v>
      </c>
      <c r="BB13" s="18">
        <v>0</v>
      </c>
      <c r="BC13" s="18">
        <v>0.1248288518223088</v>
      </c>
      <c r="BD13" s="18">
        <v>0.1487031354554727</v>
      </c>
      <c r="BE13" s="18">
        <v>0</v>
      </c>
      <c r="BF13" s="18">
        <v>0</v>
      </c>
      <c r="BG13" s="18">
        <v>0</v>
      </c>
    </row>
    <row r="14" spans="2:61" ht="18.95" customHeight="1">
      <c r="B14" s="20" t="s">
        <v>119</v>
      </c>
      <c r="C14" s="18">
        <v>0.2757588016556467</v>
      </c>
      <c r="D14" s="18">
        <v>0.19106435984253001</v>
      </c>
      <c r="E14" s="18">
        <v>0.33428834347205211</v>
      </c>
      <c r="G14" s="18">
        <v>0.37517436453179531</v>
      </c>
      <c r="H14" s="18">
        <v>0.28612858437614602</v>
      </c>
      <c r="I14" s="18">
        <v>0.34380689386689239</v>
      </c>
      <c r="J14" s="18">
        <v>0.30852406864506798</v>
      </c>
      <c r="K14" s="18">
        <v>0.2454542005897585</v>
      </c>
      <c r="L14" s="18">
        <v>0.2992846791098483</v>
      </c>
      <c r="M14" s="18">
        <v>0.14756588839815679</v>
      </c>
      <c r="N14" s="18">
        <v>0.29175347669202828</v>
      </c>
      <c r="O14" s="18">
        <v>0.31589897659518751</v>
      </c>
      <c r="Q14" s="18">
        <v>0.21045589276216331</v>
      </c>
      <c r="R14" s="18">
        <v>0.27528970423797833</v>
      </c>
      <c r="S14" s="18">
        <v>0.32005552644455959</v>
      </c>
      <c r="T14" s="18">
        <v>0.34350607903216579</v>
      </c>
      <c r="V14" s="18">
        <v>0.39530487987480972</v>
      </c>
      <c r="W14" s="18">
        <v>0.31824067704898568</v>
      </c>
      <c r="X14" s="18">
        <v>0.31776694688068691</v>
      </c>
      <c r="Y14" s="18">
        <v>0.23369561631772179</v>
      </c>
      <c r="Z14" s="18">
        <v>0.17023869483496579</v>
      </c>
      <c r="AA14" s="18">
        <v>0.13461347407337651</v>
      </c>
      <c r="AB14" s="18">
        <v>0.13554444390574669</v>
      </c>
      <c r="AD14" s="18">
        <v>0.18099415706660671</v>
      </c>
      <c r="AE14" s="18">
        <v>0.27811637521828342</v>
      </c>
      <c r="AF14" s="18">
        <v>0.37727554342285807</v>
      </c>
      <c r="AG14" s="18">
        <v>0.26585594240217009</v>
      </c>
      <c r="AH14" s="18">
        <v>0.29948442171440232</v>
      </c>
      <c r="AI14" s="18">
        <v>0.38582420790346528</v>
      </c>
      <c r="AJ14" s="18">
        <v>0.76412277827110753</v>
      </c>
      <c r="AL14" s="18">
        <v>0.26621</v>
      </c>
      <c r="AM14" s="18">
        <v>0.35441</v>
      </c>
      <c r="AN14" s="18">
        <v>0.34032000000000001</v>
      </c>
      <c r="AP14" s="18">
        <v>0.1085524725548145</v>
      </c>
      <c r="AQ14" s="18">
        <v>0.20897522106254379</v>
      </c>
      <c r="AR14" s="18">
        <v>7.9265498112502233E-2</v>
      </c>
      <c r="AS14" s="18">
        <v>0.15638819756658681</v>
      </c>
      <c r="AT14" s="18">
        <v>0.10351202800450079</v>
      </c>
      <c r="AU14" s="18">
        <v>0</v>
      </c>
      <c r="AW14" s="18">
        <v>0.26017036769489887</v>
      </c>
      <c r="AX14" s="18">
        <v>0.36979031463314582</v>
      </c>
      <c r="AZ14" s="18">
        <v>0.37590743246406561</v>
      </c>
      <c r="BA14" s="18">
        <v>0.21573636526059101</v>
      </c>
      <c r="BB14" s="18">
        <v>0</v>
      </c>
      <c r="BC14" s="18">
        <v>0.1527482467873906</v>
      </c>
      <c r="BD14" s="18">
        <v>0.105957805773985</v>
      </c>
      <c r="BE14" s="18">
        <v>0</v>
      </c>
      <c r="BF14" s="18">
        <v>0</v>
      </c>
      <c r="BG14" s="18">
        <v>0</v>
      </c>
    </row>
    <row r="16" spans="2:61">
      <c r="B16" s="21" t="s">
        <v>33</v>
      </c>
    </row>
    <row r="17" spans="2:2">
      <c r="B17" t="s">
        <v>483</v>
      </c>
    </row>
    <row r="18" spans="2:2">
      <c r="B18" t="s">
        <v>11</v>
      </c>
    </row>
    <row r="19" spans="2:2">
      <c r="B19"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O19"/>
  <sheetViews>
    <sheetView showGridLines="0" workbookViewId="0"/>
  </sheetViews>
  <sheetFormatPr defaultRowHeight="14.45"/>
  <cols>
    <col min="1" max="1" width="5" customWidth="1"/>
    <col min="2" max="2" width="25" customWidth="1"/>
    <col min="3" max="15" width="20" customWidth="1"/>
  </cols>
  <sheetData>
    <row r="2" spans="2:15" ht="39.950000000000003" customHeight="1">
      <c r="D2" s="19" t="s">
        <v>546</v>
      </c>
    </row>
    <row r="6" spans="2:15" ht="87.95" customHeight="1">
      <c r="C6" s="22" t="s">
        <v>547</v>
      </c>
      <c r="D6" s="22" t="s">
        <v>548</v>
      </c>
      <c r="E6" s="22" t="s">
        <v>549</v>
      </c>
      <c r="F6" s="22" t="s">
        <v>550</v>
      </c>
      <c r="G6" s="22" t="s">
        <v>551</v>
      </c>
      <c r="H6" s="22" t="s">
        <v>552</v>
      </c>
      <c r="I6" s="22" t="s">
        <v>553</v>
      </c>
      <c r="J6" s="22" t="s">
        <v>554</v>
      </c>
      <c r="K6" s="22" t="s">
        <v>555</v>
      </c>
      <c r="L6" s="22" t="s">
        <v>556</v>
      </c>
      <c r="M6" s="22" t="s">
        <v>557</v>
      </c>
      <c r="N6" s="22" t="s">
        <v>558</v>
      </c>
      <c r="O6" s="22" t="s">
        <v>559</v>
      </c>
    </row>
    <row r="7" spans="2:15">
      <c r="B7" s="20" t="s">
        <v>337</v>
      </c>
      <c r="C7" s="18">
        <v>9.949910548498378E-2</v>
      </c>
      <c r="D7" s="18">
        <v>0.21474575695507911</v>
      </c>
      <c r="E7" s="18">
        <v>0.21123294157494399</v>
      </c>
      <c r="F7" s="18">
        <v>0.21420894021094539</v>
      </c>
      <c r="G7" s="18">
        <v>7.0617032623946557E-2</v>
      </c>
      <c r="H7" s="18">
        <v>8.8928285006441413E-2</v>
      </c>
      <c r="I7" s="18">
        <v>9.6992692860324373E-2</v>
      </c>
      <c r="J7" s="18">
        <v>0.11449661540705899</v>
      </c>
      <c r="K7" s="18">
        <v>0.13067474188101841</v>
      </c>
      <c r="L7" s="18">
        <v>0.2666958642911848</v>
      </c>
      <c r="M7" s="18">
        <v>0.106416371248419</v>
      </c>
      <c r="N7" s="18">
        <v>7.5800219285587903E-2</v>
      </c>
      <c r="O7" s="18">
        <v>0.10868826458471161</v>
      </c>
    </row>
    <row r="8" spans="2:15">
      <c r="B8" s="20" t="s">
        <v>338</v>
      </c>
      <c r="C8" s="18">
        <v>0.2415359142445242</v>
      </c>
      <c r="D8" s="18">
        <v>0.31369313996400289</v>
      </c>
      <c r="E8" s="18">
        <v>0.310277984819743</v>
      </c>
      <c r="F8" s="18">
        <v>0.35497184090099743</v>
      </c>
      <c r="G8" s="18">
        <v>0.18437872472989009</v>
      </c>
      <c r="H8" s="18">
        <v>0.27400364551028827</v>
      </c>
      <c r="I8" s="18">
        <v>0.23907073592262779</v>
      </c>
      <c r="J8" s="18">
        <v>0.31602176439786622</v>
      </c>
      <c r="K8" s="18">
        <v>0.27108120028255239</v>
      </c>
      <c r="L8" s="18">
        <v>0.28639036912626442</v>
      </c>
      <c r="M8" s="18">
        <v>0.26103617936620088</v>
      </c>
      <c r="N8" s="18">
        <v>0.17867780635568661</v>
      </c>
      <c r="O8" s="18">
        <v>0.27012786468881328</v>
      </c>
    </row>
    <row r="9" spans="2:15">
      <c r="B9" s="20" t="s">
        <v>339</v>
      </c>
      <c r="C9" s="18">
        <v>0.23692626355471649</v>
      </c>
      <c r="D9" s="18">
        <v>0.24222207741088531</v>
      </c>
      <c r="E9" s="18">
        <v>0.24171965627203609</v>
      </c>
      <c r="F9" s="18">
        <v>0.21490709107420289</v>
      </c>
      <c r="G9" s="18">
        <v>0.2489923139620597</v>
      </c>
      <c r="H9" s="18">
        <v>0.315743556923955</v>
      </c>
      <c r="I9" s="18">
        <v>0.24761335042491961</v>
      </c>
      <c r="J9" s="18">
        <v>0.2161598600092122</v>
      </c>
      <c r="K9" s="18">
        <v>0.21303617031571689</v>
      </c>
      <c r="L9" s="18">
        <v>0.20324249971304079</v>
      </c>
      <c r="M9" s="18">
        <v>0.27734714035762059</v>
      </c>
      <c r="N9" s="18">
        <v>0.31700476187802079</v>
      </c>
      <c r="O9" s="18">
        <v>0.29903722512465031</v>
      </c>
    </row>
    <row r="10" spans="2:15">
      <c r="B10" s="20" t="s">
        <v>340</v>
      </c>
      <c r="C10" s="18">
        <v>0.16757180917464751</v>
      </c>
      <c r="D10" s="18">
        <v>0.14191823407890011</v>
      </c>
      <c r="E10" s="18">
        <v>0.14840785808635831</v>
      </c>
      <c r="F10" s="18">
        <v>0.1095665795369748</v>
      </c>
      <c r="G10" s="18">
        <v>0.19754851113135369</v>
      </c>
      <c r="H10" s="18">
        <v>0.16775596376124999</v>
      </c>
      <c r="I10" s="18">
        <v>0.19419755182363571</v>
      </c>
      <c r="J10" s="18">
        <v>0.2070318483810577</v>
      </c>
      <c r="K10" s="18">
        <v>0.1649685786901571</v>
      </c>
      <c r="L10" s="18">
        <v>9.9228144618223491E-2</v>
      </c>
      <c r="M10" s="18">
        <v>0.19267366557600249</v>
      </c>
      <c r="N10" s="18">
        <v>0.15774160292559741</v>
      </c>
      <c r="O10" s="18">
        <v>0.1154408184247266</v>
      </c>
    </row>
    <row r="11" spans="2:15">
      <c r="B11" s="20" t="s">
        <v>341</v>
      </c>
      <c r="C11" s="18">
        <v>0.19335643353465001</v>
      </c>
      <c r="D11" s="18">
        <v>6.1089219969712762E-2</v>
      </c>
      <c r="E11" s="18">
        <v>6.5279755355690597E-2</v>
      </c>
      <c r="F11" s="18">
        <v>8.0363400116592959E-2</v>
      </c>
      <c r="G11" s="18">
        <v>0.20690836785644001</v>
      </c>
      <c r="H11" s="18">
        <v>8.547399376775229E-2</v>
      </c>
      <c r="I11" s="18">
        <v>0.18576834312745719</v>
      </c>
      <c r="J11" s="18">
        <v>0.1179924642839429</v>
      </c>
      <c r="K11" s="18">
        <v>0.17271736361539239</v>
      </c>
      <c r="L11" s="18">
        <v>0.1012033689799639</v>
      </c>
      <c r="M11" s="18">
        <v>0.1170810416909296</v>
      </c>
      <c r="N11" s="18">
        <v>0.1915312471903213</v>
      </c>
      <c r="O11" s="18">
        <v>8.0168783886790412E-2</v>
      </c>
    </row>
    <row r="12" spans="2:15">
      <c r="B12" s="20" t="s">
        <v>119</v>
      </c>
      <c r="C12" s="18">
        <v>6.1110474006478101E-2</v>
      </c>
      <c r="D12" s="18">
        <v>2.633157162141983E-2</v>
      </c>
      <c r="E12" s="18">
        <v>2.3081803891227961E-2</v>
      </c>
      <c r="F12" s="18">
        <v>2.598214816028642E-2</v>
      </c>
      <c r="G12" s="18">
        <v>9.1555049696309856E-2</v>
      </c>
      <c r="H12" s="18">
        <v>6.8094555030312975E-2</v>
      </c>
      <c r="I12" s="18">
        <v>3.6357325841035293E-2</v>
      </c>
      <c r="J12" s="18">
        <v>2.8297447520861791E-2</v>
      </c>
      <c r="K12" s="18">
        <v>4.7521945215162779E-2</v>
      </c>
      <c r="L12" s="18">
        <v>4.323975327132256E-2</v>
      </c>
      <c r="M12" s="18">
        <v>4.5445601760827299E-2</v>
      </c>
      <c r="N12" s="18">
        <v>7.9244362364785992E-2</v>
      </c>
      <c r="O12" s="18">
        <v>0.12653704329030771</v>
      </c>
    </row>
    <row r="15" spans="2:15">
      <c r="B15" t="s">
        <v>483</v>
      </c>
    </row>
    <row r="16" spans="2:15">
      <c r="B16" t="s">
        <v>11</v>
      </c>
    </row>
    <row r="19" spans="2:2">
      <c r="B19" t="str">
        <f>HYPERLINK("#Contents!A1", "Return to Contents")</f>
        <v>Return to Contents</v>
      </c>
    </row>
  </sheetData>
  <pageMargins left="0.75" right="0.75" top="1" bottom="1" header="0.5" footer="0.5"/>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I19"/>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336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2912</v>
      </c>
      <c r="D7" s="27">
        <v>1152</v>
      </c>
      <c r="E7" s="27">
        <v>1751</v>
      </c>
      <c r="G7" s="27">
        <v>147</v>
      </c>
      <c r="H7" s="27">
        <v>412</v>
      </c>
      <c r="I7" s="27">
        <v>288</v>
      </c>
      <c r="J7" s="27">
        <v>254</v>
      </c>
      <c r="K7" s="27">
        <v>311</v>
      </c>
      <c r="L7" s="27">
        <v>305</v>
      </c>
      <c r="M7" s="27">
        <v>483</v>
      </c>
      <c r="N7" s="27">
        <v>411</v>
      </c>
      <c r="O7" s="27">
        <v>301</v>
      </c>
      <c r="Q7" s="27">
        <v>1084</v>
      </c>
      <c r="R7" s="27">
        <v>610</v>
      </c>
      <c r="S7" s="27">
        <v>570</v>
      </c>
      <c r="T7" s="27">
        <v>624</v>
      </c>
      <c r="V7" s="27">
        <v>478</v>
      </c>
      <c r="W7" s="27">
        <v>611</v>
      </c>
      <c r="X7" s="27">
        <v>555</v>
      </c>
      <c r="Y7" s="27">
        <v>474</v>
      </c>
      <c r="Z7" s="27">
        <v>368</v>
      </c>
      <c r="AA7" s="27">
        <v>216</v>
      </c>
      <c r="AB7" s="27">
        <v>210</v>
      </c>
      <c r="AD7" s="27">
        <v>980</v>
      </c>
      <c r="AE7" s="27">
        <v>615</v>
      </c>
      <c r="AF7" s="27">
        <v>527</v>
      </c>
      <c r="AG7" s="27">
        <v>106</v>
      </c>
      <c r="AH7" s="27">
        <v>432</v>
      </c>
      <c r="AI7" s="27">
        <v>248</v>
      </c>
      <c r="AJ7" s="27">
        <v>4</v>
      </c>
      <c r="AL7" s="27">
        <v>547</v>
      </c>
      <c r="AM7" s="27">
        <v>640</v>
      </c>
      <c r="AN7" s="27">
        <v>180</v>
      </c>
      <c r="AP7" s="27">
        <v>232</v>
      </c>
      <c r="AQ7" s="27">
        <v>183</v>
      </c>
      <c r="AR7" s="27">
        <v>41</v>
      </c>
      <c r="AS7" s="27">
        <v>497</v>
      </c>
      <c r="AT7" s="27">
        <v>67</v>
      </c>
      <c r="AU7" s="27">
        <v>3</v>
      </c>
      <c r="AW7" s="27">
        <v>2547</v>
      </c>
      <c r="AX7" s="27">
        <v>330</v>
      </c>
      <c r="AZ7" s="27">
        <v>1326</v>
      </c>
      <c r="BA7" s="27">
        <v>930</v>
      </c>
      <c r="BB7" s="27">
        <v>0</v>
      </c>
      <c r="BC7" s="27">
        <v>527</v>
      </c>
      <c r="BD7" s="27">
        <v>129</v>
      </c>
      <c r="BE7" s="27">
        <v>0</v>
      </c>
      <c r="BF7" s="27">
        <v>0</v>
      </c>
      <c r="BG7" s="27">
        <v>0</v>
      </c>
    </row>
    <row r="8" spans="2:61">
      <c r="B8" s="7" t="s">
        <v>106</v>
      </c>
      <c r="C8" s="13">
        <v>2920</v>
      </c>
      <c r="D8" s="13">
        <v>1186</v>
      </c>
      <c r="E8" s="13">
        <v>1731</v>
      </c>
      <c r="G8" s="13">
        <v>136</v>
      </c>
      <c r="H8" s="13">
        <v>405</v>
      </c>
      <c r="I8" s="13">
        <v>290</v>
      </c>
      <c r="J8" s="13">
        <v>248</v>
      </c>
      <c r="K8" s="13">
        <v>312</v>
      </c>
      <c r="L8" s="13">
        <v>316</v>
      </c>
      <c r="M8" s="13">
        <v>484</v>
      </c>
      <c r="N8" s="13">
        <v>449</v>
      </c>
      <c r="O8" s="13">
        <v>279</v>
      </c>
      <c r="Q8" s="13">
        <v>1091</v>
      </c>
      <c r="R8" s="13">
        <v>607</v>
      </c>
      <c r="S8" s="13">
        <v>575</v>
      </c>
      <c r="T8" s="13">
        <v>622</v>
      </c>
      <c r="V8" s="13">
        <v>560</v>
      </c>
      <c r="W8" s="13">
        <v>582</v>
      </c>
      <c r="X8" s="13">
        <v>565</v>
      </c>
      <c r="Y8" s="13">
        <v>435</v>
      </c>
      <c r="Z8" s="13">
        <v>352</v>
      </c>
      <c r="AA8" s="13">
        <v>214</v>
      </c>
      <c r="AB8" s="13">
        <v>212</v>
      </c>
      <c r="AD8" s="13">
        <v>987</v>
      </c>
      <c r="AE8" s="13">
        <v>617</v>
      </c>
      <c r="AF8" s="13">
        <v>529</v>
      </c>
      <c r="AG8" s="13">
        <v>105</v>
      </c>
      <c r="AH8" s="13">
        <v>433</v>
      </c>
      <c r="AI8" s="13">
        <v>247</v>
      </c>
      <c r="AJ8" s="13">
        <v>4</v>
      </c>
      <c r="AL8" s="13">
        <v>567</v>
      </c>
      <c r="AM8" s="13">
        <v>660</v>
      </c>
      <c r="AN8" s="13">
        <v>184</v>
      </c>
      <c r="AP8" s="13">
        <v>229</v>
      </c>
      <c r="AQ8" s="13">
        <v>174</v>
      </c>
      <c r="AR8" s="13">
        <v>41</v>
      </c>
      <c r="AS8" s="13">
        <v>473</v>
      </c>
      <c r="AT8" s="13">
        <v>66</v>
      </c>
      <c r="AU8" s="13">
        <v>3</v>
      </c>
      <c r="AW8" s="13">
        <v>2553</v>
      </c>
      <c r="AX8" s="13">
        <v>332</v>
      </c>
      <c r="AZ8" s="13">
        <v>1382</v>
      </c>
      <c r="BA8" s="13">
        <v>902</v>
      </c>
      <c r="BB8" s="13">
        <v>0</v>
      </c>
      <c r="BC8" s="13">
        <v>510</v>
      </c>
      <c r="BD8" s="13">
        <v>127</v>
      </c>
      <c r="BE8" s="13">
        <v>0</v>
      </c>
      <c r="BF8" s="13">
        <v>0</v>
      </c>
      <c r="BG8" s="13">
        <v>0</v>
      </c>
    </row>
    <row r="9" spans="2:61" ht="18.95" customHeight="1">
      <c r="B9" s="20" t="s">
        <v>337</v>
      </c>
      <c r="C9" s="18">
        <v>9.949910548498378E-2</v>
      </c>
      <c r="D9" s="18">
        <v>0.10768811528173509</v>
      </c>
      <c r="E9" s="18">
        <v>9.3912880620065184E-2</v>
      </c>
      <c r="G9" s="18">
        <v>8.459838607508785E-2</v>
      </c>
      <c r="H9" s="18">
        <v>0.12276332228433499</v>
      </c>
      <c r="I9" s="18">
        <v>0.1214735211750012</v>
      </c>
      <c r="J9" s="18">
        <v>6.6204586756864678E-2</v>
      </c>
      <c r="K9" s="18">
        <v>7.0939007192541162E-2</v>
      </c>
      <c r="L9" s="18">
        <v>8.4232712080373348E-2</v>
      </c>
      <c r="M9" s="18">
        <v>0.14405405054475179</v>
      </c>
      <c r="N9" s="18">
        <v>9.2517616622309243E-2</v>
      </c>
      <c r="O9" s="18">
        <v>6.3063629933724399E-2</v>
      </c>
      <c r="Q9" s="18">
        <v>0.10023979234732409</v>
      </c>
      <c r="R9" s="18">
        <v>7.8867615555126058E-2</v>
      </c>
      <c r="S9" s="18">
        <v>8.4342518934703015E-2</v>
      </c>
      <c r="T9" s="18">
        <v>0.1345433658430466</v>
      </c>
      <c r="V9" s="18">
        <v>8.9127056401854129E-2</v>
      </c>
      <c r="W9" s="18">
        <v>0.103540965825539</v>
      </c>
      <c r="X9" s="18">
        <v>9.4804140464833889E-2</v>
      </c>
      <c r="Y9" s="18">
        <v>9.1064636746396144E-2</v>
      </c>
      <c r="Z9" s="18">
        <v>0.10245442402944489</v>
      </c>
      <c r="AA9" s="18">
        <v>0.109086874409347</v>
      </c>
      <c r="AB9" s="18">
        <v>0.13100829697967609</v>
      </c>
      <c r="AD9" s="18">
        <v>0.1240057816855664</v>
      </c>
      <c r="AE9" s="18">
        <v>7.8762661746463222E-2</v>
      </c>
      <c r="AF9" s="18">
        <v>9.1361157191118134E-2</v>
      </c>
      <c r="AG9" s="18">
        <v>9.6961192078616171E-2</v>
      </c>
      <c r="AH9" s="18">
        <v>9.8178878574300174E-2</v>
      </c>
      <c r="AI9" s="18">
        <v>7.5811546607287422E-2</v>
      </c>
      <c r="AJ9" s="18">
        <v>0</v>
      </c>
      <c r="AL9" s="18">
        <v>0.12391000000000001</v>
      </c>
      <c r="AM9" s="18">
        <v>8.4419999999999995E-2</v>
      </c>
      <c r="AN9" s="18">
        <v>9.8949999999999996E-2</v>
      </c>
      <c r="AP9" s="18">
        <v>9.7126963245515077E-2</v>
      </c>
      <c r="AQ9" s="18">
        <v>9.3325967429519471E-2</v>
      </c>
      <c r="AR9" s="18">
        <v>0.1029936609184994</v>
      </c>
      <c r="AS9" s="18">
        <v>0.1146042885034539</v>
      </c>
      <c r="AT9" s="18">
        <v>0.1442703085977238</v>
      </c>
      <c r="AU9" s="18">
        <v>0</v>
      </c>
      <c r="AW9" s="18">
        <v>0.1020363680891101</v>
      </c>
      <c r="AX9" s="18">
        <v>8.2388311199957334E-2</v>
      </c>
      <c r="AZ9" s="18">
        <v>9.0634094985615005E-2</v>
      </c>
      <c r="BA9" s="18">
        <v>0.10262800486036321</v>
      </c>
      <c r="BB9" s="18">
        <v>0</v>
      </c>
      <c r="BC9" s="18">
        <v>0.1100606818144742</v>
      </c>
      <c r="BD9" s="18">
        <v>0.1314081517947405</v>
      </c>
      <c r="BE9" s="18">
        <v>0</v>
      </c>
      <c r="BF9" s="18">
        <v>0</v>
      </c>
      <c r="BG9" s="18">
        <v>0</v>
      </c>
    </row>
    <row r="10" spans="2:61" ht="18.95" customHeight="1">
      <c r="B10" s="20" t="s">
        <v>338</v>
      </c>
      <c r="C10" s="18">
        <v>0.2415359142445242</v>
      </c>
      <c r="D10" s="18">
        <v>0.2599348993706096</v>
      </c>
      <c r="E10" s="18">
        <v>0.2290774894710598</v>
      </c>
      <c r="G10" s="18">
        <v>0.26222667717996923</v>
      </c>
      <c r="H10" s="18">
        <v>0.26248546413977819</v>
      </c>
      <c r="I10" s="18">
        <v>0.26595809955625987</v>
      </c>
      <c r="J10" s="18">
        <v>0.22633442786009611</v>
      </c>
      <c r="K10" s="18">
        <v>0.27366041327760021</v>
      </c>
      <c r="L10" s="18">
        <v>0.2193716951183059</v>
      </c>
      <c r="M10" s="18">
        <v>0.2342947181051879</v>
      </c>
      <c r="N10" s="18">
        <v>0.2140050383097844</v>
      </c>
      <c r="O10" s="18">
        <v>0.23510491073869871</v>
      </c>
      <c r="Q10" s="18">
        <v>0.25975904888009482</v>
      </c>
      <c r="R10" s="18">
        <v>0.2214444637018354</v>
      </c>
      <c r="S10" s="18">
        <v>0.27472131287341361</v>
      </c>
      <c r="T10" s="18">
        <v>0.19790483368074849</v>
      </c>
      <c r="V10" s="18">
        <v>0.22305843244157411</v>
      </c>
      <c r="W10" s="18">
        <v>0.26172983248265408</v>
      </c>
      <c r="X10" s="18">
        <v>0.2271843574072569</v>
      </c>
      <c r="Y10" s="18">
        <v>0.2284413330870283</v>
      </c>
      <c r="Z10" s="18">
        <v>0.24947288236177331</v>
      </c>
      <c r="AA10" s="18">
        <v>0.27419239272097973</v>
      </c>
      <c r="AB10" s="18">
        <v>0.2539363370226787</v>
      </c>
      <c r="AD10" s="18">
        <v>0.269321045689424</v>
      </c>
      <c r="AE10" s="18">
        <v>0.2512769153110494</v>
      </c>
      <c r="AF10" s="18">
        <v>0.21596119462601121</v>
      </c>
      <c r="AG10" s="18">
        <v>0.23701283541580959</v>
      </c>
      <c r="AH10" s="18">
        <v>0.22292257953239289</v>
      </c>
      <c r="AI10" s="18">
        <v>0.19939231815002581</v>
      </c>
      <c r="AJ10" s="18">
        <v>0</v>
      </c>
      <c r="AL10" s="18">
        <v>0.23819000000000001</v>
      </c>
      <c r="AM10" s="18">
        <v>0.25009999999999999</v>
      </c>
      <c r="AN10" s="18">
        <v>0.26563999999999999</v>
      </c>
      <c r="AP10" s="18">
        <v>0.26067320212090389</v>
      </c>
      <c r="AQ10" s="18">
        <v>0.193061874316453</v>
      </c>
      <c r="AR10" s="18">
        <v>0.32089540439622471</v>
      </c>
      <c r="AS10" s="18">
        <v>0.27645537944174581</v>
      </c>
      <c r="AT10" s="18">
        <v>0.22402082819667279</v>
      </c>
      <c r="AU10" s="18">
        <v>0.65769464412543044</v>
      </c>
      <c r="AW10" s="18">
        <v>0.25422201232319619</v>
      </c>
      <c r="AX10" s="18">
        <v>0.15655978711935481</v>
      </c>
      <c r="AZ10" s="18">
        <v>0.22726162325593599</v>
      </c>
      <c r="BA10" s="18">
        <v>0.26391867985197581</v>
      </c>
      <c r="BB10" s="18">
        <v>0</v>
      </c>
      <c r="BC10" s="18">
        <v>0.2424026999693932</v>
      </c>
      <c r="BD10" s="18">
        <v>0.23443187276868371</v>
      </c>
      <c r="BE10" s="18">
        <v>0</v>
      </c>
      <c r="BF10" s="18">
        <v>0</v>
      </c>
      <c r="BG10" s="18">
        <v>0</v>
      </c>
    </row>
    <row r="11" spans="2:61" ht="32.1" customHeight="1">
      <c r="B11" s="20" t="s">
        <v>339</v>
      </c>
      <c r="C11" s="18">
        <v>0.23692626355471649</v>
      </c>
      <c r="D11" s="18">
        <v>0.24561625150691499</v>
      </c>
      <c r="E11" s="18">
        <v>0.2314367895987291</v>
      </c>
      <c r="G11" s="18">
        <v>0.23133034997987359</v>
      </c>
      <c r="H11" s="18">
        <v>0.24439217301560659</v>
      </c>
      <c r="I11" s="18">
        <v>0.1977861013700348</v>
      </c>
      <c r="J11" s="18">
        <v>0.25756251686446408</v>
      </c>
      <c r="K11" s="18">
        <v>0.25210092947658691</v>
      </c>
      <c r="L11" s="18">
        <v>0.24427373338267769</v>
      </c>
      <c r="M11" s="18">
        <v>0.22673756825020419</v>
      </c>
      <c r="N11" s="18">
        <v>0.23587303213780331</v>
      </c>
      <c r="O11" s="18">
        <v>0.24521854909091301</v>
      </c>
      <c r="Q11" s="18">
        <v>0.21552188587338519</v>
      </c>
      <c r="R11" s="18">
        <v>0.24617502359341961</v>
      </c>
      <c r="S11" s="18">
        <v>0.25765836146653159</v>
      </c>
      <c r="T11" s="18">
        <v>0.2433214199753308</v>
      </c>
      <c r="V11" s="18">
        <v>0.2439579693940741</v>
      </c>
      <c r="W11" s="18">
        <v>0.23297273188735959</v>
      </c>
      <c r="X11" s="18">
        <v>0.245520847093571</v>
      </c>
      <c r="Y11" s="18">
        <v>0.23627524201601</v>
      </c>
      <c r="Z11" s="18">
        <v>0.21379709893718199</v>
      </c>
      <c r="AA11" s="18">
        <v>0.25858995377385657</v>
      </c>
      <c r="AB11" s="18">
        <v>0.22426798942518311</v>
      </c>
      <c r="AD11" s="18">
        <v>0.2171203697041906</v>
      </c>
      <c r="AE11" s="18">
        <v>0.2541594408322802</v>
      </c>
      <c r="AF11" s="18">
        <v>0.25236161110060878</v>
      </c>
      <c r="AG11" s="18">
        <v>0.22576449652552399</v>
      </c>
      <c r="AH11" s="18">
        <v>0.2388797101999956</v>
      </c>
      <c r="AI11" s="18">
        <v>0.24507023412859161</v>
      </c>
      <c r="AJ11" s="18">
        <v>0</v>
      </c>
      <c r="AL11" s="18">
        <v>0.21623999999999999</v>
      </c>
      <c r="AM11" s="18">
        <v>0.26694000000000001</v>
      </c>
      <c r="AN11" s="18">
        <v>0.24082000000000001</v>
      </c>
      <c r="AP11" s="18">
        <v>0.23029651475975829</v>
      </c>
      <c r="AQ11" s="18">
        <v>0.27309665522615773</v>
      </c>
      <c r="AR11" s="18">
        <v>0.32464018782284132</v>
      </c>
      <c r="AS11" s="18">
        <v>0.1969675930245644</v>
      </c>
      <c r="AT11" s="18">
        <v>0.3125893595187838</v>
      </c>
      <c r="AU11" s="18">
        <v>0</v>
      </c>
      <c r="AW11" s="18">
        <v>0.23542382046929691</v>
      </c>
      <c r="AX11" s="18">
        <v>0.2301077523982753</v>
      </c>
      <c r="AZ11" s="18">
        <v>0.2492540052214936</v>
      </c>
      <c r="BA11" s="18">
        <v>0.23016422080685581</v>
      </c>
      <c r="BB11" s="18">
        <v>0</v>
      </c>
      <c r="BC11" s="18">
        <v>0.21626306679821869</v>
      </c>
      <c r="BD11" s="18">
        <v>0.23382445738772539</v>
      </c>
      <c r="BE11" s="18">
        <v>0</v>
      </c>
      <c r="BF11" s="18">
        <v>0</v>
      </c>
      <c r="BG11" s="18">
        <v>0</v>
      </c>
    </row>
    <row r="12" spans="2:61" ht="18.95" customHeight="1">
      <c r="B12" s="20" t="s">
        <v>340</v>
      </c>
      <c r="C12" s="18">
        <v>0.16757180917464751</v>
      </c>
      <c r="D12" s="18">
        <v>0.17581070436219701</v>
      </c>
      <c r="E12" s="18">
        <v>0.1622563095028324</v>
      </c>
      <c r="G12" s="18">
        <v>0.1455136104457411</v>
      </c>
      <c r="H12" s="18">
        <v>0.14108539398016379</v>
      </c>
      <c r="I12" s="18">
        <v>0.1821827638329431</v>
      </c>
      <c r="J12" s="18">
        <v>0.15799196893485939</v>
      </c>
      <c r="K12" s="18">
        <v>0.16017336967456691</v>
      </c>
      <c r="L12" s="18">
        <v>0.1679083804048199</v>
      </c>
      <c r="M12" s="18">
        <v>0.17577652575803751</v>
      </c>
      <c r="N12" s="18">
        <v>0.18738783396561889</v>
      </c>
      <c r="O12" s="18">
        <v>0.17191980942676449</v>
      </c>
      <c r="Q12" s="18">
        <v>0.19178138343520579</v>
      </c>
      <c r="R12" s="18">
        <v>0.17172055669895869</v>
      </c>
      <c r="S12" s="18">
        <v>0.14950493127203421</v>
      </c>
      <c r="T12" s="18">
        <v>0.14116980862120029</v>
      </c>
      <c r="V12" s="18">
        <v>0.15219396041107189</v>
      </c>
      <c r="W12" s="18">
        <v>0.1686512760408696</v>
      </c>
      <c r="X12" s="18">
        <v>0.16875325569996191</v>
      </c>
      <c r="Y12" s="18">
        <v>0.166626513443251</v>
      </c>
      <c r="Z12" s="18">
        <v>0.19911800216445391</v>
      </c>
      <c r="AA12" s="18">
        <v>0.1066856450066699</v>
      </c>
      <c r="AB12" s="18">
        <v>0.21287128454194471</v>
      </c>
      <c r="AD12" s="18">
        <v>0.1602068894930776</v>
      </c>
      <c r="AE12" s="18">
        <v>0.1795514208508972</v>
      </c>
      <c r="AF12" s="18">
        <v>0.17359905522891839</v>
      </c>
      <c r="AG12" s="18">
        <v>0.1139501014373526</v>
      </c>
      <c r="AH12" s="18">
        <v>0.17280605557309711</v>
      </c>
      <c r="AI12" s="18">
        <v>0.16680434469350461</v>
      </c>
      <c r="AJ12" s="18">
        <v>0.22518511969004371</v>
      </c>
      <c r="AL12" s="18">
        <v>0.16744000000000001</v>
      </c>
      <c r="AM12" s="18">
        <v>0.18481</v>
      </c>
      <c r="AN12" s="18">
        <v>0.12207999999999999</v>
      </c>
      <c r="AP12" s="18">
        <v>0.18500524601964499</v>
      </c>
      <c r="AQ12" s="18">
        <v>0.17104902898998289</v>
      </c>
      <c r="AR12" s="18">
        <v>7.4146937877081556E-2</v>
      </c>
      <c r="AS12" s="18">
        <v>0.16883544701955239</v>
      </c>
      <c r="AT12" s="18">
        <v>0.1206274538377262</v>
      </c>
      <c r="AU12" s="18">
        <v>0.34230535587456951</v>
      </c>
      <c r="AW12" s="18">
        <v>0.1811424252751912</v>
      </c>
      <c r="AX12" s="18">
        <v>7.1721783480181031E-2</v>
      </c>
      <c r="AZ12" s="18">
        <v>0.16211463465731271</v>
      </c>
      <c r="BA12" s="18">
        <v>0.1661496221060357</v>
      </c>
      <c r="BB12" s="18">
        <v>0</v>
      </c>
      <c r="BC12" s="18">
        <v>0.17674673855275139</v>
      </c>
      <c r="BD12" s="18">
        <v>0.20028755195026671</v>
      </c>
      <c r="BE12" s="18">
        <v>0</v>
      </c>
      <c r="BF12" s="18">
        <v>0</v>
      </c>
      <c r="BG12" s="18">
        <v>0</v>
      </c>
    </row>
    <row r="13" spans="2:61" ht="18.95" customHeight="1">
      <c r="B13" s="20" t="s">
        <v>341</v>
      </c>
      <c r="C13" s="18">
        <v>0.19335643353465001</v>
      </c>
      <c r="D13" s="18">
        <v>0.1709600491720949</v>
      </c>
      <c r="E13" s="18">
        <v>0.20779323851552889</v>
      </c>
      <c r="G13" s="18">
        <v>0.21984965732151471</v>
      </c>
      <c r="H13" s="18">
        <v>0.1543616300395465</v>
      </c>
      <c r="I13" s="18">
        <v>0.1791543226706733</v>
      </c>
      <c r="J13" s="18">
        <v>0.22159091656028451</v>
      </c>
      <c r="K13" s="18">
        <v>0.1875301871440245</v>
      </c>
      <c r="L13" s="18">
        <v>0.20175545503151071</v>
      </c>
      <c r="M13" s="18">
        <v>0.18177326006580191</v>
      </c>
      <c r="N13" s="18">
        <v>0.19290908694213249</v>
      </c>
      <c r="O13" s="18">
        <v>0.24446281762818689</v>
      </c>
      <c r="Q13" s="18">
        <v>0.18871754920207179</v>
      </c>
      <c r="R13" s="18">
        <v>0.2182312288253172</v>
      </c>
      <c r="S13" s="18">
        <v>0.17301019065791881</v>
      </c>
      <c r="T13" s="18">
        <v>0.19706090272431681</v>
      </c>
      <c r="V13" s="18">
        <v>0.18467904483267791</v>
      </c>
      <c r="W13" s="18">
        <v>0.1671074477062798</v>
      </c>
      <c r="X13" s="18">
        <v>0.21649292970372799</v>
      </c>
      <c r="Y13" s="18">
        <v>0.20734506001889949</v>
      </c>
      <c r="Z13" s="18">
        <v>0.2086221975799418</v>
      </c>
      <c r="AA13" s="18">
        <v>0.21871223822033459</v>
      </c>
      <c r="AB13" s="18">
        <v>0.1470850220839591</v>
      </c>
      <c r="AD13" s="18">
        <v>0.1882469048278495</v>
      </c>
      <c r="AE13" s="18">
        <v>0.1793001810686522</v>
      </c>
      <c r="AF13" s="18">
        <v>0.20677445408449199</v>
      </c>
      <c r="AG13" s="18">
        <v>0.21680401452994541</v>
      </c>
      <c r="AH13" s="18">
        <v>0.1887370072571222</v>
      </c>
      <c r="AI13" s="18">
        <v>0.2127907921220237</v>
      </c>
      <c r="AJ13" s="18">
        <v>0.5356843791134912</v>
      </c>
      <c r="AL13" s="18">
        <v>0.20177999999999999</v>
      </c>
      <c r="AM13" s="18">
        <v>0.15354000000000001</v>
      </c>
      <c r="AN13" s="18">
        <v>0.21723999999999999</v>
      </c>
      <c r="AP13" s="18">
        <v>0.18953291691674401</v>
      </c>
      <c r="AQ13" s="18">
        <v>0.1976165246060119</v>
      </c>
      <c r="AR13" s="18">
        <v>0.1702308802445954</v>
      </c>
      <c r="AS13" s="18">
        <v>0.21737478110611341</v>
      </c>
      <c r="AT13" s="18">
        <v>0.16409293382183879</v>
      </c>
      <c r="AU13" s="18">
        <v>0</v>
      </c>
      <c r="AW13" s="18">
        <v>0.18062215637144499</v>
      </c>
      <c r="AX13" s="18">
        <v>0.30042114260739849</v>
      </c>
      <c r="AZ13" s="18">
        <v>0.1868070127065288</v>
      </c>
      <c r="BA13" s="18">
        <v>0.18710605196484989</v>
      </c>
      <c r="BB13" s="18">
        <v>0</v>
      </c>
      <c r="BC13" s="18">
        <v>0.22642781590665459</v>
      </c>
      <c r="BD13" s="18">
        <v>0.17604001992273319</v>
      </c>
      <c r="BE13" s="18">
        <v>0</v>
      </c>
      <c r="BF13" s="18">
        <v>0</v>
      </c>
      <c r="BG13" s="18">
        <v>0</v>
      </c>
    </row>
    <row r="14" spans="2:61" ht="18.95" customHeight="1">
      <c r="B14" s="20" t="s">
        <v>119</v>
      </c>
      <c r="C14" s="18">
        <v>6.1110474006478101E-2</v>
      </c>
      <c r="D14" s="18">
        <v>3.9989980306448639E-2</v>
      </c>
      <c r="E14" s="18">
        <v>7.5523292291784741E-2</v>
      </c>
      <c r="G14" s="18">
        <v>5.6481318997813557E-2</v>
      </c>
      <c r="H14" s="18">
        <v>7.4912016540569878E-2</v>
      </c>
      <c r="I14" s="18">
        <v>5.3445191395087473E-2</v>
      </c>
      <c r="J14" s="18">
        <v>7.0315583023431272E-2</v>
      </c>
      <c r="K14" s="18">
        <v>5.5596093234680559E-2</v>
      </c>
      <c r="L14" s="18">
        <v>8.2458023982312542E-2</v>
      </c>
      <c r="M14" s="18">
        <v>3.7363877276016803E-2</v>
      </c>
      <c r="N14" s="18">
        <v>7.7307392022351692E-2</v>
      </c>
      <c r="O14" s="18">
        <v>4.0230283181712137E-2</v>
      </c>
      <c r="Q14" s="18">
        <v>4.3980340261918202E-2</v>
      </c>
      <c r="R14" s="18">
        <v>6.356111162534317E-2</v>
      </c>
      <c r="S14" s="18">
        <v>6.076268479539873E-2</v>
      </c>
      <c r="T14" s="18">
        <v>8.5999669155357006E-2</v>
      </c>
      <c r="V14" s="18">
        <v>0.10698353651874799</v>
      </c>
      <c r="W14" s="18">
        <v>6.5997746057297788E-2</v>
      </c>
      <c r="X14" s="18">
        <v>4.7244469630648121E-2</v>
      </c>
      <c r="Y14" s="18">
        <v>7.0247214688415036E-2</v>
      </c>
      <c r="Z14" s="18">
        <v>2.6535394927204251E-2</v>
      </c>
      <c r="AA14" s="18">
        <v>3.2732895868812083E-2</v>
      </c>
      <c r="AB14" s="18">
        <v>3.0831069946558199E-2</v>
      </c>
      <c r="AD14" s="18">
        <v>4.1099008599891879E-2</v>
      </c>
      <c r="AE14" s="18">
        <v>5.6949380190657768E-2</v>
      </c>
      <c r="AF14" s="18">
        <v>5.9942527768851533E-2</v>
      </c>
      <c r="AG14" s="18">
        <v>0.1095073600127523</v>
      </c>
      <c r="AH14" s="18">
        <v>7.8475768863091891E-2</v>
      </c>
      <c r="AI14" s="18">
        <v>0.100130764298567</v>
      </c>
      <c r="AJ14" s="18">
        <v>0.23913050119646509</v>
      </c>
      <c r="AL14" s="18">
        <v>5.2440000000000001E-2</v>
      </c>
      <c r="AM14" s="18">
        <v>6.019E-2</v>
      </c>
      <c r="AN14" s="18">
        <v>5.527E-2</v>
      </c>
      <c r="AP14" s="18">
        <v>3.7365156937433711E-2</v>
      </c>
      <c r="AQ14" s="18">
        <v>7.1849949431875101E-2</v>
      </c>
      <c r="AR14" s="18">
        <v>7.0929287407576602E-3</v>
      </c>
      <c r="AS14" s="18">
        <v>2.576251090457014E-2</v>
      </c>
      <c r="AT14" s="18">
        <v>3.4399116027254852E-2</v>
      </c>
      <c r="AU14" s="18">
        <v>0</v>
      </c>
      <c r="AW14" s="18">
        <v>4.6553217471760562E-2</v>
      </c>
      <c r="AX14" s="18">
        <v>0.158801223194833</v>
      </c>
      <c r="AZ14" s="18">
        <v>8.3928629173113736E-2</v>
      </c>
      <c r="BA14" s="18">
        <v>5.0033420409919531E-2</v>
      </c>
      <c r="BB14" s="18">
        <v>0</v>
      </c>
      <c r="BC14" s="18">
        <v>2.8098996958507809E-2</v>
      </c>
      <c r="BD14" s="18">
        <v>2.4007946175850389E-2</v>
      </c>
      <c r="BE14" s="18">
        <v>0</v>
      </c>
      <c r="BF14" s="18">
        <v>0</v>
      </c>
      <c r="BG14" s="18">
        <v>0</v>
      </c>
    </row>
    <row r="16" spans="2:61">
      <c r="B16" s="21" t="s">
        <v>35</v>
      </c>
    </row>
    <row r="17" spans="2:2">
      <c r="B17" t="s">
        <v>483</v>
      </c>
    </row>
    <row r="18" spans="2:2">
      <c r="B18" t="s">
        <v>11</v>
      </c>
    </row>
    <row r="19" spans="2:2">
      <c r="B19"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I19"/>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342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337</v>
      </c>
      <c r="C9" s="18">
        <v>0.21474575695507911</v>
      </c>
      <c r="D9" s="18">
        <v>0.2169334971026603</v>
      </c>
      <c r="E9" s="18">
        <v>0.21265433247787199</v>
      </c>
      <c r="G9" s="18">
        <v>0.200539822425747</v>
      </c>
      <c r="H9" s="18">
        <v>0.18186680742376229</v>
      </c>
      <c r="I9" s="18">
        <v>0.2433654577868915</v>
      </c>
      <c r="J9" s="18">
        <v>0.2206993812637783</v>
      </c>
      <c r="K9" s="18">
        <v>0.21303359220786691</v>
      </c>
      <c r="L9" s="18">
        <v>0.2221973063268898</v>
      </c>
      <c r="M9" s="18">
        <v>0.19519632406528031</v>
      </c>
      <c r="N9" s="18">
        <v>0.23679723209347731</v>
      </c>
      <c r="O9" s="18">
        <v>0.2232700998718222</v>
      </c>
      <c r="Q9" s="18">
        <v>0.20518520114171421</v>
      </c>
      <c r="R9" s="18">
        <v>0.20237289379557971</v>
      </c>
      <c r="S9" s="18">
        <v>0.1983502338206963</v>
      </c>
      <c r="T9" s="18">
        <v>0.24585307734019041</v>
      </c>
      <c r="V9" s="18">
        <v>0.21292171420075179</v>
      </c>
      <c r="W9" s="18">
        <v>0.19277994977957419</v>
      </c>
      <c r="X9" s="18">
        <v>0.19504783627833819</v>
      </c>
      <c r="Y9" s="18">
        <v>0.22768758195634331</v>
      </c>
      <c r="Z9" s="18">
        <v>0.20665148378787551</v>
      </c>
      <c r="AA9" s="18">
        <v>0.2434906747886055</v>
      </c>
      <c r="AB9" s="18">
        <v>0.2260363040150869</v>
      </c>
      <c r="AD9" s="18">
        <v>0.18757486432101589</v>
      </c>
      <c r="AE9" s="18">
        <v>0.2309422661808169</v>
      </c>
      <c r="AF9" s="18">
        <v>0.22329917396244961</v>
      </c>
      <c r="AG9" s="18">
        <v>0.28766866751193287</v>
      </c>
      <c r="AH9" s="18">
        <v>0.21651633764312561</v>
      </c>
      <c r="AI9" s="18">
        <v>0.22819206822999041</v>
      </c>
      <c r="AJ9" s="18">
        <v>0.18709804329547289</v>
      </c>
      <c r="AL9" s="18">
        <v>0.21246999999999999</v>
      </c>
      <c r="AM9" s="18">
        <v>0.17582999999999999</v>
      </c>
      <c r="AN9" s="18">
        <v>0.22539000000000001</v>
      </c>
      <c r="AP9" s="18">
        <v>0.1939899862735788</v>
      </c>
      <c r="AQ9" s="18">
        <v>0.23257910321207331</v>
      </c>
      <c r="AR9" s="18">
        <v>0.19960589822446059</v>
      </c>
      <c r="AS9" s="18">
        <v>0.24458531424856211</v>
      </c>
      <c r="AT9" s="18">
        <v>0.26949118835684949</v>
      </c>
      <c r="AU9" s="18">
        <v>0.24806675220408489</v>
      </c>
      <c r="AW9" s="18">
        <v>0.1879052780705017</v>
      </c>
      <c r="AX9" s="18">
        <v>0.40453100127070918</v>
      </c>
      <c r="AZ9" s="18">
        <v>0.20088430689524811</v>
      </c>
      <c r="BA9" s="18">
        <v>0.19585061132501391</v>
      </c>
      <c r="BB9" s="18">
        <v>0.24624430087541679</v>
      </c>
      <c r="BC9" s="18">
        <v>0.2153146001544429</v>
      </c>
      <c r="BD9" s="18">
        <v>0.13323156662541569</v>
      </c>
      <c r="BE9" s="18">
        <v>0.1967000183429109</v>
      </c>
      <c r="BF9" s="18">
        <v>0.28777631435839462</v>
      </c>
      <c r="BG9" s="18">
        <v>0.36400259767091447</v>
      </c>
    </row>
    <row r="10" spans="2:61" ht="18.95" customHeight="1">
      <c r="B10" s="20" t="s">
        <v>338</v>
      </c>
      <c r="C10" s="18">
        <v>0.31369313996400289</v>
      </c>
      <c r="D10" s="18">
        <v>0.30031197724446701</v>
      </c>
      <c r="E10" s="18">
        <v>0.3237008398049892</v>
      </c>
      <c r="G10" s="18">
        <v>0.38222263349570179</v>
      </c>
      <c r="H10" s="18">
        <v>0.29955109000442648</v>
      </c>
      <c r="I10" s="18">
        <v>0.32627073758321462</v>
      </c>
      <c r="J10" s="18">
        <v>0.29327216421307828</v>
      </c>
      <c r="K10" s="18">
        <v>0.28216526570309258</v>
      </c>
      <c r="L10" s="18">
        <v>0.33342125464407901</v>
      </c>
      <c r="M10" s="18">
        <v>0.29310669434717318</v>
      </c>
      <c r="N10" s="18">
        <v>0.3068249928437739</v>
      </c>
      <c r="O10" s="18">
        <v>0.36539460046200911</v>
      </c>
      <c r="Q10" s="18">
        <v>0.28967169263119819</v>
      </c>
      <c r="R10" s="18">
        <v>0.31424144704715978</v>
      </c>
      <c r="S10" s="18">
        <v>0.35554603165490989</v>
      </c>
      <c r="T10" s="18">
        <v>0.31145315935852103</v>
      </c>
      <c r="V10" s="18">
        <v>0.33854322810730653</v>
      </c>
      <c r="W10" s="18">
        <v>0.31205134022133252</v>
      </c>
      <c r="X10" s="18">
        <v>0.31838124269769369</v>
      </c>
      <c r="Y10" s="18">
        <v>0.29555992528212538</v>
      </c>
      <c r="Z10" s="18">
        <v>0.31079115763065712</v>
      </c>
      <c r="AA10" s="18">
        <v>0.31504631318782111</v>
      </c>
      <c r="AB10" s="18">
        <v>0.30462302428665139</v>
      </c>
      <c r="AD10" s="18">
        <v>0.29751607334032398</v>
      </c>
      <c r="AE10" s="18">
        <v>0.32758305907566981</v>
      </c>
      <c r="AF10" s="18">
        <v>0.31129078833889823</v>
      </c>
      <c r="AG10" s="18">
        <v>0.29100623746336413</v>
      </c>
      <c r="AH10" s="18">
        <v>0.31376170826369959</v>
      </c>
      <c r="AI10" s="18">
        <v>0.36546746843092792</v>
      </c>
      <c r="AJ10" s="18">
        <v>0</v>
      </c>
      <c r="AL10" s="18">
        <v>0.30359999999999998</v>
      </c>
      <c r="AM10" s="18">
        <v>0.35077999999999998</v>
      </c>
      <c r="AN10" s="18">
        <v>0.31114000000000003</v>
      </c>
      <c r="AP10" s="18">
        <v>0.30318560068932832</v>
      </c>
      <c r="AQ10" s="18">
        <v>0.27730714129726541</v>
      </c>
      <c r="AR10" s="18">
        <v>0.42246004720634711</v>
      </c>
      <c r="AS10" s="18">
        <v>0.3156685128768203</v>
      </c>
      <c r="AT10" s="18">
        <v>0.29365628462940407</v>
      </c>
      <c r="AU10" s="18">
        <v>0.29496261593890388</v>
      </c>
      <c r="AW10" s="18">
        <v>0.31770892992488431</v>
      </c>
      <c r="AX10" s="18">
        <v>0.28810783330662271</v>
      </c>
      <c r="AZ10" s="18">
        <v>0.3338663028424691</v>
      </c>
      <c r="BA10" s="18">
        <v>0.27497912398271462</v>
      </c>
      <c r="BB10" s="18">
        <v>0.34980588227739989</v>
      </c>
      <c r="BC10" s="18">
        <v>0.29564975480627781</v>
      </c>
      <c r="BD10" s="18">
        <v>0.35012270867387668</v>
      </c>
      <c r="BE10" s="18">
        <v>0.29866007927646798</v>
      </c>
      <c r="BF10" s="18">
        <v>0.29835191875983441</v>
      </c>
      <c r="BG10" s="18">
        <v>0.28847843844269799</v>
      </c>
    </row>
    <row r="11" spans="2:61" ht="32.1" customHeight="1">
      <c r="B11" s="20" t="s">
        <v>339</v>
      </c>
      <c r="C11" s="18">
        <v>0.24222207741088531</v>
      </c>
      <c r="D11" s="18">
        <v>0.24534338825799229</v>
      </c>
      <c r="E11" s="18">
        <v>0.2402369208729504</v>
      </c>
      <c r="G11" s="18">
        <v>0.19729511901507921</v>
      </c>
      <c r="H11" s="18">
        <v>0.27128302116021408</v>
      </c>
      <c r="I11" s="18">
        <v>0.20511512803762541</v>
      </c>
      <c r="J11" s="18">
        <v>0.25490469623267648</v>
      </c>
      <c r="K11" s="18">
        <v>0.25322444938932059</v>
      </c>
      <c r="L11" s="18">
        <v>0.2348969351987108</v>
      </c>
      <c r="M11" s="18">
        <v>0.25723925195743008</v>
      </c>
      <c r="N11" s="18">
        <v>0.23832044862596291</v>
      </c>
      <c r="O11" s="18">
        <v>0.2268755800264072</v>
      </c>
      <c r="Q11" s="18">
        <v>0.2402663795357077</v>
      </c>
      <c r="R11" s="18">
        <v>0.24580841933835501</v>
      </c>
      <c r="S11" s="18">
        <v>0.2338284614402944</v>
      </c>
      <c r="T11" s="18">
        <v>0.25311597316923251</v>
      </c>
      <c r="V11" s="18">
        <v>0.2238743026090676</v>
      </c>
      <c r="W11" s="18">
        <v>0.24552290066482779</v>
      </c>
      <c r="X11" s="18">
        <v>0.24728899162368029</v>
      </c>
      <c r="Y11" s="18">
        <v>0.22349296090049081</v>
      </c>
      <c r="Z11" s="18">
        <v>0.26536713388102168</v>
      </c>
      <c r="AA11" s="18">
        <v>0.23246919242303499</v>
      </c>
      <c r="AB11" s="18">
        <v>0.25720253955483879</v>
      </c>
      <c r="AD11" s="18">
        <v>0.26297141882486508</v>
      </c>
      <c r="AE11" s="18">
        <v>0.22106256386876949</v>
      </c>
      <c r="AF11" s="18">
        <v>0.23549700800044421</v>
      </c>
      <c r="AG11" s="18">
        <v>0.1692669039359945</v>
      </c>
      <c r="AH11" s="18">
        <v>0.26317258530643223</v>
      </c>
      <c r="AI11" s="18">
        <v>0.21887011749508109</v>
      </c>
      <c r="AJ11" s="18">
        <v>0.41642438835741491</v>
      </c>
      <c r="AL11" s="18">
        <v>0.22919</v>
      </c>
      <c r="AM11" s="18">
        <v>0.24259</v>
      </c>
      <c r="AN11" s="18">
        <v>0.21296999999999999</v>
      </c>
      <c r="AP11" s="18">
        <v>0.23661137801882751</v>
      </c>
      <c r="AQ11" s="18">
        <v>0.2882276916197507</v>
      </c>
      <c r="AR11" s="18">
        <v>0.1950925262340083</v>
      </c>
      <c r="AS11" s="18">
        <v>0.22795818044401669</v>
      </c>
      <c r="AT11" s="18">
        <v>0.30149960147480792</v>
      </c>
      <c r="AU11" s="18">
        <v>0.27450235735025308</v>
      </c>
      <c r="AW11" s="18">
        <v>0.25141786825734802</v>
      </c>
      <c r="AX11" s="18">
        <v>0.16655008493420731</v>
      </c>
      <c r="AZ11" s="18">
        <v>0.2328853340354603</v>
      </c>
      <c r="BA11" s="18">
        <v>0.26527356003231212</v>
      </c>
      <c r="BB11" s="18">
        <v>0.2051406045504707</v>
      </c>
      <c r="BC11" s="18">
        <v>0.25366052363919628</v>
      </c>
      <c r="BD11" s="18">
        <v>0.28865793718062588</v>
      </c>
      <c r="BE11" s="18">
        <v>0.28449707229931542</v>
      </c>
      <c r="BF11" s="18">
        <v>0.2377441022797189</v>
      </c>
      <c r="BG11" s="18">
        <v>0.19102095245405221</v>
      </c>
    </row>
    <row r="12" spans="2:61" ht="18.95" customHeight="1">
      <c r="B12" s="20" t="s">
        <v>340</v>
      </c>
      <c r="C12" s="18">
        <v>0.14191823407890011</v>
      </c>
      <c r="D12" s="18">
        <v>0.14529472525098941</v>
      </c>
      <c r="E12" s="18">
        <v>0.13952026738109261</v>
      </c>
      <c r="G12" s="18">
        <v>0.1686475257873391</v>
      </c>
      <c r="H12" s="18">
        <v>0.15981703450191531</v>
      </c>
      <c r="I12" s="18">
        <v>0.11596172580334289</v>
      </c>
      <c r="J12" s="18">
        <v>0.13418310787062321</v>
      </c>
      <c r="K12" s="18">
        <v>0.17737571937948979</v>
      </c>
      <c r="L12" s="18">
        <v>0.1124184516573303</v>
      </c>
      <c r="M12" s="18">
        <v>0.13271692322588319</v>
      </c>
      <c r="N12" s="18">
        <v>0.15293913854103169</v>
      </c>
      <c r="O12" s="18">
        <v>0.1268990701021962</v>
      </c>
      <c r="Q12" s="18">
        <v>0.1685914385417113</v>
      </c>
      <c r="R12" s="18">
        <v>0.1545721187014551</v>
      </c>
      <c r="S12" s="18">
        <v>0.13439016029646189</v>
      </c>
      <c r="T12" s="18">
        <v>0.10222201255349821</v>
      </c>
      <c r="V12" s="18">
        <v>0.1215179283739951</v>
      </c>
      <c r="W12" s="18">
        <v>0.15436439204379071</v>
      </c>
      <c r="X12" s="18">
        <v>0.1411079303221823</v>
      </c>
      <c r="Y12" s="18">
        <v>0.16830049340673481</v>
      </c>
      <c r="Z12" s="18">
        <v>0.13873975112074721</v>
      </c>
      <c r="AA12" s="18">
        <v>0.13113599051316879</v>
      </c>
      <c r="AB12" s="18">
        <v>0.13886717353516259</v>
      </c>
      <c r="AD12" s="18">
        <v>0.1438718790907178</v>
      </c>
      <c r="AE12" s="18">
        <v>0.14539729285017849</v>
      </c>
      <c r="AF12" s="18">
        <v>0.14200886240241531</v>
      </c>
      <c r="AG12" s="18">
        <v>0.16164283159875681</v>
      </c>
      <c r="AH12" s="18">
        <v>0.13503969592897019</v>
      </c>
      <c r="AI12" s="18">
        <v>0.1309951482234645</v>
      </c>
      <c r="AJ12" s="18">
        <v>0</v>
      </c>
      <c r="AL12" s="18">
        <v>0.1426</v>
      </c>
      <c r="AM12" s="18">
        <v>0.14953</v>
      </c>
      <c r="AN12" s="18">
        <v>0.15712999999999999</v>
      </c>
      <c r="AP12" s="18">
        <v>0.17958437055616511</v>
      </c>
      <c r="AQ12" s="18">
        <v>0.1095940651902727</v>
      </c>
      <c r="AR12" s="18">
        <v>0.1120972414253755</v>
      </c>
      <c r="AS12" s="18">
        <v>0.13734272646011469</v>
      </c>
      <c r="AT12" s="18">
        <v>9.5146011500529565E-2</v>
      </c>
      <c r="AU12" s="18">
        <v>0.18246827450675779</v>
      </c>
      <c r="AW12" s="18">
        <v>0.15473793746353351</v>
      </c>
      <c r="AX12" s="18">
        <v>5.9323368797044702E-2</v>
      </c>
      <c r="AZ12" s="18">
        <v>0.1377493468530982</v>
      </c>
      <c r="BA12" s="18">
        <v>0.16064165994060231</v>
      </c>
      <c r="BB12" s="18">
        <v>0.13841244640175321</v>
      </c>
      <c r="BC12" s="18">
        <v>0.14952506610256619</v>
      </c>
      <c r="BD12" s="18">
        <v>0.17374115661178829</v>
      </c>
      <c r="BE12" s="18">
        <v>0.13850111635905571</v>
      </c>
      <c r="BF12" s="18">
        <v>8.4809741481890785E-2</v>
      </c>
      <c r="BG12" s="18">
        <v>0.1053506516967767</v>
      </c>
    </row>
    <row r="13" spans="2:61" ht="18.95" customHeight="1">
      <c r="B13" s="20" t="s">
        <v>341</v>
      </c>
      <c r="C13" s="18">
        <v>6.1089219969712762E-2</v>
      </c>
      <c r="D13" s="18">
        <v>6.9559232629516562E-2</v>
      </c>
      <c r="E13" s="18">
        <v>5.4722007561791443E-2</v>
      </c>
      <c r="G13" s="18">
        <v>3.4697081760643927E-2</v>
      </c>
      <c r="H13" s="18">
        <v>5.4408291459904459E-2</v>
      </c>
      <c r="I13" s="18">
        <v>7.3920812957785367E-2</v>
      </c>
      <c r="J13" s="18">
        <v>6.7278681679456373E-2</v>
      </c>
      <c r="K13" s="18">
        <v>4.4221389907500019E-2</v>
      </c>
      <c r="L13" s="18">
        <v>6.4536264365601795E-2</v>
      </c>
      <c r="M13" s="18">
        <v>9.6652287474248783E-2</v>
      </c>
      <c r="N13" s="18">
        <v>5.1016591974921553E-2</v>
      </c>
      <c r="O13" s="18">
        <v>3.6795165617340551E-2</v>
      </c>
      <c r="Q13" s="18">
        <v>8.0684436721021296E-2</v>
      </c>
      <c r="R13" s="18">
        <v>5.9619552380634627E-2</v>
      </c>
      <c r="S13" s="18">
        <v>5.0998695633134153E-2</v>
      </c>
      <c r="T13" s="18">
        <v>4.4810595088895483E-2</v>
      </c>
      <c r="V13" s="18">
        <v>5.6576774593697983E-2</v>
      </c>
      <c r="W13" s="18">
        <v>7.5925182816994966E-2</v>
      </c>
      <c r="X13" s="18">
        <v>7.835969438426775E-2</v>
      </c>
      <c r="Y13" s="18">
        <v>5.1143706374237687E-2</v>
      </c>
      <c r="Z13" s="18">
        <v>5.9423809639470429E-2</v>
      </c>
      <c r="AA13" s="18">
        <v>5.822710643702423E-2</v>
      </c>
      <c r="AB13" s="18">
        <v>4.7302157642442E-2</v>
      </c>
      <c r="AD13" s="18">
        <v>8.3030911085241868E-2</v>
      </c>
      <c r="AE13" s="18">
        <v>4.6659084701893228E-2</v>
      </c>
      <c r="AF13" s="18">
        <v>6.2104515253617001E-2</v>
      </c>
      <c r="AG13" s="18">
        <v>6.5889612236136708E-2</v>
      </c>
      <c r="AH13" s="18">
        <v>4.4400515129634187E-2</v>
      </c>
      <c r="AI13" s="18">
        <v>3.4639902020302787E-2</v>
      </c>
      <c r="AJ13" s="18">
        <v>0</v>
      </c>
      <c r="AL13" s="18">
        <v>8.4519999999999998E-2</v>
      </c>
      <c r="AM13" s="18">
        <v>6.0630000000000003E-2</v>
      </c>
      <c r="AN13" s="18">
        <v>7.3870000000000005E-2</v>
      </c>
      <c r="AP13" s="18">
        <v>7.0103544454721625E-2</v>
      </c>
      <c r="AQ13" s="18">
        <v>4.0026385253761627E-2</v>
      </c>
      <c r="AR13" s="18">
        <v>6.1596427317184628E-2</v>
      </c>
      <c r="AS13" s="18">
        <v>5.177144060799934E-2</v>
      </c>
      <c r="AT13" s="18">
        <v>3.2110585586817411E-2</v>
      </c>
      <c r="AU13" s="18">
        <v>0</v>
      </c>
      <c r="AW13" s="18">
        <v>6.4677296319398989E-2</v>
      </c>
      <c r="AX13" s="18">
        <v>4.1114628317295308E-2</v>
      </c>
      <c r="AZ13" s="18">
        <v>6.2078494785979349E-2</v>
      </c>
      <c r="BA13" s="18">
        <v>7.543381614743036E-2</v>
      </c>
      <c r="BB13" s="18">
        <v>4.2994839852071212E-2</v>
      </c>
      <c r="BC13" s="18">
        <v>6.4018689806404391E-2</v>
      </c>
      <c r="BD13" s="18">
        <v>4.7688603430748197E-2</v>
      </c>
      <c r="BE13" s="18">
        <v>7.4336335297845127E-2</v>
      </c>
      <c r="BF13" s="18">
        <v>5.3387718345854762E-2</v>
      </c>
      <c r="BG13" s="18">
        <v>3.1664867482095509E-2</v>
      </c>
    </row>
    <row r="14" spans="2:61" ht="18.95" customHeight="1">
      <c r="B14" s="20" t="s">
        <v>119</v>
      </c>
      <c r="C14" s="18">
        <v>2.633157162141983E-2</v>
      </c>
      <c r="D14" s="18">
        <v>2.2557179514374411E-2</v>
      </c>
      <c r="E14" s="18">
        <v>2.9165631901304351E-2</v>
      </c>
      <c r="G14" s="18">
        <v>1.6597817515488771E-2</v>
      </c>
      <c r="H14" s="18">
        <v>3.3073755449777552E-2</v>
      </c>
      <c r="I14" s="18">
        <v>3.5366137831140197E-2</v>
      </c>
      <c r="J14" s="18">
        <v>2.96619687403873E-2</v>
      </c>
      <c r="K14" s="18">
        <v>2.9979583412730128E-2</v>
      </c>
      <c r="L14" s="18">
        <v>3.2529787807388209E-2</v>
      </c>
      <c r="M14" s="18">
        <v>2.5088518929984371E-2</v>
      </c>
      <c r="N14" s="18">
        <v>1.410159592083261E-2</v>
      </c>
      <c r="O14" s="18">
        <v>2.076548392022487E-2</v>
      </c>
      <c r="Q14" s="18">
        <v>1.5600851428647349E-2</v>
      </c>
      <c r="R14" s="18">
        <v>2.3385568736815781E-2</v>
      </c>
      <c r="S14" s="18">
        <v>2.6886417154503409E-2</v>
      </c>
      <c r="T14" s="18">
        <v>4.2545182489662658E-2</v>
      </c>
      <c r="V14" s="18">
        <v>4.6566052115181153E-2</v>
      </c>
      <c r="W14" s="18">
        <v>1.935623447347987E-2</v>
      </c>
      <c r="X14" s="18">
        <v>1.9814304693837621E-2</v>
      </c>
      <c r="Y14" s="18">
        <v>3.3815332080067963E-2</v>
      </c>
      <c r="Z14" s="18">
        <v>1.9026663940228099E-2</v>
      </c>
      <c r="AA14" s="18">
        <v>1.9630722650345139E-2</v>
      </c>
      <c r="AB14" s="18">
        <v>2.596880096581837E-2</v>
      </c>
      <c r="AD14" s="18">
        <v>2.503485333783538E-2</v>
      </c>
      <c r="AE14" s="18">
        <v>2.835573332267214E-2</v>
      </c>
      <c r="AF14" s="18">
        <v>2.5799652042175769E-2</v>
      </c>
      <c r="AG14" s="18">
        <v>2.4525747253814859E-2</v>
      </c>
      <c r="AH14" s="18">
        <v>2.7109157728138121E-2</v>
      </c>
      <c r="AI14" s="18">
        <v>2.1835295600233451E-2</v>
      </c>
      <c r="AJ14" s="18">
        <v>0.39647756834711217</v>
      </c>
      <c r="AL14" s="18">
        <v>2.7619999999999999E-2</v>
      </c>
      <c r="AM14" s="18">
        <v>2.0639999999999999E-2</v>
      </c>
      <c r="AN14" s="18">
        <v>1.949E-2</v>
      </c>
      <c r="AP14" s="18">
        <v>1.6525120007378869E-2</v>
      </c>
      <c r="AQ14" s="18">
        <v>5.2265613426876217E-2</v>
      </c>
      <c r="AR14" s="18">
        <v>9.147859592623965E-3</v>
      </c>
      <c r="AS14" s="18">
        <v>2.2673825362486889E-2</v>
      </c>
      <c r="AT14" s="18">
        <v>8.0963284515914863E-3</v>
      </c>
      <c r="AU14" s="18">
        <v>0</v>
      </c>
      <c r="AW14" s="18">
        <v>2.3552689964333538E-2</v>
      </c>
      <c r="AX14" s="18">
        <v>4.0373083374120662E-2</v>
      </c>
      <c r="AZ14" s="18">
        <v>3.2536214587744923E-2</v>
      </c>
      <c r="BA14" s="18">
        <v>2.782122857192678E-2</v>
      </c>
      <c r="BB14" s="18">
        <v>1.740192604288807E-2</v>
      </c>
      <c r="BC14" s="18">
        <v>2.183136549111251E-2</v>
      </c>
      <c r="BD14" s="18">
        <v>6.5580274775450418E-3</v>
      </c>
      <c r="BE14" s="18">
        <v>7.3053784244049907E-3</v>
      </c>
      <c r="BF14" s="18">
        <v>3.7930204774306572E-2</v>
      </c>
      <c r="BG14" s="18">
        <v>1.9482492253462911E-2</v>
      </c>
    </row>
    <row r="16" spans="2:61">
      <c r="B16" t="s">
        <v>483</v>
      </c>
    </row>
    <row r="17" spans="2:2">
      <c r="B17" t="s">
        <v>11</v>
      </c>
    </row>
    <row r="19" spans="2:2">
      <c r="B19"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I19"/>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343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337</v>
      </c>
      <c r="C9" s="18">
        <v>0.21123294157494399</v>
      </c>
      <c r="D9" s="18">
        <v>0.20963629817551449</v>
      </c>
      <c r="E9" s="18">
        <v>0.21229222981866069</v>
      </c>
      <c r="G9" s="18">
        <v>0.167543727098416</v>
      </c>
      <c r="H9" s="18">
        <v>0.19355494842997981</v>
      </c>
      <c r="I9" s="18">
        <v>0.24509523791052351</v>
      </c>
      <c r="J9" s="18">
        <v>0.20766980477537619</v>
      </c>
      <c r="K9" s="18">
        <v>0.22307179966590329</v>
      </c>
      <c r="L9" s="18">
        <v>0.21998213225369351</v>
      </c>
      <c r="M9" s="18">
        <v>0.2041773540993283</v>
      </c>
      <c r="N9" s="18">
        <v>0.20813970435169921</v>
      </c>
      <c r="O9" s="18">
        <v>0.2197600160917384</v>
      </c>
      <c r="Q9" s="18">
        <v>0.19688159661397861</v>
      </c>
      <c r="R9" s="18">
        <v>0.20540191263632451</v>
      </c>
      <c r="S9" s="18">
        <v>0.19686467400431021</v>
      </c>
      <c r="T9" s="18">
        <v>0.24728969247982449</v>
      </c>
      <c r="V9" s="18">
        <v>0.20018673809134849</v>
      </c>
      <c r="W9" s="18">
        <v>0.188784530152902</v>
      </c>
      <c r="X9" s="18">
        <v>0.19048962182072041</v>
      </c>
      <c r="Y9" s="18">
        <v>0.21769139571201809</v>
      </c>
      <c r="Z9" s="18">
        <v>0.23160944446721141</v>
      </c>
      <c r="AA9" s="18">
        <v>0.24347781671056579</v>
      </c>
      <c r="AB9" s="18">
        <v>0.20862675408931081</v>
      </c>
      <c r="AD9" s="18">
        <v>0.18990404779688039</v>
      </c>
      <c r="AE9" s="18">
        <v>0.20059365415375291</v>
      </c>
      <c r="AF9" s="18">
        <v>0.23276314366034809</v>
      </c>
      <c r="AG9" s="18">
        <v>0.2913624294196191</v>
      </c>
      <c r="AH9" s="18">
        <v>0.19641967022988269</v>
      </c>
      <c r="AI9" s="18">
        <v>0.26242420770050578</v>
      </c>
      <c r="AJ9" s="18">
        <v>0.18709804329547289</v>
      </c>
      <c r="AL9" s="18">
        <v>0.20368</v>
      </c>
      <c r="AM9" s="18">
        <v>0.15784000000000001</v>
      </c>
      <c r="AN9" s="18">
        <v>0.19847000000000001</v>
      </c>
      <c r="AP9" s="18">
        <v>0.2061408880855666</v>
      </c>
      <c r="AQ9" s="18">
        <v>0.22919293659512499</v>
      </c>
      <c r="AR9" s="18">
        <v>0.20488726618462891</v>
      </c>
      <c r="AS9" s="18">
        <v>0.23571667944138711</v>
      </c>
      <c r="AT9" s="18">
        <v>0.28881471566444222</v>
      </c>
      <c r="AU9" s="18">
        <v>0.189122176089524</v>
      </c>
      <c r="AW9" s="18">
        <v>0.18287597968655869</v>
      </c>
      <c r="AX9" s="18">
        <v>0.41719709756017748</v>
      </c>
      <c r="AZ9" s="18">
        <v>0.18159639045368239</v>
      </c>
      <c r="BA9" s="18">
        <v>0.2094835919164249</v>
      </c>
      <c r="BB9" s="18">
        <v>0.2471128797549442</v>
      </c>
      <c r="BC9" s="18">
        <v>0.2145388873622068</v>
      </c>
      <c r="BD9" s="18">
        <v>0.15701984872797489</v>
      </c>
      <c r="BE9" s="18">
        <v>0.1560856566651998</v>
      </c>
      <c r="BF9" s="18">
        <v>0.29769903443070372</v>
      </c>
      <c r="BG9" s="18">
        <v>0.36643451779541791</v>
      </c>
    </row>
    <row r="10" spans="2:61" ht="18.95" customHeight="1">
      <c r="B10" s="20" t="s">
        <v>338</v>
      </c>
      <c r="C10" s="18">
        <v>0.310277984819743</v>
      </c>
      <c r="D10" s="18">
        <v>0.2941167579819271</v>
      </c>
      <c r="E10" s="18">
        <v>0.32216842164912718</v>
      </c>
      <c r="G10" s="18">
        <v>0.34862736599964828</v>
      </c>
      <c r="H10" s="18">
        <v>0.28956297923140378</v>
      </c>
      <c r="I10" s="18">
        <v>0.30323143159037708</v>
      </c>
      <c r="J10" s="18">
        <v>0.35755065734248731</v>
      </c>
      <c r="K10" s="18">
        <v>0.29898871712551878</v>
      </c>
      <c r="L10" s="18">
        <v>0.32536182852292189</v>
      </c>
      <c r="M10" s="18">
        <v>0.27256192660614659</v>
      </c>
      <c r="N10" s="18">
        <v>0.31228432364293518</v>
      </c>
      <c r="O10" s="18">
        <v>0.34142527827709429</v>
      </c>
      <c r="Q10" s="18">
        <v>0.29082223247088812</v>
      </c>
      <c r="R10" s="18">
        <v>0.3173799550326466</v>
      </c>
      <c r="S10" s="18">
        <v>0.34772110029254449</v>
      </c>
      <c r="T10" s="18">
        <v>0.29284888156264532</v>
      </c>
      <c r="V10" s="18">
        <v>0.31653864866765818</v>
      </c>
      <c r="W10" s="18">
        <v>0.32307048785117037</v>
      </c>
      <c r="X10" s="18">
        <v>0.33116047419121841</v>
      </c>
      <c r="Y10" s="18">
        <v>0.29612622514545062</v>
      </c>
      <c r="Z10" s="18">
        <v>0.29675790462371587</v>
      </c>
      <c r="AA10" s="18">
        <v>0.26116659577289159</v>
      </c>
      <c r="AB10" s="18">
        <v>0.34428572896370779</v>
      </c>
      <c r="AD10" s="18">
        <v>0.29911475293542922</v>
      </c>
      <c r="AE10" s="18">
        <v>0.34362988712698028</v>
      </c>
      <c r="AF10" s="18">
        <v>0.31491210844960621</v>
      </c>
      <c r="AG10" s="18">
        <v>0.26776640375639549</v>
      </c>
      <c r="AH10" s="18">
        <v>0.29890702175274281</v>
      </c>
      <c r="AI10" s="18">
        <v>0.30965247225573073</v>
      </c>
      <c r="AJ10" s="18">
        <v>0</v>
      </c>
      <c r="AL10" s="18">
        <v>0.30306</v>
      </c>
      <c r="AM10" s="18">
        <v>0.35965000000000003</v>
      </c>
      <c r="AN10" s="18">
        <v>0.28639999999999999</v>
      </c>
      <c r="AP10" s="18">
        <v>0.32439757627142518</v>
      </c>
      <c r="AQ10" s="18">
        <v>0.2666219493453138</v>
      </c>
      <c r="AR10" s="18">
        <v>0.31808748918329882</v>
      </c>
      <c r="AS10" s="18">
        <v>0.29721646968810361</v>
      </c>
      <c r="AT10" s="18">
        <v>0.29454943058629768</v>
      </c>
      <c r="AU10" s="18">
        <v>0.33260079574831408</v>
      </c>
      <c r="AW10" s="18">
        <v>0.31318983735521672</v>
      </c>
      <c r="AX10" s="18">
        <v>0.28708792079579493</v>
      </c>
      <c r="AZ10" s="18">
        <v>0.32956865988441553</v>
      </c>
      <c r="BA10" s="18">
        <v>0.28790320057983249</v>
      </c>
      <c r="BB10" s="18">
        <v>0.3197628630547264</v>
      </c>
      <c r="BC10" s="18">
        <v>0.29914907743640712</v>
      </c>
      <c r="BD10" s="18">
        <v>0.32112941289563762</v>
      </c>
      <c r="BE10" s="18">
        <v>0.32950572719826282</v>
      </c>
      <c r="BF10" s="18">
        <v>0.26825902882692249</v>
      </c>
      <c r="BG10" s="18">
        <v>0.29768972572313418</v>
      </c>
    </row>
    <row r="11" spans="2:61" ht="32.1" customHeight="1">
      <c r="B11" s="20" t="s">
        <v>339</v>
      </c>
      <c r="C11" s="18">
        <v>0.24171965627203609</v>
      </c>
      <c r="D11" s="18">
        <v>0.25008295306131562</v>
      </c>
      <c r="E11" s="18">
        <v>0.2357079995511947</v>
      </c>
      <c r="G11" s="18">
        <v>0.26541083068145271</v>
      </c>
      <c r="H11" s="18">
        <v>0.23165510932238009</v>
      </c>
      <c r="I11" s="18">
        <v>0.2465215966767238</v>
      </c>
      <c r="J11" s="18">
        <v>0.22772270454079549</v>
      </c>
      <c r="K11" s="18">
        <v>0.26104101539442259</v>
      </c>
      <c r="L11" s="18">
        <v>0.24220101334609331</v>
      </c>
      <c r="M11" s="18">
        <v>0.25117105515822469</v>
      </c>
      <c r="N11" s="18">
        <v>0.23506047274349071</v>
      </c>
      <c r="O11" s="18">
        <v>0.22480221031111289</v>
      </c>
      <c r="Q11" s="18">
        <v>0.23924961265403311</v>
      </c>
      <c r="R11" s="18">
        <v>0.2486777230272966</v>
      </c>
      <c r="S11" s="18">
        <v>0.22581356785259751</v>
      </c>
      <c r="T11" s="18">
        <v>0.26147838132439227</v>
      </c>
      <c r="V11" s="18">
        <v>0.22631672994026841</v>
      </c>
      <c r="W11" s="18">
        <v>0.26793879581904528</v>
      </c>
      <c r="X11" s="18">
        <v>0.223229599169425</v>
      </c>
      <c r="Y11" s="18">
        <v>0.24296338143301499</v>
      </c>
      <c r="Z11" s="18">
        <v>0.24515508199297881</v>
      </c>
      <c r="AA11" s="18">
        <v>0.2374646434671277</v>
      </c>
      <c r="AB11" s="18">
        <v>0.24883890364278449</v>
      </c>
      <c r="AD11" s="18">
        <v>0.24298621345234381</v>
      </c>
      <c r="AE11" s="18">
        <v>0.23523841019830879</v>
      </c>
      <c r="AF11" s="18">
        <v>0.21772542491990271</v>
      </c>
      <c r="AG11" s="18">
        <v>0.22802780789089189</v>
      </c>
      <c r="AH11" s="18">
        <v>0.28271616932378207</v>
      </c>
      <c r="AI11" s="18">
        <v>0.23631583537564921</v>
      </c>
      <c r="AJ11" s="18">
        <v>0.41642438835741491</v>
      </c>
      <c r="AL11" s="18">
        <v>0.2268</v>
      </c>
      <c r="AM11" s="18">
        <v>0.25097000000000003</v>
      </c>
      <c r="AN11" s="18">
        <v>0.27489999999999998</v>
      </c>
      <c r="AP11" s="18">
        <v>0.2339464875512253</v>
      </c>
      <c r="AQ11" s="18">
        <v>0.28193224588484422</v>
      </c>
      <c r="AR11" s="18">
        <v>0.20932846590581591</v>
      </c>
      <c r="AS11" s="18">
        <v>0.24321806455338099</v>
      </c>
      <c r="AT11" s="18">
        <v>0.200859097096557</v>
      </c>
      <c r="AU11" s="18">
        <v>0.27138040226588611</v>
      </c>
      <c r="AW11" s="18">
        <v>0.25075358568989692</v>
      </c>
      <c r="AX11" s="18">
        <v>0.17703739438867899</v>
      </c>
      <c r="AZ11" s="18">
        <v>0.2491989093110267</v>
      </c>
      <c r="BA11" s="18">
        <v>0.23702828877221491</v>
      </c>
      <c r="BB11" s="18">
        <v>0.22847335162964419</v>
      </c>
      <c r="BC11" s="18">
        <v>0.25147905704035378</v>
      </c>
      <c r="BD11" s="18">
        <v>0.24694238998849849</v>
      </c>
      <c r="BE11" s="18">
        <v>0.25398612466297421</v>
      </c>
      <c r="BF11" s="18">
        <v>0.24088033508318221</v>
      </c>
      <c r="BG11" s="18">
        <v>0.20617642421897811</v>
      </c>
    </row>
    <row r="12" spans="2:61" ht="18.95" customHeight="1">
      <c r="B12" s="20" t="s">
        <v>340</v>
      </c>
      <c r="C12" s="18">
        <v>0.14840785808635831</v>
      </c>
      <c r="D12" s="18">
        <v>0.14768580676003029</v>
      </c>
      <c r="E12" s="18">
        <v>0.14929513929959881</v>
      </c>
      <c r="G12" s="18">
        <v>0.12641871166316451</v>
      </c>
      <c r="H12" s="18">
        <v>0.1893251219902283</v>
      </c>
      <c r="I12" s="18">
        <v>0.1293942479316823</v>
      </c>
      <c r="J12" s="18">
        <v>0.12212676669582311</v>
      </c>
      <c r="K12" s="18">
        <v>0.13095817453862629</v>
      </c>
      <c r="L12" s="18">
        <v>0.13393098370246001</v>
      </c>
      <c r="M12" s="18">
        <v>0.15523320275113811</v>
      </c>
      <c r="N12" s="18">
        <v>0.15252365275293431</v>
      </c>
      <c r="O12" s="18">
        <v>0.16219185314524021</v>
      </c>
      <c r="Q12" s="18">
        <v>0.16389673064760729</v>
      </c>
      <c r="R12" s="18">
        <v>0.15755156768474909</v>
      </c>
      <c r="S12" s="18">
        <v>0.1606293367573145</v>
      </c>
      <c r="T12" s="18">
        <v>0.10910345110254541</v>
      </c>
      <c r="V12" s="18">
        <v>0.1363086205014119</v>
      </c>
      <c r="W12" s="18">
        <v>0.1265724965673444</v>
      </c>
      <c r="X12" s="18">
        <v>0.15666144402099211</v>
      </c>
      <c r="Y12" s="18">
        <v>0.1671305483544355</v>
      </c>
      <c r="Z12" s="18">
        <v>0.1566265571449908</v>
      </c>
      <c r="AA12" s="18">
        <v>0.16033880955895649</v>
      </c>
      <c r="AB12" s="18">
        <v>0.1368772687720268</v>
      </c>
      <c r="AD12" s="18">
        <v>0.1542120962176729</v>
      </c>
      <c r="AE12" s="18">
        <v>0.13407531269863751</v>
      </c>
      <c r="AF12" s="18">
        <v>0.15809098231839849</v>
      </c>
      <c r="AG12" s="18">
        <v>0.1472867005797375</v>
      </c>
      <c r="AH12" s="18">
        <v>0.1482120981191494</v>
      </c>
      <c r="AI12" s="18">
        <v>0.14058244026760669</v>
      </c>
      <c r="AJ12" s="18">
        <v>0</v>
      </c>
      <c r="AL12" s="18">
        <v>0.15767</v>
      </c>
      <c r="AM12" s="18">
        <v>0.14935000000000001</v>
      </c>
      <c r="AN12" s="18">
        <v>0.13938999999999999</v>
      </c>
      <c r="AP12" s="18">
        <v>0.15478305475953899</v>
      </c>
      <c r="AQ12" s="18">
        <v>0.1279992145423452</v>
      </c>
      <c r="AR12" s="18">
        <v>0.18690977393360339</v>
      </c>
      <c r="AS12" s="18">
        <v>0.1553702507843113</v>
      </c>
      <c r="AT12" s="18">
        <v>0.14990125298132731</v>
      </c>
      <c r="AU12" s="18">
        <v>0.15221694302864011</v>
      </c>
      <c r="AW12" s="18">
        <v>0.16368935149908059</v>
      </c>
      <c r="AX12" s="18">
        <v>3.8941032648667592E-2</v>
      </c>
      <c r="AZ12" s="18">
        <v>0.1422156944806823</v>
      </c>
      <c r="BA12" s="18">
        <v>0.16302694673032081</v>
      </c>
      <c r="BB12" s="18">
        <v>0.134822216512064</v>
      </c>
      <c r="BC12" s="18">
        <v>0.15352922081000581</v>
      </c>
      <c r="BD12" s="18">
        <v>0.22857679902525249</v>
      </c>
      <c r="BE12" s="18">
        <v>0.16991837939786311</v>
      </c>
      <c r="BF12" s="18">
        <v>0.13557355010862171</v>
      </c>
      <c r="BG12" s="18">
        <v>5.3043633667171831E-2</v>
      </c>
    </row>
    <row r="13" spans="2:61" ht="18.95" customHeight="1">
      <c r="B13" s="20" t="s">
        <v>341</v>
      </c>
      <c r="C13" s="18">
        <v>6.5279755355690597E-2</v>
      </c>
      <c r="D13" s="18">
        <v>8.2487921272871148E-2</v>
      </c>
      <c r="E13" s="18">
        <v>5.2088442187613257E-2</v>
      </c>
      <c r="G13" s="18">
        <v>6.6017655687192714E-2</v>
      </c>
      <c r="H13" s="18">
        <v>6.4827636807568728E-2</v>
      </c>
      <c r="I13" s="18">
        <v>6.576486647311397E-2</v>
      </c>
      <c r="J13" s="18">
        <v>5.5553068584135883E-2</v>
      </c>
      <c r="K13" s="18">
        <v>5.7973647178534281E-2</v>
      </c>
      <c r="L13" s="18">
        <v>5.4635337022642901E-2</v>
      </c>
      <c r="M13" s="18">
        <v>0.1027550435281739</v>
      </c>
      <c r="N13" s="18">
        <v>6.6262040470214431E-2</v>
      </c>
      <c r="O13" s="18">
        <v>2.9248358421810301E-2</v>
      </c>
      <c r="Q13" s="18">
        <v>9.2514385836203097E-2</v>
      </c>
      <c r="R13" s="18">
        <v>5.2457492190337282E-2</v>
      </c>
      <c r="S13" s="18">
        <v>5.4839860054904883E-2</v>
      </c>
      <c r="T13" s="18">
        <v>4.6937605205229438E-2</v>
      </c>
      <c r="V13" s="18">
        <v>7.722501271147944E-2</v>
      </c>
      <c r="W13" s="18">
        <v>7.9073373377803458E-2</v>
      </c>
      <c r="X13" s="18">
        <v>7.1423839248834733E-2</v>
      </c>
      <c r="Y13" s="18">
        <v>4.6521612907279547E-2</v>
      </c>
      <c r="Z13" s="18">
        <v>5.7610388237094787E-2</v>
      </c>
      <c r="AA13" s="18">
        <v>7.8566546372597024E-2</v>
      </c>
      <c r="AB13" s="18">
        <v>4.5815917039924929E-2</v>
      </c>
      <c r="AD13" s="18">
        <v>9.6156488595236261E-2</v>
      </c>
      <c r="AE13" s="18">
        <v>6.0159239126898509E-2</v>
      </c>
      <c r="AF13" s="18">
        <v>5.5305941443277301E-2</v>
      </c>
      <c r="AG13" s="18">
        <v>5.1657724652524439E-2</v>
      </c>
      <c r="AH13" s="18">
        <v>4.0719183083275892E-2</v>
      </c>
      <c r="AI13" s="18">
        <v>2.8844413728684209E-2</v>
      </c>
      <c r="AJ13" s="18">
        <v>0</v>
      </c>
      <c r="AL13" s="18">
        <v>9.2249999999999999E-2</v>
      </c>
      <c r="AM13" s="18">
        <v>6.2489999999999997E-2</v>
      </c>
      <c r="AN13" s="18">
        <v>6.4149999999999999E-2</v>
      </c>
      <c r="AP13" s="18">
        <v>6.9467515331308544E-2</v>
      </c>
      <c r="AQ13" s="18">
        <v>4.97384889465931E-2</v>
      </c>
      <c r="AR13" s="18">
        <v>7.1639145200029147E-2</v>
      </c>
      <c r="AS13" s="18">
        <v>5.6408882558475759E-2</v>
      </c>
      <c r="AT13" s="18">
        <v>3.6900359151653253E-2</v>
      </c>
      <c r="AU13" s="18">
        <v>5.4679682867635422E-2</v>
      </c>
      <c r="AW13" s="18">
        <v>7.0461900360537039E-2</v>
      </c>
      <c r="AX13" s="18">
        <v>3.2502356840721072E-2</v>
      </c>
      <c r="AZ13" s="18">
        <v>6.7629647162863821E-2</v>
      </c>
      <c r="BA13" s="18">
        <v>7.5662032068417706E-2</v>
      </c>
      <c r="BB13" s="18">
        <v>5.9004353255744858E-2</v>
      </c>
      <c r="BC13" s="18">
        <v>6.5178603276625668E-2</v>
      </c>
      <c r="BD13" s="18">
        <v>3.9773521885091388E-2</v>
      </c>
      <c r="BE13" s="18">
        <v>9.0504112075700138E-2</v>
      </c>
      <c r="BF13" s="18">
        <v>2.5575741853268379E-2</v>
      </c>
      <c r="BG13" s="18">
        <v>5.7173206341834773E-2</v>
      </c>
    </row>
    <row r="14" spans="2:61" ht="18.95" customHeight="1">
      <c r="B14" s="20" t="s">
        <v>119</v>
      </c>
      <c r="C14" s="18">
        <v>2.3081803891227961E-2</v>
      </c>
      <c r="D14" s="18">
        <v>1.5990262748341321E-2</v>
      </c>
      <c r="E14" s="18">
        <v>2.8447767493805391E-2</v>
      </c>
      <c r="G14" s="18">
        <v>2.598170887012571E-2</v>
      </c>
      <c r="H14" s="18">
        <v>3.107420421843941E-2</v>
      </c>
      <c r="I14" s="18">
        <v>9.9926194175794323E-3</v>
      </c>
      <c r="J14" s="18">
        <v>2.937699806138187E-2</v>
      </c>
      <c r="K14" s="18">
        <v>2.7966646096994709E-2</v>
      </c>
      <c r="L14" s="18">
        <v>2.3888705152188439E-2</v>
      </c>
      <c r="M14" s="18">
        <v>1.4101417856988209E-2</v>
      </c>
      <c r="N14" s="18">
        <v>2.5729806038726009E-2</v>
      </c>
      <c r="O14" s="18">
        <v>2.2572283753004001E-2</v>
      </c>
      <c r="Q14" s="18">
        <v>1.663544177728981E-2</v>
      </c>
      <c r="R14" s="18">
        <v>1.8531349428645809E-2</v>
      </c>
      <c r="S14" s="18">
        <v>1.413146103832843E-2</v>
      </c>
      <c r="T14" s="18">
        <v>4.2341988325363199E-2</v>
      </c>
      <c r="V14" s="18">
        <v>4.3424250087833689E-2</v>
      </c>
      <c r="W14" s="18">
        <v>1.456031623173445E-2</v>
      </c>
      <c r="X14" s="18">
        <v>2.703502154880931E-2</v>
      </c>
      <c r="Y14" s="18">
        <v>2.956683644780117E-2</v>
      </c>
      <c r="Z14" s="18">
        <v>1.224062353400847E-2</v>
      </c>
      <c r="AA14" s="18">
        <v>1.8985588117861031E-2</v>
      </c>
      <c r="AB14" s="18">
        <v>1.555542749224505E-2</v>
      </c>
      <c r="AD14" s="18">
        <v>1.762640100243754E-2</v>
      </c>
      <c r="AE14" s="18">
        <v>2.6303496695422E-2</v>
      </c>
      <c r="AF14" s="18">
        <v>2.1202399208467251E-2</v>
      </c>
      <c r="AG14" s="18">
        <v>1.3898933700831289E-2</v>
      </c>
      <c r="AH14" s="18">
        <v>3.3025857491167022E-2</v>
      </c>
      <c r="AI14" s="18">
        <v>2.2180630671823451E-2</v>
      </c>
      <c r="AJ14" s="18">
        <v>0.39647756834711217</v>
      </c>
      <c r="AL14" s="18">
        <v>1.6539999999999999E-2</v>
      </c>
      <c r="AM14" s="18">
        <v>1.9689999999999999E-2</v>
      </c>
      <c r="AN14" s="18">
        <v>3.6700000000000003E-2</v>
      </c>
      <c r="AP14" s="18">
        <v>1.126447800093546E-2</v>
      </c>
      <c r="AQ14" s="18">
        <v>4.451516468577868E-2</v>
      </c>
      <c r="AR14" s="18">
        <v>9.147859592623965E-3</v>
      </c>
      <c r="AS14" s="18">
        <v>1.206965297434129E-2</v>
      </c>
      <c r="AT14" s="18">
        <v>2.8975144519722711E-2</v>
      </c>
      <c r="AU14" s="18">
        <v>0</v>
      </c>
      <c r="AW14" s="18">
        <v>1.9029345408710169E-2</v>
      </c>
      <c r="AX14" s="18">
        <v>4.7234197765959947E-2</v>
      </c>
      <c r="AZ14" s="18">
        <v>2.9790698707329321E-2</v>
      </c>
      <c r="BA14" s="18">
        <v>2.6895939932789052E-2</v>
      </c>
      <c r="BB14" s="18">
        <v>1.0824335792876181E-2</v>
      </c>
      <c r="BC14" s="18">
        <v>1.6125154074401061E-2</v>
      </c>
      <c r="BD14" s="18">
        <v>6.5580274775450418E-3</v>
      </c>
      <c r="BE14" s="18">
        <v>0</v>
      </c>
      <c r="BF14" s="18">
        <v>3.2012309697301393E-2</v>
      </c>
      <c r="BG14" s="18">
        <v>1.9482492253462911E-2</v>
      </c>
    </row>
    <row r="16" spans="2:61">
      <c r="B16" t="s">
        <v>483</v>
      </c>
    </row>
    <row r="17" spans="2:2">
      <c r="B17" t="s">
        <v>11</v>
      </c>
    </row>
    <row r="19" spans="2:2">
      <c r="B19"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I19"/>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344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337</v>
      </c>
      <c r="C9" s="18">
        <v>0.21420894021094539</v>
      </c>
      <c r="D9" s="18">
        <v>0.25004285762722822</v>
      </c>
      <c r="E9" s="18">
        <v>0.18672021810537431</v>
      </c>
      <c r="G9" s="18">
        <v>0.18961391789758969</v>
      </c>
      <c r="H9" s="18">
        <v>0.18143599478293179</v>
      </c>
      <c r="I9" s="18">
        <v>0.22045466057939561</v>
      </c>
      <c r="J9" s="18">
        <v>0.1907400761564875</v>
      </c>
      <c r="K9" s="18">
        <v>0.2008272850913827</v>
      </c>
      <c r="L9" s="18">
        <v>0.2012491446559308</v>
      </c>
      <c r="M9" s="18">
        <v>0.28410339725085021</v>
      </c>
      <c r="N9" s="18">
        <v>0.2308370512598347</v>
      </c>
      <c r="O9" s="18">
        <v>0.17140412998884089</v>
      </c>
      <c r="Q9" s="18">
        <v>0.31334486890490831</v>
      </c>
      <c r="R9" s="18">
        <v>0.16873320013610299</v>
      </c>
      <c r="S9" s="18">
        <v>0.16986497202165929</v>
      </c>
      <c r="T9" s="18">
        <v>0.15281729644384329</v>
      </c>
      <c r="V9" s="18">
        <v>0.2755253111600699</v>
      </c>
      <c r="W9" s="18">
        <v>0.29895389879513451</v>
      </c>
      <c r="X9" s="18">
        <v>0.30547367125690961</v>
      </c>
      <c r="Y9" s="18">
        <v>0.19734847229585761</v>
      </c>
      <c r="Z9" s="18">
        <v>0.1330928733065016</v>
      </c>
      <c r="AA9" s="18">
        <v>0.13815668909703371</v>
      </c>
      <c r="AB9" s="18">
        <v>0.14419621011178199</v>
      </c>
      <c r="AD9" s="18">
        <v>0.26087395901569271</v>
      </c>
      <c r="AE9" s="18">
        <v>0.22216425156424641</v>
      </c>
      <c r="AF9" s="18">
        <v>0.1682820455635731</v>
      </c>
      <c r="AG9" s="18">
        <v>0.18463973582759979</v>
      </c>
      <c r="AH9" s="18">
        <v>0.17639579340349329</v>
      </c>
      <c r="AI9" s="18">
        <v>0.19527073257537661</v>
      </c>
      <c r="AJ9" s="18">
        <v>0.23780733087109049</v>
      </c>
      <c r="AL9" s="18">
        <v>0.36831000000000003</v>
      </c>
      <c r="AM9" s="18">
        <v>0.25609999999999999</v>
      </c>
      <c r="AN9" s="18">
        <v>0.25825999999999999</v>
      </c>
      <c r="AP9" s="18">
        <v>0.18428304530329559</v>
      </c>
      <c r="AQ9" s="18">
        <v>0.1164356476302888</v>
      </c>
      <c r="AR9" s="18">
        <v>0.16295638241255819</v>
      </c>
      <c r="AS9" s="18">
        <v>0.1216633536438006</v>
      </c>
      <c r="AT9" s="18">
        <v>0.12683013890680001</v>
      </c>
      <c r="AU9" s="18">
        <v>0.14266890009278271</v>
      </c>
      <c r="AW9" s="18">
        <v>0.23093421902760131</v>
      </c>
      <c r="AX9" s="18">
        <v>0.11222411559592479</v>
      </c>
      <c r="AZ9" s="18">
        <v>0.27315279514710378</v>
      </c>
      <c r="BA9" s="18">
        <v>0.27485937617500628</v>
      </c>
      <c r="BB9" s="18">
        <v>0.1611325728007332</v>
      </c>
      <c r="BC9" s="18">
        <v>0.12641433030801169</v>
      </c>
      <c r="BD9" s="18">
        <v>0.14882278167083721</v>
      </c>
      <c r="BE9" s="18">
        <v>0.13690027868451221</v>
      </c>
      <c r="BF9" s="18">
        <v>7.1082211364478579E-2</v>
      </c>
      <c r="BG9" s="18">
        <v>0.15698750455374971</v>
      </c>
    </row>
    <row r="10" spans="2:61" ht="18.95" customHeight="1">
      <c r="B10" s="20" t="s">
        <v>338</v>
      </c>
      <c r="C10" s="18">
        <v>0.35497184090099743</v>
      </c>
      <c r="D10" s="18">
        <v>0.36556196870815599</v>
      </c>
      <c r="E10" s="18">
        <v>0.34738884911155749</v>
      </c>
      <c r="G10" s="18">
        <v>0.32637798355076131</v>
      </c>
      <c r="H10" s="18">
        <v>0.40731809073346931</v>
      </c>
      <c r="I10" s="18">
        <v>0.33293801978194731</v>
      </c>
      <c r="J10" s="18">
        <v>0.35629815054176001</v>
      </c>
      <c r="K10" s="18">
        <v>0.32605067666047222</v>
      </c>
      <c r="L10" s="18">
        <v>0.37798991242873142</v>
      </c>
      <c r="M10" s="18">
        <v>0.33358660776468407</v>
      </c>
      <c r="N10" s="18">
        <v>0.35879392316339198</v>
      </c>
      <c r="O10" s="18">
        <v>0.35430564347312571</v>
      </c>
      <c r="Q10" s="18">
        <v>0.38615976218916132</v>
      </c>
      <c r="R10" s="18">
        <v>0.37108056067097578</v>
      </c>
      <c r="S10" s="18">
        <v>0.34327987686071998</v>
      </c>
      <c r="T10" s="18">
        <v>0.30897970335293862</v>
      </c>
      <c r="V10" s="18">
        <v>0.41929419074912028</v>
      </c>
      <c r="W10" s="18">
        <v>0.4144479440076006</v>
      </c>
      <c r="X10" s="18">
        <v>0.39287825415296301</v>
      </c>
      <c r="Y10" s="18">
        <v>0.31433439141687219</v>
      </c>
      <c r="Z10" s="18">
        <v>0.32950421435309107</v>
      </c>
      <c r="AA10" s="18">
        <v>0.28422365210756378</v>
      </c>
      <c r="AB10" s="18">
        <v>0.32461936270628039</v>
      </c>
      <c r="AD10" s="18">
        <v>0.35406854584580022</v>
      </c>
      <c r="AE10" s="18">
        <v>0.38563254201772568</v>
      </c>
      <c r="AF10" s="18">
        <v>0.3507621150366797</v>
      </c>
      <c r="AG10" s="18">
        <v>0.33437393426817508</v>
      </c>
      <c r="AH10" s="18">
        <v>0.3176481990409637</v>
      </c>
      <c r="AI10" s="18">
        <v>0.37723631787095702</v>
      </c>
      <c r="AJ10" s="18">
        <v>0</v>
      </c>
      <c r="AL10" s="18">
        <v>0.38196999999999998</v>
      </c>
      <c r="AM10" s="18">
        <v>0.43003000000000002</v>
      </c>
      <c r="AN10" s="18">
        <v>0.38525999999999999</v>
      </c>
      <c r="AP10" s="18">
        <v>0.35736687505047338</v>
      </c>
      <c r="AQ10" s="18">
        <v>0.22016203979332161</v>
      </c>
      <c r="AR10" s="18">
        <v>0.42505375929590988</v>
      </c>
      <c r="AS10" s="18">
        <v>0.31272947257261691</v>
      </c>
      <c r="AT10" s="18">
        <v>0.27036319243593893</v>
      </c>
      <c r="AU10" s="18">
        <v>0.4010935958506831</v>
      </c>
      <c r="AW10" s="18">
        <v>0.36993616039970989</v>
      </c>
      <c r="AX10" s="18">
        <v>0.25731531347074188</v>
      </c>
      <c r="AZ10" s="18">
        <v>0.41130268337009063</v>
      </c>
      <c r="BA10" s="18">
        <v>0.32826691342554881</v>
      </c>
      <c r="BB10" s="18">
        <v>0.32825243186664949</v>
      </c>
      <c r="BC10" s="18">
        <v>0.35321114867819747</v>
      </c>
      <c r="BD10" s="18">
        <v>0.44725343014067748</v>
      </c>
      <c r="BE10" s="18">
        <v>0.30105599281144779</v>
      </c>
      <c r="BF10" s="18">
        <v>0.18389577621072939</v>
      </c>
      <c r="BG10" s="18">
        <v>0.2919134138510453</v>
      </c>
    </row>
    <row r="11" spans="2:61" ht="32.1" customHeight="1">
      <c r="B11" s="20" t="s">
        <v>339</v>
      </c>
      <c r="C11" s="18">
        <v>0.21490709107420289</v>
      </c>
      <c r="D11" s="18">
        <v>0.20022195333053999</v>
      </c>
      <c r="E11" s="18">
        <v>0.22639842619745509</v>
      </c>
      <c r="G11" s="18">
        <v>0.27645805944049717</v>
      </c>
      <c r="H11" s="18">
        <v>0.1976403301051787</v>
      </c>
      <c r="I11" s="18">
        <v>0.2171204611306721</v>
      </c>
      <c r="J11" s="18">
        <v>0.18626426360834181</v>
      </c>
      <c r="K11" s="18">
        <v>0.27101771791779061</v>
      </c>
      <c r="L11" s="18">
        <v>0.19909251491271721</v>
      </c>
      <c r="M11" s="18">
        <v>0.19461324131264129</v>
      </c>
      <c r="N11" s="18">
        <v>0.22231703596017671</v>
      </c>
      <c r="O11" s="18">
        <v>0.20844739456287981</v>
      </c>
      <c r="Q11" s="18">
        <v>0.1570500606388496</v>
      </c>
      <c r="R11" s="18">
        <v>0.20405503437441869</v>
      </c>
      <c r="S11" s="18">
        <v>0.26201647670686418</v>
      </c>
      <c r="T11" s="18">
        <v>0.26190871103161462</v>
      </c>
      <c r="V11" s="18">
        <v>0.17817030788525939</v>
      </c>
      <c r="W11" s="18">
        <v>0.1835336549556725</v>
      </c>
      <c r="X11" s="18">
        <v>0.1798932060824982</v>
      </c>
      <c r="Y11" s="18">
        <v>0.24291361956723509</v>
      </c>
      <c r="Z11" s="18">
        <v>0.24317662998686021</v>
      </c>
      <c r="AA11" s="18">
        <v>0.23861715481435899</v>
      </c>
      <c r="AB11" s="18">
        <v>0.24127519922000901</v>
      </c>
      <c r="AD11" s="18">
        <v>0.1953409378320152</v>
      </c>
      <c r="AE11" s="18">
        <v>0.19813518185965359</v>
      </c>
      <c r="AF11" s="18">
        <v>0.23198870390488649</v>
      </c>
      <c r="AG11" s="18">
        <v>0.2152198996936209</v>
      </c>
      <c r="AH11" s="18">
        <v>0.26673509799794859</v>
      </c>
      <c r="AI11" s="18">
        <v>0.20091129630146881</v>
      </c>
      <c r="AJ11" s="18">
        <v>0.17861705748632431</v>
      </c>
      <c r="AL11" s="18">
        <v>0.16964000000000001</v>
      </c>
      <c r="AM11" s="18">
        <v>0.19003</v>
      </c>
      <c r="AN11" s="18">
        <v>0.24807999999999999</v>
      </c>
      <c r="AP11" s="18">
        <v>0.19255883070610269</v>
      </c>
      <c r="AQ11" s="18">
        <v>0.30369627032718749</v>
      </c>
      <c r="AR11" s="18">
        <v>0.24361157925854929</v>
      </c>
      <c r="AS11" s="18">
        <v>0.23688460546394699</v>
      </c>
      <c r="AT11" s="18">
        <v>0.27799986095832718</v>
      </c>
      <c r="AU11" s="18">
        <v>0.12757754488006209</v>
      </c>
      <c r="AW11" s="18">
        <v>0.20943611937650591</v>
      </c>
      <c r="AX11" s="18">
        <v>0.225462161967484</v>
      </c>
      <c r="AZ11" s="18">
        <v>0.18655974530989239</v>
      </c>
      <c r="BA11" s="18">
        <v>0.22626119507298489</v>
      </c>
      <c r="BB11" s="18">
        <v>0.22970060687132571</v>
      </c>
      <c r="BC11" s="18">
        <v>0.2118551774721017</v>
      </c>
      <c r="BD11" s="18">
        <v>0.18895216756789621</v>
      </c>
      <c r="BE11" s="18">
        <v>0.31618385267738908</v>
      </c>
      <c r="BF11" s="18">
        <v>0.27458257088672489</v>
      </c>
      <c r="BG11" s="18">
        <v>0.20046299294745659</v>
      </c>
    </row>
    <row r="12" spans="2:61" ht="18.95" customHeight="1">
      <c r="B12" s="20" t="s">
        <v>340</v>
      </c>
      <c r="C12" s="18">
        <v>0.1095665795369748</v>
      </c>
      <c r="D12" s="18">
        <v>9.698322751907E-2</v>
      </c>
      <c r="E12" s="18">
        <v>0.11923061837991519</v>
      </c>
      <c r="G12" s="18">
        <v>7.8290694541614525E-2</v>
      </c>
      <c r="H12" s="18">
        <v>0.12799428881692079</v>
      </c>
      <c r="I12" s="18">
        <v>0.1134739786880014</v>
      </c>
      <c r="J12" s="18">
        <v>0.1448683137668767</v>
      </c>
      <c r="K12" s="18">
        <v>0.102527870815793</v>
      </c>
      <c r="L12" s="18">
        <v>0.1142999324344763</v>
      </c>
      <c r="M12" s="18">
        <v>0.1079540768003418</v>
      </c>
      <c r="N12" s="18">
        <v>8.4673258234413407E-2</v>
      </c>
      <c r="O12" s="18">
        <v>0.10966352280951699</v>
      </c>
      <c r="Q12" s="18">
        <v>8.2849155875357058E-2</v>
      </c>
      <c r="R12" s="18">
        <v>0.134598285743044</v>
      </c>
      <c r="S12" s="18">
        <v>0.11753660296005521</v>
      </c>
      <c r="T12" s="18">
        <v>0.1197059482096568</v>
      </c>
      <c r="V12" s="18">
        <v>5.4476153874305218E-2</v>
      </c>
      <c r="W12" s="18">
        <v>4.2604989127863577E-2</v>
      </c>
      <c r="X12" s="18">
        <v>6.0006517615938663E-2</v>
      </c>
      <c r="Y12" s="18">
        <v>0.11926907047320839</v>
      </c>
      <c r="Z12" s="18">
        <v>0.15648660980104279</v>
      </c>
      <c r="AA12" s="18">
        <v>0.1806847787370561</v>
      </c>
      <c r="AB12" s="18">
        <v>0.1583891767984682</v>
      </c>
      <c r="AD12" s="18">
        <v>0.1001909401694915</v>
      </c>
      <c r="AE12" s="18">
        <v>0.10142092742140341</v>
      </c>
      <c r="AF12" s="18">
        <v>0.11949536325475441</v>
      </c>
      <c r="AG12" s="18">
        <v>0.1185277344746847</v>
      </c>
      <c r="AH12" s="18">
        <v>0.13430088611059729</v>
      </c>
      <c r="AI12" s="18">
        <v>9.6620255622724388E-2</v>
      </c>
      <c r="AJ12" s="18">
        <v>0</v>
      </c>
      <c r="AL12" s="18">
        <v>3.9789999999999999E-2</v>
      </c>
      <c r="AM12" s="18">
        <v>6.5079999999999999E-2</v>
      </c>
      <c r="AN12" s="18">
        <v>4.5060000000000003E-2</v>
      </c>
      <c r="AP12" s="18">
        <v>0.1518491892977003</v>
      </c>
      <c r="AQ12" s="18">
        <v>0.1540996467794237</v>
      </c>
      <c r="AR12" s="18">
        <v>0.11355436988471999</v>
      </c>
      <c r="AS12" s="18">
        <v>0.18331236715955951</v>
      </c>
      <c r="AT12" s="18">
        <v>0.15601269223201961</v>
      </c>
      <c r="AU12" s="18">
        <v>0.23277311543661969</v>
      </c>
      <c r="AW12" s="18">
        <v>0.10735219074853911</v>
      </c>
      <c r="AX12" s="18">
        <v>0.13338256346977759</v>
      </c>
      <c r="AZ12" s="18">
        <v>5.8047828112302802E-2</v>
      </c>
      <c r="BA12" s="18">
        <v>7.891136531614508E-2</v>
      </c>
      <c r="BB12" s="18">
        <v>0.16578577259611491</v>
      </c>
      <c r="BC12" s="18">
        <v>0.17368780749435311</v>
      </c>
      <c r="BD12" s="18">
        <v>0.112246416395343</v>
      </c>
      <c r="BE12" s="18">
        <v>0.14973019221425529</v>
      </c>
      <c r="BF12" s="18">
        <v>0.2046469400621517</v>
      </c>
      <c r="BG12" s="18">
        <v>0.15220141173836249</v>
      </c>
    </row>
    <row r="13" spans="2:61" ht="18.95" customHeight="1">
      <c r="B13" s="20" t="s">
        <v>341</v>
      </c>
      <c r="C13" s="18">
        <v>8.0363400116592959E-2</v>
      </c>
      <c r="D13" s="18">
        <v>7.1948205093577355E-2</v>
      </c>
      <c r="E13" s="18">
        <v>8.5973843698457855E-2</v>
      </c>
      <c r="G13" s="18">
        <v>0.10313844859615411</v>
      </c>
      <c r="H13" s="18">
        <v>5.3527106161195749E-2</v>
      </c>
      <c r="I13" s="18">
        <v>8.4047057911644962E-2</v>
      </c>
      <c r="J13" s="18">
        <v>8.5320959738988705E-2</v>
      </c>
      <c r="K13" s="18">
        <v>7.6486976897738493E-2</v>
      </c>
      <c r="L13" s="18">
        <v>7.759533875239949E-2</v>
      </c>
      <c r="M13" s="18">
        <v>6.2126666287159953E-2</v>
      </c>
      <c r="N13" s="18">
        <v>8.395453148517408E-2</v>
      </c>
      <c r="O13" s="18">
        <v>0.13043518104656551</v>
      </c>
      <c r="Q13" s="18">
        <v>4.8468911031933848E-2</v>
      </c>
      <c r="R13" s="18">
        <v>9.7118939319012901E-2</v>
      </c>
      <c r="S13" s="18">
        <v>8.4395967258130644E-2</v>
      </c>
      <c r="T13" s="18">
        <v>0.10636994945222721</v>
      </c>
      <c r="V13" s="18">
        <v>1.7845716356513979E-2</v>
      </c>
      <c r="W13" s="18">
        <v>3.7792887122260178E-2</v>
      </c>
      <c r="X13" s="18">
        <v>4.9621640801483131E-2</v>
      </c>
      <c r="Y13" s="18">
        <v>9.8812552722506886E-2</v>
      </c>
      <c r="Z13" s="18">
        <v>0.1209459377466524</v>
      </c>
      <c r="AA13" s="18">
        <v>0.13766093205090679</v>
      </c>
      <c r="AB13" s="18">
        <v>0.1043631809262698</v>
      </c>
      <c r="AD13" s="18">
        <v>6.9352980534160141E-2</v>
      </c>
      <c r="AE13" s="18">
        <v>6.8062917409253243E-2</v>
      </c>
      <c r="AF13" s="18">
        <v>0.10331038667789311</v>
      </c>
      <c r="AG13" s="18">
        <v>0.1065258231325529</v>
      </c>
      <c r="AH13" s="18">
        <v>7.425576109372177E-2</v>
      </c>
      <c r="AI13" s="18">
        <v>9.872797246123792E-2</v>
      </c>
      <c r="AJ13" s="18">
        <v>0.18709804329547289</v>
      </c>
      <c r="AL13" s="18">
        <v>2.3359999999999999E-2</v>
      </c>
      <c r="AM13" s="18">
        <v>3.8699999999999998E-2</v>
      </c>
      <c r="AN13" s="18">
        <v>4.6969999999999998E-2</v>
      </c>
      <c r="AP13" s="18">
        <v>9.7822405426146661E-2</v>
      </c>
      <c r="AQ13" s="18">
        <v>0.15167633925899149</v>
      </c>
      <c r="AR13" s="18">
        <v>5.482390914826258E-2</v>
      </c>
      <c r="AS13" s="18">
        <v>0.12595926196631721</v>
      </c>
      <c r="AT13" s="18">
        <v>0.160697787015323</v>
      </c>
      <c r="AU13" s="18">
        <v>9.5886843739852137E-2</v>
      </c>
      <c r="AW13" s="18">
        <v>6.1863088656380981E-2</v>
      </c>
      <c r="AX13" s="18">
        <v>0.21053571164773449</v>
      </c>
      <c r="AZ13" s="18">
        <v>3.470670386737932E-2</v>
      </c>
      <c r="BA13" s="18">
        <v>7.3111469701896789E-2</v>
      </c>
      <c r="BB13" s="18">
        <v>0.1003781692315561</v>
      </c>
      <c r="BC13" s="18">
        <v>0.1141866442249444</v>
      </c>
      <c r="BD13" s="18">
        <v>9.3833063258977542E-2</v>
      </c>
      <c r="BE13" s="18">
        <v>8.9170999316649957E-2</v>
      </c>
      <c r="BF13" s="18">
        <v>0.21456109974643189</v>
      </c>
      <c r="BG13" s="18">
        <v>0.16589656597471211</v>
      </c>
    </row>
    <row r="14" spans="2:61" ht="18.95" customHeight="1">
      <c r="B14" s="20" t="s">
        <v>119</v>
      </c>
      <c r="C14" s="18">
        <v>2.598214816028642E-2</v>
      </c>
      <c r="D14" s="18">
        <v>1.524178772142845E-2</v>
      </c>
      <c r="E14" s="18">
        <v>3.4288044507240052E-2</v>
      </c>
      <c r="G14" s="18">
        <v>2.6120895973383199E-2</v>
      </c>
      <c r="H14" s="18">
        <v>3.2084189400303907E-2</v>
      </c>
      <c r="I14" s="18">
        <v>3.1965821908338653E-2</v>
      </c>
      <c r="J14" s="18">
        <v>3.6508236187545381E-2</v>
      </c>
      <c r="K14" s="18">
        <v>2.3089472616823169E-2</v>
      </c>
      <c r="L14" s="18">
        <v>2.9773156815744741E-2</v>
      </c>
      <c r="M14" s="18">
        <v>1.7616010584322571E-2</v>
      </c>
      <c r="N14" s="18">
        <v>1.9424199897008922E-2</v>
      </c>
      <c r="O14" s="18">
        <v>2.5744128119071119E-2</v>
      </c>
      <c r="Q14" s="18">
        <v>1.212724135978996E-2</v>
      </c>
      <c r="R14" s="18">
        <v>2.441397975644562E-2</v>
      </c>
      <c r="S14" s="18">
        <v>2.29061041925708E-2</v>
      </c>
      <c r="T14" s="18">
        <v>5.0218391509719663E-2</v>
      </c>
      <c r="V14" s="18">
        <v>5.4688319974731198E-2</v>
      </c>
      <c r="W14" s="18">
        <v>2.266662599146858E-2</v>
      </c>
      <c r="X14" s="18">
        <v>1.2126710090207399E-2</v>
      </c>
      <c r="Y14" s="18">
        <v>2.732189352431974E-2</v>
      </c>
      <c r="Z14" s="18">
        <v>1.679373480585197E-2</v>
      </c>
      <c r="AA14" s="18">
        <v>2.0656793193080381E-2</v>
      </c>
      <c r="AB14" s="18">
        <v>2.7156870237190638E-2</v>
      </c>
      <c r="AD14" s="18">
        <v>2.0172636602840459E-2</v>
      </c>
      <c r="AE14" s="18">
        <v>2.4584179727717821E-2</v>
      </c>
      <c r="AF14" s="18">
        <v>2.6161385562213198E-2</v>
      </c>
      <c r="AG14" s="18">
        <v>4.0712872603366541E-2</v>
      </c>
      <c r="AH14" s="18">
        <v>3.0664262353275261E-2</v>
      </c>
      <c r="AI14" s="18">
        <v>3.123342516823524E-2</v>
      </c>
      <c r="AJ14" s="18">
        <v>0.39647756834711217</v>
      </c>
      <c r="AL14" s="18">
        <v>1.694E-2</v>
      </c>
      <c r="AM14" s="18">
        <v>2.0070000000000001E-2</v>
      </c>
      <c r="AN14" s="18">
        <v>1.6369999999999999E-2</v>
      </c>
      <c r="AP14" s="18">
        <v>1.6119654216281309E-2</v>
      </c>
      <c r="AQ14" s="18">
        <v>5.3930056210786829E-2</v>
      </c>
      <c r="AR14" s="18">
        <v>0</v>
      </c>
      <c r="AS14" s="18">
        <v>1.9450939193758641E-2</v>
      </c>
      <c r="AT14" s="18">
        <v>8.0963284515914863E-3</v>
      </c>
      <c r="AU14" s="18">
        <v>0</v>
      </c>
      <c r="AW14" s="18">
        <v>2.047822179126307E-2</v>
      </c>
      <c r="AX14" s="18">
        <v>6.1080133848337048E-2</v>
      </c>
      <c r="AZ14" s="18">
        <v>3.6230244193230988E-2</v>
      </c>
      <c r="BA14" s="18">
        <v>1.858968030841809E-2</v>
      </c>
      <c r="BB14" s="18">
        <v>1.4750446633620519E-2</v>
      </c>
      <c r="BC14" s="18">
        <v>2.0644891822391681E-2</v>
      </c>
      <c r="BD14" s="18">
        <v>8.8921409662684851E-3</v>
      </c>
      <c r="BE14" s="18">
        <v>6.9586842957457349E-3</v>
      </c>
      <c r="BF14" s="18">
        <v>5.1231401729483463E-2</v>
      </c>
      <c r="BG14" s="18">
        <v>3.2538110934673528E-2</v>
      </c>
    </row>
    <row r="16" spans="2:61">
      <c r="B16" t="s">
        <v>483</v>
      </c>
    </row>
    <row r="17" spans="2:2">
      <c r="B17" t="s">
        <v>11</v>
      </c>
    </row>
    <row r="19" spans="2:2">
      <c r="B19"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I19"/>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345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337</v>
      </c>
      <c r="C9" s="18">
        <v>7.0617032623946557E-2</v>
      </c>
      <c r="D9" s="18">
        <v>8.2181899678004933E-2</v>
      </c>
      <c r="E9" s="18">
        <v>6.1778096198924097E-2</v>
      </c>
      <c r="G9" s="18">
        <v>5.8617645938879137E-2</v>
      </c>
      <c r="H9" s="18">
        <v>5.9673559370245398E-2</v>
      </c>
      <c r="I9" s="18">
        <v>7.325867293349099E-2</v>
      </c>
      <c r="J9" s="18">
        <v>8.2888569807018586E-2</v>
      </c>
      <c r="K9" s="18">
        <v>6.1231888877086492E-2</v>
      </c>
      <c r="L9" s="18">
        <v>4.8193446101512327E-2</v>
      </c>
      <c r="M9" s="18">
        <v>0.1073105592117566</v>
      </c>
      <c r="N9" s="18">
        <v>6.0727489110143883E-2</v>
      </c>
      <c r="O9" s="18">
        <v>6.7623352230673006E-2</v>
      </c>
      <c r="Q9" s="18">
        <v>5.8950487171554683E-2</v>
      </c>
      <c r="R9" s="18">
        <v>5.7989669932513102E-2</v>
      </c>
      <c r="S9" s="18">
        <v>7.9991660153302779E-2</v>
      </c>
      <c r="T9" s="18">
        <v>8.9343892157846341E-2</v>
      </c>
      <c r="V9" s="18">
        <v>5.2198121958953791E-2</v>
      </c>
      <c r="W9" s="18">
        <v>6.035824428017935E-2</v>
      </c>
      <c r="X9" s="18">
        <v>5.3891168203564821E-2</v>
      </c>
      <c r="Y9" s="18">
        <v>5.820516273008354E-2</v>
      </c>
      <c r="Z9" s="18">
        <v>7.7701729439242001E-2</v>
      </c>
      <c r="AA9" s="18">
        <v>0.1026722946707075</v>
      </c>
      <c r="AB9" s="18">
        <v>9.0178967613704392E-2</v>
      </c>
      <c r="AD9" s="18">
        <v>6.908188574537405E-2</v>
      </c>
      <c r="AE9" s="18">
        <v>6.4398639365126908E-2</v>
      </c>
      <c r="AF9" s="18">
        <v>8.174582096653811E-2</v>
      </c>
      <c r="AG9" s="18">
        <v>0.11291775660769721</v>
      </c>
      <c r="AH9" s="18">
        <v>6.3861309603401722E-2</v>
      </c>
      <c r="AI9" s="18">
        <v>5.9880246271598457E-2</v>
      </c>
      <c r="AJ9" s="18">
        <v>0</v>
      </c>
      <c r="AL9" s="18">
        <v>4.8980000000000003E-2</v>
      </c>
      <c r="AM9" s="18">
        <v>4.4639999999999999E-2</v>
      </c>
      <c r="AN9" s="18">
        <v>0.10013</v>
      </c>
      <c r="AP9" s="18">
        <v>8.242740802357347E-2</v>
      </c>
      <c r="AQ9" s="18">
        <v>8.144920057652108E-2</v>
      </c>
      <c r="AR9" s="18">
        <v>9.268471383684794E-2</v>
      </c>
      <c r="AS9" s="18">
        <v>8.4127991752578887E-2</v>
      </c>
      <c r="AT9" s="18">
        <v>9.6591518646674646E-2</v>
      </c>
      <c r="AU9" s="18">
        <v>0.18873914619091051</v>
      </c>
      <c r="AW9" s="18">
        <v>6.6907868939664619E-2</v>
      </c>
      <c r="AX9" s="18">
        <v>9.3578848095508968E-2</v>
      </c>
      <c r="AZ9" s="18">
        <v>4.6767226599862877E-2</v>
      </c>
      <c r="BA9" s="18">
        <v>8.2467812388731396E-2</v>
      </c>
      <c r="BB9" s="18">
        <v>9.6543903254477273E-2</v>
      </c>
      <c r="BC9" s="18">
        <v>7.3518378353519723E-2</v>
      </c>
      <c r="BD9" s="18">
        <v>4.6081632767541222E-2</v>
      </c>
      <c r="BE9" s="18">
        <v>0.1175912687246396</v>
      </c>
      <c r="BF9" s="18">
        <v>5.7687315420965023E-2</v>
      </c>
      <c r="BG9" s="18">
        <v>9.6477785733007887E-2</v>
      </c>
    </row>
    <row r="10" spans="2:61" ht="18.95" customHeight="1">
      <c r="B10" s="20" t="s">
        <v>338</v>
      </c>
      <c r="C10" s="18">
        <v>0.18437872472989009</v>
      </c>
      <c r="D10" s="18">
        <v>0.1905544134641585</v>
      </c>
      <c r="E10" s="18">
        <v>0.1793948377416997</v>
      </c>
      <c r="G10" s="18">
        <v>0.16236133124233779</v>
      </c>
      <c r="H10" s="18">
        <v>0.1976195400910136</v>
      </c>
      <c r="I10" s="18">
        <v>0.15223151550625241</v>
      </c>
      <c r="J10" s="18">
        <v>0.19307593989547139</v>
      </c>
      <c r="K10" s="18">
        <v>0.23710289422444489</v>
      </c>
      <c r="L10" s="18">
        <v>0.17933674076029729</v>
      </c>
      <c r="M10" s="18">
        <v>0.19784097872327411</v>
      </c>
      <c r="N10" s="18">
        <v>0.16113225664782529</v>
      </c>
      <c r="O10" s="18">
        <v>0.16343955316173051</v>
      </c>
      <c r="Q10" s="18">
        <v>0.17635707078842611</v>
      </c>
      <c r="R10" s="18">
        <v>0.17628926522300961</v>
      </c>
      <c r="S10" s="18">
        <v>0.2089168103515914</v>
      </c>
      <c r="T10" s="18">
        <v>0.17612700975109891</v>
      </c>
      <c r="V10" s="18">
        <v>0.1053085100888176</v>
      </c>
      <c r="W10" s="18">
        <v>0.17121111673170369</v>
      </c>
      <c r="X10" s="18">
        <v>0.16113814938429491</v>
      </c>
      <c r="Y10" s="18">
        <v>0.20204499867169229</v>
      </c>
      <c r="Z10" s="18">
        <v>0.23891039952261631</v>
      </c>
      <c r="AA10" s="18">
        <v>0.22146786491039799</v>
      </c>
      <c r="AB10" s="18">
        <v>0.19466342855667079</v>
      </c>
      <c r="AD10" s="18">
        <v>0.18515154242147799</v>
      </c>
      <c r="AE10" s="18">
        <v>0.19295078804457569</v>
      </c>
      <c r="AF10" s="18">
        <v>0.16924276786153719</v>
      </c>
      <c r="AG10" s="18">
        <v>0.17239935831327949</v>
      </c>
      <c r="AH10" s="18">
        <v>0.192489698377031</v>
      </c>
      <c r="AI10" s="18">
        <v>0.18621057204169969</v>
      </c>
      <c r="AJ10" s="18">
        <v>0.17861705748632431</v>
      </c>
      <c r="AL10" s="18">
        <v>0.13302</v>
      </c>
      <c r="AM10" s="18">
        <v>0.16535</v>
      </c>
      <c r="AN10" s="18">
        <v>0.16073999999999999</v>
      </c>
      <c r="AP10" s="18">
        <v>0.2404382894262348</v>
      </c>
      <c r="AQ10" s="18">
        <v>0.18377188397902541</v>
      </c>
      <c r="AR10" s="18">
        <v>0.21094898079907889</v>
      </c>
      <c r="AS10" s="18">
        <v>0.2274156388547551</v>
      </c>
      <c r="AT10" s="18">
        <v>0.2380263340243883</v>
      </c>
      <c r="AU10" s="18">
        <v>0.39006636371092812</v>
      </c>
      <c r="AW10" s="18">
        <v>0.18667128209455361</v>
      </c>
      <c r="AX10" s="18">
        <v>0.1739401670222176</v>
      </c>
      <c r="AZ10" s="18">
        <v>0.14414737594787561</v>
      </c>
      <c r="BA10" s="18">
        <v>0.1793575103100489</v>
      </c>
      <c r="BB10" s="18">
        <v>0.22602321069453141</v>
      </c>
      <c r="BC10" s="18">
        <v>0.21638767282727259</v>
      </c>
      <c r="BD10" s="18">
        <v>0.27005129280178958</v>
      </c>
      <c r="BE10" s="18">
        <v>0.24320901682129711</v>
      </c>
      <c r="BF10" s="18">
        <v>0.2027405957018138</v>
      </c>
      <c r="BG10" s="18">
        <v>0.14319363901120491</v>
      </c>
    </row>
    <row r="11" spans="2:61" ht="32.1" customHeight="1">
      <c r="B11" s="20" t="s">
        <v>339</v>
      </c>
      <c r="C11" s="18">
        <v>0.2489923139620597</v>
      </c>
      <c r="D11" s="18">
        <v>0.25033474086474122</v>
      </c>
      <c r="E11" s="18">
        <v>0.24851982648586379</v>
      </c>
      <c r="G11" s="18">
        <v>0.26094031185998628</v>
      </c>
      <c r="H11" s="18">
        <v>0.25054795769121002</v>
      </c>
      <c r="I11" s="18">
        <v>0.27536437641462008</v>
      </c>
      <c r="J11" s="18">
        <v>0.26445454763913712</v>
      </c>
      <c r="K11" s="18">
        <v>0.24214930732876849</v>
      </c>
      <c r="L11" s="18">
        <v>0.25108378005785148</v>
      </c>
      <c r="M11" s="18">
        <v>0.22569475762715119</v>
      </c>
      <c r="N11" s="18">
        <v>0.24447584625303589</v>
      </c>
      <c r="O11" s="18">
        <v>0.25201774734321652</v>
      </c>
      <c r="Q11" s="18">
        <v>0.1980205207723347</v>
      </c>
      <c r="R11" s="18">
        <v>0.25198582271761832</v>
      </c>
      <c r="S11" s="18">
        <v>0.28055822952966569</v>
      </c>
      <c r="T11" s="18">
        <v>0.28733476379490119</v>
      </c>
      <c r="V11" s="18">
        <v>0.25946250450047093</v>
      </c>
      <c r="W11" s="18">
        <v>0.2387817742192328</v>
      </c>
      <c r="X11" s="18">
        <v>0.26432335326696338</v>
      </c>
      <c r="Y11" s="18">
        <v>0.22316678941858009</v>
      </c>
      <c r="Z11" s="18">
        <v>0.23759131733682939</v>
      </c>
      <c r="AA11" s="18">
        <v>0.24690632505970669</v>
      </c>
      <c r="AB11" s="18">
        <v>0.27119170934612091</v>
      </c>
      <c r="AD11" s="18">
        <v>0.23990648471918119</v>
      </c>
      <c r="AE11" s="18">
        <v>0.2476000614559126</v>
      </c>
      <c r="AF11" s="18">
        <v>0.2678510942614391</v>
      </c>
      <c r="AG11" s="18">
        <v>0.17892024424905559</v>
      </c>
      <c r="AH11" s="18">
        <v>0.26573775537353678</v>
      </c>
      <c r="AI11" s="18">
        <v>0.25180559207367631</v>
      </c>
      <c r="AJ11" s="18">
        <v>0</v>
      </c>
      <c r="AL11" s="18">
        <v>0.22202</v>
      </c>
      <c r="AM11" s="18">
        <v>0.27971000000000001</v>
      </c>
      <c r="AN11" s="18">
        <v>0.29215999999999998</v>
      </c>
      <c r="AP11" s="18">
        <v>0.1988153625814349</v>
      </c>
      <c r="AQ11" s="18">
        <v>0.30092326010446158</v>
      </c>
      <c r="AR11" s="18">
        <v>0.25801615834655778</v>
      </c>
      <c r="AS11" s="18">
        <v>0.236868805217611</v>
      </c>
      <c r="AT11" s="18">
        <v>0.27375158962958768</v>
      </c>
      <c r="AU11" s="18">
        <v>9.7024004700504915E-2</v>
      </c>
      <c r="AW11" s="18">
        <v>0.2461489492131497</v>
      </c>
      <c r="AX11" s="18">
        <v>0.25881521364055482</v>
      </c>
      <c r="AZ11" s="18">
        <v>0.25787739064905629</v>
      </c>
      <c r="BA11" s="18">
        <v>0.2362762090711196</v>
      </c>
      <c r="BB11" s="18">
        <v>0.24144261951103371</v>
      </c>
      <c r="BC11" s="18">
        <v>0.213737060426547</v>
      </c>
      <c r="BD11" s="18">
        <v>0.24880870129178781</v>
      </c>
      <c r="BE11" s="18">
        <v>0.34917613446189938</v>
      </c>
      <c r="BF11" s="18">
        <v>0.29669264003639961</v>
      </c>
      <c r="BG11" s="18">
        <v>0.22903580970147819</v>
      </c>
    </row>
    <row r="12" spans="2:61" ht="18.95" customHeight="1">
      <c r="B12" s="20" t="s">
        <v>340</v>
      </c>
      <c r="C12" s="18">
        <v>0.19754851113135369</v>
      </c>
      <c r="D12" s="18">
        <v>0.2050166884173637</v>
      </c>
      <c r="E12" s="18">
        <v>0.1918047631395928</v>
      </c>
      <c r="G12" s="18">
        <v>0.19330424219852621</v>
      </c>
      <c r="H12" s="18">
        <v>0.19430667736625101</v>
      </c>
      <c r="I12" s="18">
        <v>0.1871446922458026</v>
      </c>
      <c r="J12" s="18">
        <v>0.195231079643686</v>
      </c>
      <c r="K12" s="18">
        <v>0.20102193160692269</v>
      </c>
      <c r="L12" s="18">
        <v>0.2010805130392912</v>
      </c>
      <c r="M12" s="18">
        <v>0.2000449102229134</v>
      </c>
      <c r="N12" s="18">
        <v>0.2166817564831319</v>
      </c>
      <c r="O12" s="18">
        <v>0.17357067661585721</v>
      </c>
      <c r="Q12" s="18">
        <v>0.21804249623689989</v>
      </c>
      <c r="R12" s="18">
        <v>0.2172683692076138</v>
      </c>
      <c r="S12" s="18">
        <v>0.1951833353933361</v>
      </c>
      <c r="T12" s="18">
        <v>0.15798257706517899</v>
      </c>
      <c r="V12" s="18">
        <v>0.18139747749913401</v>
      </c>
      <c r="W12" s="18">
        <v>0.16554334396708961</v>
      </c>
      <c r="X12" s="18">
        <v>0.18986364525647551</v>
      </c>
      <c r="Y12" s="18">
        <v>0.23309268494275309</v>
      </c>
      <c r="Z12" s="18">
        <v>0.19856918856868999</v>
      </c>
      <c r="AA12" s="18">
        <v>0.20200212767835871</v>
      </c>
      <c r="AB12" s="18">
        <v>0.21431547021246949</v>
      </c>
      <c r="AD12" s="18">
        <v>0.2082588259007789</v>
      </c>
      <c r="AE12" s="18">
        <v>0.21623777681345829</v>
      </c>
      <c r="AF12" s="18">
        <v>0.17916021074240601</v>
      </c>
      <c r="AG12" s="18">
        <v>0.21385171278370679</v>
      </c>
      <c r="AH12" s="18">
        <v>0.1806769278724025</v>
      </c>
      <c r="AI12" s="18">
        <v>0.17787659660256619</v>
      </c>
      <c r="AJ12" s="18">
        <v>0</v>
      </c>
      <c r="AL12" s="18">
        <v>0.22194</v>
      </c>
      <c r="AM12" s="18">
        <v>0.18301999999999999</v>
      </c>
      <c r="AN12" s="18">
        <v>0.1754</v>
      </c>
      <c r="AP12" s="18">
        <v>0.2201297421315189</v>
      </c>
      <c r="AQ12" s="18">
        <v>0.1962822155452493</v>
      </c>
      <c r="AR12" s="18">
        <v>0.2458551250502429</v>
      </c>
      <c r="AS12" s="18">
        <v>0.2015228165378849</v>
      </c>
      <c r="AT12" s="18">
        <v>0.18653349420533241</v>
      </c>
      <c r="AU12" s="18">
        <v>0.17765203765454229</v>
      </c>
      <c r="AW12" s="18">
        <v>0.20799863065228699</v>
      </c>
      <c r="AX12" s="18">
        <v>0.131471535912417</v>
      </c>
      <c r="AZ12" s="18">
        <v>0.1797214618359938</v>
      </c>
      <c r="BA12" s="18">
        <v>0.2023644822474589</v>
      </c>
      <c r="BB12" s="18">
        <v>0.23108360219090299</v>
      </c>
      <c r="BC12" s="18">
        <v>0.21693861314896901</v>
      </c>
      <c r="BD12" s="18">
        <v>0.19650886968058329</v>
      </c>
      <c r="BE12" s="18">
        <v>0.15448379775668999</v>
      </c>
      <c r="BF12" s="18">
        <v>0.20264387366368811</v>
      </c>
      <c r="BG12" s="18">
        <v>0.1515492193852217</v>
      </c>
    </row>
    <row r="13" spans="2:61" ht="18.95" customHeight="1">
      <c r="B13" s="20" t="s">
        <v>341</v>
      </c>
      <c r="C13" s="18">
        <v>0.20690836785644001</v>
      </c>
      <c r="D13" s="18">
        <v>0.21415835623827029</v>
      </c>
      <c r="E13" s="18">
        <v>0.20118126034871139</v>
      </c>
      <c r="G13" s="18">
        <v>0.22028400762595729</v>
      </c>
      <c r="H13" s="18">
        <v>0.1811258755640725</v>
      </c>
      <c r="I13" s="18">
        <v>0.20344828226641229</v>
      </c>
      <c r="J13" s="18">
        <v>0.15695638680238869</v>
      </c>
      <c r="K13" s="18">
        <v>0.18971397582982741</v>
      </c>
      <c r="L13" s="18">
        <v>0.19451771104740881</v>
      </c>
      <c r="M13" s="18">
        <v>0.23481793565421449</v>
      </c>
      <c r="N13" s="18">
        <v>0.23496825235800381</v>
      </c>
      <c r="O13" s="18">
        <v>0.22476708917050489</v>
      </c>
      <c r="Q13" s="18">
        <v>0.27885536517232662</v>
      </c>
      <c r="R13" s="18">
        <v>0.20980086206989029</v>
      </c>
      <c r="S13" s="18">
        <v>0.1514874826635835</v>
      </c>
      <c r="T13" s="18">
        <v>0.1575213214011206</v>
      </c>
      <c r="V13" s="18">
        <v>0.204620564785882</v>
      </c>
      <c r="W13" s="18">
        <v>0.22158009343573551</v>
      </c>
      <c r="X13" s="18">
        <v>0.2255876436110468</v>
      </c>
      <c r="Y13" s="18">
        <v>0.20783490559104439</v>
      </c>
      <c r="Z13" s="18">
        <v>0.21067519072792629</v>
      </c>
      <c r="AA13" s="18">
        <v>0.18490706250969161</v>
      </c>
      <c r="AB13" s="18">
        <v>0.1924890520786654</v>
      </c>
      <c r="AD13" s="18">
        <v>0.2367183277263557</v>
      </c>
      <c r="AE13" s="18">
        <v>0.20076912012786111</v>
      </c>
      <c r="AF13" s="18">
        <v>0.19364484596086309</v>
      </c>
      <c r="AG13" s="18">
        <v>0.21487090044792229</v>
      </c>
      <c r="AH13" s="18">
        <v>0.19869112556091659</v>
      </c>
      <c r="AI13" s="18">
        <v>0.1471890554886611</v>
      </c>
      <c r="AJ13" s="18">
        <v>0</v>
      </c>
      <c r="AL13" s="18">
        <v>0.27954000000000001</v>
      </c>
      <c r="AM13" s="18">
        <v>0.19095999999999999</v>
      </c>
      <c r="AN13" s="18">
        <v>0.13320000000000001</v>
      </c>
      <c r="AP13" s="18">
        <v>0.23602085332550329</v>
      </c>
      <c r="AQ13" s="18">
        <v>0.15522928254351931</v>
      </c>
      <c r="AR13" s="18">
        <v>0.16810101392957591</v>
      </c>
      <c r="AS13" s="18">
        <v>0.21004857266686411</v>
      </c>
      <c r="AT13" s="18">
        <v>0.18324332874574259</v>
      </c>
      <c r="AU13" s="18">
        <v>0.14651844774311379</v>
      </c>
      <c r="AW13" s="18">
        <v>0.21113230299738031</v>
      </c>
      <c r="AX13" s="18">
        <v>0.18525705264242759</v>
      </c>
      <c r="AZ13" s="18">
        <v>0.19459501943785229</v>
      </c>
      <c r="BA13" s="18">
        <v>0.2397239749213621</v>
      </c>
      <c r="BB13" s="18">
        <v>0.17361071154368851</v>
      </c>
      <c r="BC13" s="18">
        <v>0.26226998882448799</v>
      </c>
      <c r="BD13" s="18">
        <v>0.20208104325899801</v>
      </c>
      <c r="BE13" s="18">
        <v>0.13553978223547389</v>
      </c>
      <c r="BF13" s="18">
        <v>0.14028151745779119</v>
      </c>
      <c r="BG13" s="18">
        <v>0.2661088591784696</v>
      </c>
    </row>
    <row r="14" spans="2:61" ht="18.95" customHeight="1">
      <c r="B14" s="20" t="s">
        <v>119</v>
      </c>
      <c r="C14" s="18">
        <v>9.1555049696309856E-2</v>
      </c>
      <c r="D14" s="18">
        <v>5.7753901337461458E-2</v>
      </c>
      <c r="E14" s="18">
        <v>0.11732121608520819</v>
      </c>
      <c r="G14" s="18">
        <v>0.10449246113431319</v>
      </c>
      <c r="H14" s="18">
        <v>0.1167263899172078</v>
      </c>
      <c r="I14" s="18">
        <v>0.1085524606334216</v>
      </c>
      <c r="J14" s="18">
        <v>0.10739347621229831</v>
      </c>
      <c r="K14" s="18">
        <v>6.8780002132950088E-2</v>
      </c>
      <c r="L14" s="18">
        <v>0.1257878089936387</v>
      </c>
      <c r="M14" s="18">
        <v>3.429085856069021E-2</v>
      </c>
      <c r="N14" s="18">
        <v>8.2014399147859171E-2</v>
      </c>
      <c r="O14" s="18">
        <v>0.11858158147801801</v>
      </c>
      <c r="Q14" s="18">
        <v>6.977405985845804E-2</v>
      </c>
      <c r="R14" s="18">
        <v>8.6666010849354741E-2</v>
      </c>
      <c r="S14" s="18">
        <v>8.3862481908520692E-2</v>
      </c>
      <c r="T14" s="18">
        <v>0.13169043582985401</v>
      </c>
      <c r="V14" s="18">
        <v>0.19701282116674179</v>
      </c>
      <c r="W14" s="18">
        <v>0.14252542736605889</v>
      </c>
      <c r="X14" s="18">
        <v>0.1051960402776546</v>
      </c>
      <c r="Y14" s="18">
        <v>7.5655458645846621E-2</v>
      </c>
      <c r="Z14" s="18">
        <v>3.6552174404696242E-2</v>
      </c>
      <c r="AA14" s="18">
        <v>4.2044325171137348E-2</v>
      </c>
      <c r="AB14" s="18">
        <v>3.716137219236914E-2</v>
      </c>
      <c r="AD14" s="18">
        <v>6.0882933486832172E-2</v>
      </c>
      <c r="AE14" s="18">
        <v>7.8043614193065519E-2</v>
      </c>
      <c r="AF14" s="18">
        <v>0.10835526020721641</v>
      </c>
      <c r="AG14" s="18">
        <v>0.1070400275983384</v>
      </c>
      <c r="AH14" s="18">
        <v>9.854318321271141E-2</v>
      </c>
      <c r="AI14" s="18">
        <v>0.17703793752179831</v>
      </c>
      <c r="AJ14" s="18">
        <v>0.82138294251367561</v>
      </c>
      <c r="AL14" s="18">
        <v>9.4490000000000005E-2</v>
      </c>
      <c r="AM14" s="18">
        <v>0.13630999999999999</v>
      </c>
      <c r="AN14" s="18">
        <v>0.13838</v>
      </c>
      <c r="AP14" s="18">
        <v>2.216834451173472E-2</v>
      </c>
      <c r="AQ14" s="18">
        <v>8.2344157251223307E-2</v>
      </c>
      <c r="AR14" s="18">
        <v>2.439400803769667E-2</v>
      </c>
      <c r="AS14" s="18">
        <v>4.0016174970306018E-2</v>
      </c>
      <c r="AT14" s="18">
        <v>2.1853734748274501E-2</v>
      </c>
      <c r="AU14" s="18">
        <v>0</v>
      </c>
      <c r="AW14" s="18">
        <v>8.1140966102964895E-2</v>
      </c>
      <c r="AX14" s="18">
        <v>0.15693718268687401</v>
      </c>
      <c r="AZ14" s="18">
        <v>0.17689152552935911</v>
      </c>
      <c r="BA14" s="18">
        <v>5.9810011061279082E-2</v>
      </c>
      <c r="BB14" s="18">
        <v>3.1295952805365991E-2</v>
      </c>
      <c r="BC14" s="18">
        <v>1.7148286419203709E-2</v>
      </c>
      <c r="BD14" s="18">
        <v>3.6468460199300043E-2</v>
      </c>
      <c r="BE14" s="18">
        <v>0</v>
      </c>
      <c r="BF14" s="18">
        <v>9.9954057719342168E-2</v>
      </c>
      <c r="BG14" s="18">
        <v>0.11363468699061741</v>
      </c>
    </row>
    <row r="16" spans="2:61">
      <c r="B16" t="s">
        <v>483</v>
      </c>
    </row>
    <row r="17" spans="2:2">
      <c r="B17" t="s">
        <v>11</v>
      </c>
    </row>
    <row r="19" spans="2:2">
      <c r="B19"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I19"/>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346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2912</v>
      </c>
      <c r="D7" s="27">
        <v>1152</v>
      </c>
      <c r="E7" s="27">
        <v>1751</v>
      </c>
      <c r="G7" s="27">
        <v>147</v>
      </c>
      <c r="H7" s="27">
        <v>412</v>
      </c>
      <c r="I7" s="27">
        <v>288</v>
      </c>
      <c r="J7" s="27">
        <v>254</v>
      </c>
      <c r="K7" s="27">
        <v>311</v>
      </c>
      <c r="L7" s="27">
        <v>305</v>
      </c>
      <c r="M7" s="27">
        <v>483</v>
      </c>
      <c r="N7" s="27">
        <v>411</v>
      </c>
      <c r="O7" s="27">
        <v>301</v>
      </c>
      <c r="Q7" s="27">
        <v>1084</v>
      </c>
      <c r="R7" s="27">
        <v>610</v>
      </c>
      <c r="S7" s="27">
        <v>570</v>
      </c>
      <c r="T7" s="27">
        <v>624</v>
      </c>
      <c r="V7" s="27">
        <v>478</v>
      </c>
      <c r="W7" s="27">
        <v>611</v>
      </c>
      <c r="X7" s="27">
        <v>555</v>
      </c>
      <c r="Y7" s="27">
        <v>474</v>
      </c>
      <c r="Z7" s="27">
        <v>368</v>
      </c>
      <c r="AA7" s="27">
        <v>216</v>
      </c>
      <c r="AB7" s="27">
        <v>210</v>
      </c>
      <c r="AD7" s="27">
        <v>980</v>
      </c>
      <c r="AE7" s="27">
        <v>615</v>
      </c>
      <c r="AF7" s="27">
        <v>527</v>
      </c>
      <c r="AG7" s="27">
        <v>106</v>
      </c>
      <c r="AH7" s="27">
        <v>432</v>
      </c>
      <c r="AI7" s="27">
        <v>248</v>
      </c>
      <c r="AJ7" s="27">
        <v>4</v>
      </c>
      <c r="AL7" s="27">
        <v>547</v>
      </c>
      <c r="AM7" s="27">
        <v>640</v>
      </c>
      <c r="AN7" s="27">
        <v>180</v>
      </c>
      <c r="AP7" s="27">
        <v>232</v>
      </c>
      <c r="AQ7" s="27">
        <v>183</v>
      </c>
      <c r="AR7" s="27">
        <v>41</v>
      </c>
      <c r="AS7" s="27">
        <v>497</v>
      </c>
      <c r="AT7" s="27">
        <v>67</v>
      </c>
      <c r="AU7" s="27">
        <v>3</v>
      </c>
      <c r="AW7" s="27">
        <v>2547</v>
      </c>
      <c r="AX7" s="27">
        <v>330</v>
      </c>
      <c r="AZ7" s="27">
        <v>1326</v>
      </c>
      <c r="BA7" s="27">
        <v>930</v>
      </c>
      <c r="BB7" s="27">
        <v>0</v>
      </c>
      <c r="BC7" s="27">
        <v>527</v>
      </c>
      <c r="BD7" s="27">
        <v>129</v>
      </c>
      <c r="BE7" s="27">
        <v>0</v>
      </c>
      <c r="BF7" s="27">
        <v>0</v>
      </c>
      <c r="BG7" s="27">
        <v>0</v>
      </c>
    </row>
    <row r="8" spans="2:61">
      <c r="B8" s="7" t="s">
        <v>106</v>
      </c>
      <c r="C8" s="13">
        <v>2920</v>
      </c>
      <c r="D8" s="13">
        <v>1186</v>
      </c>
      <c r="E8" s="13">
        <v>1731</v>
      </c>
      <c r="G8" s="13">
        <v>136</v>
      </c>
      <c r="H8" s="13">
        <v>405</v>
      </c>
      <c r="I8" s="13">
        <v>290</v>
      </c>
      <c r="J8" s="13">
        <v>248</v>
      </c>
      <c r="K8" s="13">
        <v>312</v>
      </c>
      <c r="L8" s="13">
        <v>316</v>
      </c>
      <c r="M8" s="13">
        <v>484</v>
      </c>
      <c r="N8" s="13">
        <v>449</v>
      </c>
      <c r="O8" s="13">
        <v>279</v>
      </c>
      <c r="Q8" s="13">
        <v>1091</v>
      </c>
      <c r="R8" s="13">
        <v>607</v>
      </c>
      <c r="S8" s="13">
        <v>575</v>
      </c>
      <c r="T8" s="13">
        <v>622</v>
      </c>
      <c r="V8" s="13">
        <v>560</v>
      </c>
      <c r="W8" s="13">
        <v>582</v>
      </c>
      <c r="X8" s="13">
        <v>565</v>
      </c>
      <c r="Y8" s="13">
        <v>435</v>
      </c>
      <c r="Z8" s="13">
        <v>352</v>
      </c>
      <c r="AA8" s="13">
        <v>214</v>
      </c>
      <c r="AB8" s="13">
        <v>212</v>
      </c>
      <c r="AD8" s="13">
        <v>987</v>
      </c>
      <c r="AE8" s="13">
        <v>617</v>
      </c>
      <c r="AF8" s="13">
        <v>529</v>
      </c>
      <c r="AG8" s="13">
        <v>105</v>
      </c>
      <c r="AH8" s="13">
        <v>433</v>
      </c>
      <c r="AI8" s="13">
        <v>247</v>
      </c>
      <c r="AJ8" s="13">
        <v>4</v>
      </c>
      <c r="AL8" s="13">
        <v>567</v>
      </c>
      <c r="AM8" s="13">
        <v>660</v>
      </c>
      <c r="AN8" s="13">
        <v>184</v>
      </c>
      <c r="AP8" s="13">
        <v>229</v>
      </c>
      <c r="AQ8" s="13">
        <v>174</v>
      </c>
      <c r="AR8" s="13">
        <v>41</v>
      </c>
      <c r="AS8" s="13">
        <v>473</v>
      </c>
      <c r="AT8" s="13">
        <v>66</v>
      </c>
      <c r="AU8" s="13">
        <v>3</v>
      </c>
      <c r="AW8" s="13">
        <v>2553</v>
      </c>
      <c r="AX8" s="13">
        <v>332</v>
      </c>
      <c r="AZ8" s="13">
        <v>1382</v>
      </c>
      <c r="BA8" s="13">
        <v>902</v>
      </c>
      <c r="BB8" s="13">
        <v>0</v>
      </c>
      <c r="BC8" s="13">
        <v>510</v>
      </c>
      <c r="BD8" s="13">
        <v>127</v>
      </c>
      <c r="BE8" s="13">
        <v>0</v>
      </c>
      <c r="BF8" s="13">
        <v>0</v>
      </c>
      <c r="BG8" s="13">
        <v>0</v>
      </c>
    </row>
    <row r="9" spans="2:61" ht="18.95" customHeight="1">
      <c r="B9" s="20" t="s">
        <v>337</v>
      </c>
      <c r="C9" s="18">
        <v>8.8928285006441413E-2</v>
      </c>
      <c r="D9" s="18">
        <v>0.10380824482927541</v>
      </c>
      <c r="E9" s="18">
        <v>7.8912450758497094E-2</v>
      </c>
      <c r="G9" s="18">
        <v>7.4844237348006284E-2</v>
      </c>
      <c r="H9" s="18">
        <v>6.2846577353421945E-2</v>
      </c>
      <c r="I9" s="18">
        <v>8.723455582412179E-2</v>
      </c>
      <c r="J9" s="18">
        <v>5.5731552698198107E-2</v>
      </c>
      <c r="K9" s="18">
        <v>7.8162521293359793E-2</v>
      </c>
      <c r="L9" s="18">
        <v>7.8926198750502857E-2</v>
      </c>
      <c r="M9" s="18">
        <v>0.17317957410252</v>
      </c>
      <c r="N9" s="18">
        <v>7.9266077205355362E-2</v>
      </c>
      <c r="O9" s="18">
        <v>5.7900191578517231E-2</v>
      </c>
      <c r="Q9" s="18">
        <v>0.13906991625796741</v>
      </c>
      <c r="R9" s="18">
        <v>4.7643043607066421E-2</v>
      </c>
      <c r="S9" s="18">
        <v>5.833671448451775E-2</v>
      </c>
      <c r="T9" s="18">
        <v>7.3044486075856813E-2</v>
      </c>
      <c r="V9" s="18">
        <v>7.6077536010557334E-2</v>
      </c>
      <c r="W9" s="18">
        <v>0.12207963658412629</v>
      </c>
      <c r="X9" s="18">
        <v>8.3488496965864856E-2</v>
      </c>
      <c r="Y9" s="18">
        <v>7.1150276068411372E-2</v>
      </c>
      <c r="Z9" s="18">
        <v>7.0578670958478418E-2</v>
      </c>
      <c r="AA9" s="18">
        <v>7.6025792195930586E-2</v>
      </c>
      <c r="AB9" s="18">
        <v>0.12634168757629091</v>
      </c>
      <c r="AD9" s="18">
        <v>0.1555344787988367</v>
      </c>
      <c r="AE9" s="18">
        <v>6.9687751867027276E-2</v>
      </c>
      <c r="AF9" s="18">
        <v>5.3503540955513608E-2</v>
      </c>
      <c r="AG9" s="18">
        <v>5.6682033523652878E-2</v>
      </c>
      <c r="AH9" s="18">
        <v>3.8759928304230307E-2</v>
      </c>
      <c r="AI9" s="18">
        <v>4.9741844915981097E-2</v>
      </c>
      <c r="AJ9" s="18">
        <v>0</v>
      </c>
      <c r="AL9" s="18">
        <v>0.14576</v>
      </c>
      <c r="AM9" s="18">
        <v>5.5550000000000002E-2</v>
      </c>
      <c r="AN9" s="18">
        <v>6.8269999999999997E-2</v>
      </c>
      <c r="AP9" s="18">
        <v>0.1235151998526476</v>
      </c>
      <c r="AQ9" s="18">
        <v>0.1056972317821538</v>
      </c>
      <c r="AR9" s="18">
        <v>2.7449480618833309E-2</v>
      </c>
      <c r="AS9" s="18">
        <v>5.8739786161347902E-2</v>
      </c>
      <c r="AT9" s="18">
        <v>0.1160424654869249</v>
      </c>
      <c r="AU9" s="18">
        <v>0</v>
      </c>
      <c r="AW9" s="18">
        <v>9.6687177839416855E-2</v>
      </c>
      <c r="AX9" s="18">
        <v>3.3554249471732772E-2</v>
      </c>
      <c r="AZ9" s="18">
        <v>6.8922109498909839E-2</v>
      </c>
      <c r="BA9" s="18">
        <v>0.1089780803222232</v>
      </c>
      <c r="BB9" s="18">
        <v>0</v>
      </c>
      <c r="BC9" s="18">
        <v>9.8756453263053628E-2</v>
      </c>
      <c r="BD9" s="18">
        <v>0.1248882334746176</v>
      </c>
      <c r="BE9" s="18">
        <v>0</v>
      </c>
      <c r="BF9" s="18">
        <v>0</v>
      </c>
      <c r="BG9" s="18">
        <v>0</v>
      </c>
    </row>
    <row r="10" spans="2:61" ht="18.95" customHeight="1">
      <c r="B10" s="20" t="s">
        <v>338</v>
      </c>
      <c r="C10" s="18">
        <v>0.27400364551028827</v>
      </c>
      <c r="D10" s="18">
        <v>0.32842270613222252</v>
      </c>
      <c r="E10" s="18">
        <v>0.23633482560645419</v>
      </c>
      <c r="G10" s="18">
        <v>0.26403116936606819</v>
      </c>
      <c r="H10" s="18">
        <v>0.28507798209962359</v>
      </c>
      <c r="I10" s="18">
        <v>0.24821386313303631</v>
      </c>
      <c r="J10" s="18">
        <v>0.2909352410788113</v>
      </c>
      <c r="K10" s="18">
        <v>0.23859541463975401</v>
      </c>
      <c r="L10" s="18">
        <v>0.25837366395750883</v>
      </c>
      <c r="M10" s="18">
        <v>0.34613790592720839</v>
      </c>
      <c r="N10" s="18">
        <v>0.25404169468834797</v>
      </c>
      <c r="O10" s="18">
        <v>0.23903957561513189</v>
      </c>
      <c r="Q10" s="18">
        <v>0.31430669279818718</v>
      </c>
      <c r="R10" s="18">
        <v>0.26407807042489312</v>
      </c>
      <c r="S10" s="18">
        <v>0.27539266216032382</v>
      </c>
      <c r="T10" s="18">
        <v>0.2077130344912605</v>
      </c>
      <c r="V10" s="18">
        <v>0.22926328157505049</v>
      </c>
      <c r="W10" s="18">
        <v>0.24907579901304269</v>
      </c>
      <c r="X10" s="18">
        <v>0.27271681634546813</v>
      </c>
      <c r="Y10" s="18">
        <v>0.30643320098736648</v>
      </c>
      <c r="Z10" s="18">
        <v>0.33685210937740317</v>
      </c>
      <c r="AA10" s="18">
        <v>0.306473321093363</v>
      </c>
      <c r="AB10" s="18">
        <v>0.26032254890616441</v>
      </c>
      <c r="AD10" s="18">
        <v>0.31799334532314338</v>
      </c>
      <c r="AE10" s="18">
        <v>0.29694202749407922</v>
      </c>
      <c r="AF10" s="18">
        <v>0.2258681996625255</v>
      </c>
      <c r="AG10" s="18">
        <v>0.24272837032359099</v>
      </c>
      <c r="AH10" s="18">
        <v>0.24734211638945239</v>
      </c>
      <c r="AI10" s="18">
        <v>0.20843942421283501</v>
      </c>
      <c r="AJ10" s="18">
        <v>0</v>
      </c>
      <c r="AL10" s="18">
        <v>0.31102000000000002</v>
      </c>
      <c r="AM10" s="18">
        <v>0.22771</v>
      </c>
      <c r="AN10" s="18">
        <v>0.22353999999999999</v>
      </c>
      <c r="AP10" s="18">
        <v>0.28727437229784958</v>
      </c>
      <c r="AQ10" s="18">
        <v>0.21166855089099851</v>
      </c>
      <c r="AR10" s="18">
        <v>0.31050836640819718</v>
      </c>
      <c r="AS10" s="18">
        <v>0.33517964134549288</v>
      </c>
      <c r="AT10" s="18">
        <v>0.30158573872699118</v>
      </c>
      <c r="AU10" s="18">
        <v>0.31538928825086099</v>
      </c>
      <c r="AW10" s="18">
        <v>0.29277817331954048</v>
      </c>
      <c r="AX10" s="18">
        <v>0.14980028973046081</v>
      </c>
      <c r="AZ10" s="18">
        <v>0.22833674876160079</v>
      </c>
      <c r="BA10" s="18">
        <v>0.32785706094817452</v>
      </c>
      <c r="BB10" s="18">
        <v>0</v>
      </c>
      <c r="BC10" s="18">
        <v>0.29087560478889302</v>
      </c>
      <c r="BD10" s="18">
        <v>0.32090557131871988</v>
      </c>
      <c r="BE10" s="18">
        <v>0</v>
      </c>
      <c r="BF10" s="18">
        <v>0</v>
      </c>
      <c r="BG10" s="18">
        <v>0</v>
      </c>
    </row>
    <row r="11" spans="2:61" ht="32.1" customHeight="1">
      <c r="B11" s="20" t="s">
        <v>339</v>
      </c>
      <c r="C11" s="18">
        <v>0.315743556923955</v>
      </c>
      <c r="D11" s="18">
        <v>0.29408370965013703</v>
      </c>
      <c r="E11" s="18">
        <v>0.33084793521387201</v>
      </c>
      <c r="G11" s="18">
        <v>0.41109886081596558</v>
      </c>
      <c r="H11" s="18">
        <v>0.30460215572560462</v>
      </c>
      <c r="I11" s="18">
        <v>0.35739949361124579</v>
      </c>
      <c r="J11" s="18">
        <v>0.2779676987059399</v>
      </c>
      <c r="K11" s="18">
        <v>0.34696946096047498</v>
      </c>
      <c r="L11" s="18">
        <v>0.30172266187132879</v>
      </c>
      <c r="M11" s="18">
        <v>0.24581140521652589</v>
      </c>
      <c r="N11" s="18">
        <v>0.35289185392763139</v>
      </c>
      <c r="O11" s="18">
        <v>0.31793260885452951</v>
      </c>
      <c r="Q11" s="18">
        <v>0.28354436646272568</v>
      </c>
      <c r="R11" s="18">
        <v>0.33378803136611929</v>
      </c>
      <c r="S11" s="18">
        <v>0.33504408625771931</v>
      </c>
      <c r="T11" s="18">
        <v>0.33895682528499482</v>
      </c>
      <c r="V11" s="18">
        <v>0.33622406946515943</v>
      </c>
      <c r="W11" s="18">
        <v>0.32307236810831619</v>
      </c>
      <c r="X11" s="18">
        <v>0.32269157366055801</v>
      </c>
      <c r="Y11" s="18">
        <v>0.29141876571083131</v>
      </c>
      <c r="Z11" s="18">
        <v>0.28545354174448778</v>
      </c>
      <c r="AA11" s="18">
        <v>0.32048215663284307</v>
      </c>
      <c r="AB11" s="18">
        <v>0.31848841331300209</v>
      </c>
      <c r="AD11" s="18">
        <v>0.26291176019395979</v>
      </c>
      <c r="AE11" s="18">
        <v>0.32228991322007511</v>
      </c>
      <c r="AF11" s="18">
        <v>0.37390765666725262</v>
      </c>
      <c r="AG11" s="18">
        <v>0.26349733846682177</v>
      </c>
      <c r="AH11" s="18">
        <v>0.34574147572372871</v>
      </c>
      <c r="AI11" s="18">
        <v>0.3521367376587542</v>
      </c>
      <c r="AJ11" s="18">
        <v>0.52499227707464247</v>
      </c>
      <c r="AL11" s="18">
        <v>0.29652000000000001</v>
      </c>
      <c r="AM11" s="18">
        <v>0.36371999999999999</v>
      </c>
      <c r="AN11" s="18">
        <v>0.33017000000000002</v>
      </c>
      <c r="AP11" s="18">
        <v>0.26874447737096169</v>
      </c>
      <c r="AQ11" s="18">
        <v>0.32623235078865059</v>
      </c>
      <c r="AR11" s="18">
        <v>0.40848259310828888</v>
      </c>
      <c r="AS11" s="18">
        <v>0.29377268807112827</v>
      </c>
      <c r="AT11" s="18">
        <v>0.2686216960497515</v>
      </c>
      <c r="AU11" s="18">
        <v>0.68461071174913901</v>
      </c>
      <c r="AW11" s="18">
        <v>0.31195068036091228</v>
      </c>
      <c r="AX11" s="18">
        <v>0.3397389727367256</v>
      </c>
      <c r="AZ11" s="18">
        <v>0.34393447062880128</v>
      </c>
      <c r="BA11" s="18">
        <v>0.2873087705300163</v>
      </c>
      <c r="BB11" s="18">
        <v>0</v>
      </c>
      <c r="BC11" s="18">
        <v>0.29296873816953178</v>
      </c>
      <c r="BD11" s="18">
        <v>0.30236061723149271</v>
      </c>
      <c r="BE11" s="18">
        <v>0</v>
      </c>
      <c r="BF11" s="18">
        <v>0</v>
      </c>
      <c r="BG11" s="18">
        <v>0</v>
      </c>
    </row>
    <row r="12" spans="2:61" ht="18.95" customHeight="1">
      <c r="B12" s="20" t="s">
        <v>340</v>
      </c>
      <c r="C12" s="18">
        <v>0.16775596376124999</v>
      </c>
      <c r="D12" s="18">
        <v>0.1518343920656797</v>
      </c>
      <c r="E12" s="18">
        <v>0.17865375458842109</v>
      </c>
      <c r="G12" s="18">
        <v>9.716008463298248E-2</v>
      </c>
      <c r="H12" s="18">
        <v>0.17190335443626331</v>
      </c>
      <c r="I12" s="18">
        <v>0.18446115944957589</v>
      </c>
      <c r="J12" s="18">
        <v>0.20647533039449081</v>
      </c>
      <c r="K12" s="18">
        <v>0.1641815724139935</v>
      </c>
      <c r="L12" s="18">
        <v>0.1628099964996802</v>
      </c>
      <c r="M12" s="18">
        <v>0.12536574490851951</v>
      </c>
      <c r="N12" s="18">
        <v>0.18141036350794709</v>
      </c>
      <c r="O12" s="18">
        <v>0.2054767897861261</v>
      </c>
      <c r="Q12" s="18">
        <v>0.1460768353711929</v>
      </c>
      <c r="R12" s="18">
        <v>0.1880656430273667</v>
      </c>
      <c r="S12" s="18">
        <v>0.18068887374843359</v>
      </c>
      <c r="T12" s="18">
        <v>0.1783742120669044</v>
      </c>
      <c r="V12" s="18">
        <v>0.15064503154636849</v>
      </c>
      <c r="W12" s="18">
        <v>0.16373846048098839</v>
      </c>
      <c r="X12" s="18">
        <v>0.17199395117464281</v>
      </c>
      <c r="Y12" s="18">
        <v>0.1860460213503789</v>
      </c>
      <c r="Z12" s="18">
        <v>0.16404174249696379</v>
      </c>
      <c r="AA12" s="18">
        <v>0.1907392454061444</v>
      </c>
      <c r="AB12" s="18">
        <v>0.15820031555153091</v>
      </c>
      <c r="AD12" s="18">
        <v>0.14102513108866019</v>
      </c>
      <c r="AE12" s="18">
        <v>0.16646266733650339</v>
      </c>
      <c r="AF12" s="18">
        <v>0.18190947279635761</v>
      </c>
      <c r="AG12" s="18">
        <v>0.19039127607348269</v>
      </c>
      <c r="AH12" s="18">
        <v>0.19526707957347961</v>
      </c>
      <c r="AI12" s="18">
        <v>0.19236239430622179</v>
      </c>
      <c r="AJ12" s="18">
        <v>0</v>
      </c>
      <c r="AL12" s="18">
        <v>0.13553000000000001</v>
      </c>
      <c r="AM12" s="18">
        <v>0.19323000000000001</v>
      </c>
      <c r="AN12" s="18">
        <v>0.19277</v>
      </c>
      <c r="AP12" s="18">
        <v>0.22022801958985139</v>
      </c>
      <c r="AQ12" s="18">
        <v>0.16423422890514339</v>
      </c>
      <c r="AR12" s="18">
        <v>0.1563498021063793</v>
      </c>
      <c r="AS12" s="18">
        <v>0.16515354786697931</v>
      </c>
      <c r="AT12" s="18">
        <v>0.15966604835864939</v>
      </c>
      <c r="AU12" s="18">
        <v>0</v>
      </c>
      <c r="AW12" s="18">
        <v>0.16650848007573149</v>
      </c>
      <c r="AX12" s="18">
        <v>0.17653624472489129</v>
      </c>
      <c r="AZ12" s="18">
        <v>0.1717367287994524</v>
      </c>
      <c r="BA12" s="18">
        <v>0.1498603279769439</v>
      </c>
      <c r="BB12" s="18">
        <v>0</v>
      </c>
      <c r="BC12" s="18">
        <v>0.19537206103437191</v>
      </c>
      <c r="BD12" s="18">
        <v>0.14043003767132961</v>
      </c>
      <c r="BE12" s="18">
        <v>0</v>
      </c>
      <c r="BF12" s="18">
        <v>0</v>
      </c>
      <c r="BG12" s="18">
        <v>0</v>
      </c>
    </row>
    <row r="13" spans="2:61" ht="18.95" customHeight="1">
      <c r="B13" s="20" t="s">
        <v>341</v>
      </c>
      <c r="C13" s="18">
        <v>8.547399376775229E-2</v>
      </c>
      <c r="D13" s="18">
        <v>7.7236267827650015E-2</v>
      </c>
      <c r="E13" s="18">
        <v>9.0946559484983924E-2</v>
      </c>
      <c r="G13" s="18">
        <v>7.4743590949904459E-2</v>
      </c>
      <c r="H13" s="18">
        <v>9.4839615189681814E-2</v>
      </c>
      <c r="I13" s="18">
        <v>7.4669477096627343E-2</v>
      </c>
      <c r="J13" s="18">
        <v>8.3547475286706294E-2</v>
      </c>
      <c r="K13" s="18">
        <v>9.9073659300660269E-2</v>
      </c>
      <c r="L13" s="18">
        <v>9.0443753358546167E-2</v>
      </c>
      <c r="M13" s="18">
        <v>7.6310859793183111E-2</v>
      </c>
      <c r="N13" s="18">
        <v>5.6287643332033961E-2</v>
      </c>
      <c r="O13" s="18">
        <v>0.13203062520699441</v>
      </c>
      <c r="Q13" s="18">
        <v>7.0150371518928945E-2</v>
      </c>
      <c r="R13" s="18">
        <v>9.0266276755133171E-2</v>
      </c>
      <c r="S13" s="18">
        <v>8.504167142398375E-2</v>
      </c>
      <c r="T13" s="18">
        <v>0.1083413904522913</v>
      </c>
      <c r="V13" s="18">
        <v>6.2079390148007313E-2</v>
      </c>
      <c r="W13" s="18">
        <v>8.7916268504719314E-2</v>
      </c>
      <c r="X13" s="18">
        <v>9.1448528307445154E-2</v>
      </c>
      <c r="Y13" s="18">
        <v>8.9092442774955288E-2</v>
      </c>
      <c r="Z13" s="18">
        <v>0.11093328392142621</v>
      </c>
      <c r="AA13" s="18">
        <v>7.6355557013813843E-2</v>
      </c>
      <c r="AB13" s="18">
        <v>8.4100552408774815E-2</v>
      </c>
      <c r="AD13" s="18">
        <v>7.5668412425084139E-2</v>
      </c>
      <c r="AE13" s="18">
        <v>7.2623030800603533E-2</v>
      </c>
      <c r="AF13" s="18">
        <v>8.6849859668131413E-2</v>
      </c>
      <c r="AG13" s="18">
        <v>0.20268429671449151</v>
      </c>
      <c r="AH13" s="18">
        <v>8.4000788784284103E-2</v>
      </c>
      <c r="AI13" s="18">
        <v>0.104270408578313</v>
      </c>
      <c r="AJ13" s="18">
        <v>0.2358772217288925</v>
      </c>
      <c r="AL13" s="18">
        <v>5.5379999999999999E-2</v>
      </c>
      <c r="AM13" s="18">
        <v>7.9250000000000001E-2</v>
      </c>
      <c r="AN13" s="18">
        <v>0.12191</v>
      </c>
      <c r="AP13" s="18">
        <v>7.4627514978581722E-2</v>
      </c>
      <c r="AQ13" s="18">
        <v>0.1015712730071049</v>
      </c>
      <c r="AR13" s="18">
        <v>9.7209757758301207E-2</v>
      </c>
      <c r="AS13" s="18">
        <v>0.117421326903613</v>
      </c>
      <c r="AT13" s="18">
        <v>7.2278311312078639E-2</v>
      </c>
      <c r="AU13" s="18">
        <v>0</v>
      </c>
      <c r="AW13" s="18">
        <v>7.9834591038545177E-2</v>
      </c>
      <c r="AX13" s="18">
        <v>0.1287773686650481</v>
      </c>
      <c r="AZ13" s="18">
        <v>8.7167366811701771E-2</v>
      </c>
      <c r="BA13" s="18">
        <v>7.5629264869050347E-2</v>
      </c>
      <c r="BB13" s="18">
        <v>0</v>
      </c>
      <c r="BC13" s="18">
        <v>9.5558013954875454E-2</v>
      </c>
      <c r="BD13" s="18">
        <v>9.6458248520235879E-2</v>
      </c>
      <c r="BE13" s="18">
        <v>0</v>
      </c>
      <c r="BF13" s="18">
        <v>0</v>
      </c>
      <c r="BG13" s="18">
        <v>0</v>
      </c>
    </row>
    <row r="14" spans="2:61" ht="18.95" customHeight="1">
      <c r="B14" s="20" t="s">
        <v>119</v>
      </c>
      <c r="C14" s="18">
        <v>6.8094555030312975E-2</v>
      </c>
      <c r="D14" s="18">
        <v>4.4614679495035621E-2</v>
      </c>
      <c r="E14" s="18">
        <v>8.4304474347771788E-2</v>
      </c>
      <c r="G14" s="18">
        <v>7.8122056887072897E-2</v>
      </c>
      <c r="H14" s="18">
        <v>8.0730315195404773E-2</v>
      </c>
      <c r="I14" s="18">
        <v>4.8021450885392669E-2</v>
      </c>
      <c r="J14" s="18">
        <v>8.5342701835853449E-2</v>
      </c>
      <c r="K14" s="18">
        <v>7.301737139175743E-2</v>
      </c>
      <c r="L14" s="18">
        <v>0.1077237255624332</v>
      </c>
      <c r="M14" s="18">
        <v>3.3194510052043061E-2</v>
      </c>
      <c r="N14" s="18">
        <v>7.6102367338684196E-2</v>
      </c>
      <c r="O14" s="18">
        <v>4.7620208958700623E-2</v>
      </c>
      <c r="Q14" s="18">
        <v>4.6851817590997852E-2</v>
      </c>
      <c r="R14" s="18">
        <v>7.6158934819421348E-2</v>
      </c>
      <c r="S14" s="18">
        <v>6.5495991925021785E-2</v>
      </c>
      <c r="T14" s="18">
        <v>9.3570051628692114E-2</v>
      </c>
      <c r="V14" s="18">
        <v>0.14571069125485711</v>
      </c>
      <c r="W14" s="18">
        <v>5.4117467308806982E-2</v>
      </c>
      <c r="X14" s="18">
        <v>5.7660633546021141E-2</v>
      </c>
      <c r="Y14" s="18">
        <v>5.5859293108056797E-2</v>
      </c>
      <c r="Z14" s="18">
        <v>3.2140651501240687E-2</v>
      </c>
      <c r="AA14" s="18">
        <v>2.992392765790507E-2</v>
      </c>
      <c r="AB14" s="18">
        <v>5.25464822442369E-2</v>
      </c>
      <c r="AD14" s="18">
        <v>4.6866872170315647E-2</v>
      </c>
      <c r="AE14" s="18">
        <v>7.1994609281711391E-2</v>
      </c>
      <c r="AF14" s="18">
        <v>7.7961270250219178E-2</v>
      </c>
      <c r="AG14" s="18">
        <v>4.40166848979602E-2</v>
      </c>
      <c r="AH14" s="18">
        <v>8.8888611224824887E-2</v>
      </c>
      <c r="AI14" s="18">
        <v>9.3049190327895201E-2</v>
      </c>
      <c r="AJ14" s="18">
        <v>0.23913050119646509</v>
      </c>
      <c r="AL14" s="18">
        <v>5.5800000000000002E-2</v>
      </c>
      <c r="AM14" s="18">
        <v>8.054E-2</v>
      </c>
      <c r="AN14" s="18">
        <v>6.3339999999999994E-2</v>
      </c>
      <c r="AP14" s="18">
        <v>2.5610415910108118E-2</v>
      </c>
      <c r="AQ14" s="18">
        <v>9.059636462594875E-2</v>
      </c>
      <c r="AR14" s="18">
        <v>0</v>
      </c>
      <c r="AS14" s="18">
        <v>2.9733009651438661E-2</v>
      </c>
      <c r="AT14" s="18">
        <v>8.180574006560451E-2</v>
      </c>
      <c r="AU14" s="18">
        <v>0</v>
      </c>
      <c r="AW14" s="18">
        <v>5.2240897365853432E-2</v>
      </c>
      <c r="AX14" s="18">
        <v>0.17159287467114151</v>
      </c>
      <c r="AZ14" s="18">
        <v>9.9902575499533811E-2</v>
      </c>
      <c r="BA14" s="18">
        <v>5.0366495353591743E-2</v>
      </c>
      <c r="BB14" s="18">
        <v>0</v>
      </c>
      <c r="BC14" s="18">
        <v>2.646912878927421E-2</v>
      </c>
      <c r="BD14" s="18">
        <v>1.4957291783604229E-2</v>
      </c>
      <c r="BE14" s="18">
        <v>0</v>
      </c>
      <c r="BF14" s="18">
        <v>0</v>
      </c>
      <c r="BG14" s="18">
        <v>0</v>
      </c>
    </row>
    <row r="16" spans="2:61">
      <c r="B16" s="21" t="s">
        <v>36</v>
      </c>
    </row>
    <row r="17" spans="2:2">
      <c r="B17" t="s">
        <v>483</v>
      </c>
    </row>
    <row r="18" spans="2:2">
      <c r="B18" t="s">
        <v>11</v>
      </c>
    </row>
    <row r="19" spans="2:2">
      <c r="B19"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BI19"/>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347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2912</v>
      </c>
      <c r="D7" s="27">
        <v>1152</v>
      </c>
      <c r="E7" s="27">
        <v>1751</v>
      </c>
      <c r="G7" s="27">
        <v>147</v>
      </c>
      <c r="H7" s="27">
        <v>412</v>
      </c>
      <c r="I7" s="27">
        <v>288</v>
      </c>
      <c r="J7" s="27">
        <v>254</v>
      </c>
      <c r="K7" s="27">
        <v>311</v>
      </c>
      <c r="L7" s="27">
        <v>305</v>
      </c>
      <c r="M7" s="27">
        <v>483</v>
      </c>
      <c r="N7" s="27">
        <v>411</v>
      </c>
      <c r="O7" s="27">
        <v>301</v>
      </c>
      <c r="Q7" s="27">
        <v>1084</v>
      </c>
      <c r="R7" s="27">
        <v>610</v>
      </c>
      <c r="S7" s="27">
        <v>570</v>
      </c>
      <c r="T7" s="27">
        <v>624</v>
      </c>
      <c r="V7" s="27">
        <v>478</v>
      </c>
      <c r="W7" s="27">
        <v>611</v>
      </c>
      <c r="X7" s="27">
        <v>555</v>
      </c>
      <c r="Y7" s="27">
        <v>474</v>
      </c>
      <c r="Z7" s="27">
        <v>368</v>
      </c>
      <c r="AA7" s="27">
        <v>216</v>
      </c>
      <c r="AB7" s="27">
        <v>210</v>
      </c>
      <c r="AD7" s="27">
        <v>980</v>
      </c>
      <c r="AE7" s="27">
        <v>615</v>
      </c>
      <c r="AF7" s="27">
        <v>527</v>
      </c>
      <c r="AG7" s="27">
        <v>106</v>
      </c>
      <c r="AH7" s="27">
        <v>432</v>
      </c>
      <c r="AI7" s="27">
        <v>248</v>
      </c>
      <c r="AJ7" s="27">
        <v>4</v>
      </c>
      <c r="AL7" s="27">
        <v>547</v>
      </c>
      <c r="AM7" s="27">
        <v>640</v>
      </c>
      <c r="AN7" s="27">
        <v>180</v>
      </c>
      <c r="AP7" s="27">
        <v>232</v>
      </c>
      <c r="AQ7" s="27">
        <v>183</v>
      </c>
      <c r="AR7" s="27">
        <v>41</v>
      </c>
      <c r="AS7" s="27">
        <v>497</v>
      </c>
      <c r="AT7" s="27">
        <v>67</v>
      </c>
      <c r="AU7" s="27">
        <v>3</v>
      </c>
      <c r="AW7" s="27">
        <v>2547</v>
      </c>
      <c r="AX7" s="27">
        <v>330</v>
      </c>
      <c r="AZ7" s="27">
        <v>1326</v>
      </c>
      <c r="BA7" s="27">
        <v>930</v>
      </c>
      <c r="BB7" s="27">
        <v>0</v>
      </c>
      <c r="BC7" s="27">
        <v>527</v>
      </c>
      <c r="BD7" s="27">
        <v>129</v>
      </c>
      <c r="BE7" s="27">
        <v>0</v>
      </c>
      <c r="BF7" s="27">
        <v>0</v>
      </c>
      <c r="BG7" s="27">
        <v>0</v>
      </c>
    </row>
    <row r="8" spans="2:61">
      <c r="B8" s="7" t="s">
        <v>106</v>
      </c>
      <c r="C8" s="13">
        <v>2920</v>
      </c>
      <c r="D8" s="13">
        <v>1186</v>
      </c>
      <c r="E8" s="13">
        <v>1731</v>
      </c>
      <c r="G8" s="13">
        <v>136</v>
      </c>
      <c r="H8" s="13">
        <v>405</v>
      </c>
      <c r="I8" s="13">
        <v>290</v>
      </c>
      <c r="J8" s="13">
        <v>248</v>
      </c>
      <c r="K8" s="13">
        <v>312</v>
      </c>
      <c r="L8" s="13">
        <v>316</v>
      </c>
      <c r="M8" s="13">
        <v>484</v>
      </c>
      <c r="N8" s="13">
        <v>449</v>
      </c>
      <c r="O8" s="13">
        <v>279</v>
      </c>
      <c r="Q8" s="13">
        <v>1091</v>
      </c>
      <c r="R8" s="13">
        <v>607</v>
      </c>
      <c r="S8" s="13">
        <v>575</v>
      </c>
      <c r="T8" s="13">
        <v>622</v>
      </c>
      <c r="V8" s="13">
        <v>560</v>
      </c>
      <c r="W8" s="13">
        <v>582</v>
      </c>
      <c r="X8" s="13">
        <v>565</v>
      </c>
      <c r="Y8" s="13">
        <v>435</v>
      </c>
      <c r="Z8" s="13">
        <v>352</v>
      </c>
      <c r="AA8" s="13">
        <v>214</v>
      </c>
      <c r="AB8" s="13">
        <v>212</v>
      </c>
      <c r="AD8" s="13">
        <v>987</v>
      </c>
      <c r="AE8" s="13">
        <v>617</v>
      </c>
      <c r="AF8" s="13">
        <v>529</v>
      </c>
      <c r="AG8" s="13">
        <v>105</v>
      </c>
      <c r="AH8" s="13">
        <v>433</v>
      </c>
      <c r="AI8" s="13">
        <v>247</v>
      </c>
      <c r="AJ8" s="13">
        <v>4</v>
      </c>
      <c r="AL8" s="13">
        <v>567</v>
      </c>
      <c r="AM8" s="13">
        <v>660</v>
      </c>
      <c r="AN8" s="13">
        <v>184</v>
      </c>
      <c r="AP8" s="13">
        <v>229</v>
      </c>
      <c r="AQ8" s="13">
        <v>174</v>
      </c>
      <c r="AR8" s="13">
        <v>41</v>
      </c>
      <c r="AS8" s="13">
        <v>473</v>
      </c>
      <c r="AT8" s="13">
        <v>66</v>
      </c>
      <c r="AU8" s="13">
        <v>3</v>
      </c>
      <c r="AW8" s="13">
        <v>2553</v>
      </c>
      <c r="AX8" s="13">
        <v>332</v>
      </c>
      <c r="AZ8" s="13">
        <v>1382</v>
      </c>
      <c r="BA8" s="13">
        <v>902</v>
      </c>
      <c r="BB8" s="13">
        <v>0</v>
      </c>
      <c r="BC8" s="13">
        <v>510</v>
      </c>
      <c r="BD8" s="13">
        <v>127</v>
      </c>
      <c r="BE8" s="13">
        <v>0</v>
      </c>
      <c r="BF8" s="13">
        <v>0</v>
      </c>
      <c r="BG8" s="13">
        <v>0</v>
      </c>
    </row>
    <row r="9" spans="2:61" ht="18.95" customHeight="1">
      <c r="B9" s="20" t="s">
        <v>337</v>
      </c>
      <c r="C9" s="18">
        <v>9.6992692860324373E-2</v>
      </c>
      <c r="D9" s="18">
        <v>0.1054243947758528</v>
      </c>
      <c r="E9" s="18">
        <v>9.1235413157843032E-2</v>
      </c>
      <c r="G9" s="18">
        <v>9.1082855492825424E-2</v>
      </c>
      <c r="H9" s="18">
        <v>9.1317680512711857E-2</v>
      </c>
      <c r="I9" s="18">
        <v>0.1081387579012166</v>
      </c>
      <c r="J9" s="18">
        <v>8.2216757011183972E-2</v>
      </c>
      <c r="K9" s="18">
        <v>0.1030042793656273</v>
      </c>
      <c r="L9" s="18">
        <v>7.7708641457780947E-2</v>
      </c>
      <c r="M9" s="18">
        <v>0.1139109822615335</v>
      </c>
      <c r="N9" s="18">
        <v>9.8221062917910162E-2</v>
      </c>
      <c r="O9" s="18">
        <v>9.3475403646660987E-2</v>
      </c>
      <c r="Q9" s="18">
        <v>8.9927991646743588E-2</v>
      </c>
      <c r="R9" s="18">
        <v>8.4355093224112276E-2</v>
      </c>
      <c r="S9" s="18">
        <v>0.1056307990723066</v>
      </c>
      <c r="T9" s="18">
        <v>0.114072210805979</v>
      </c>
      <c r="V9" s="18">
        <v>7.6790529291805631E-2</v>
      </c>
      <c r="W9" s="18">
        <v>0.1091576884037417</v>
      </c>
      <c r="X9" s="18">
        <v>8.7776830768986874E-2</v>
      </c>
      <c r="Y9" s="18">
        <v>0.10416410456552209</v>
      </c>
      <c r="Z9" s="18">
        <v>0.1013640409762368</v>
      </c>
      <c r="AA9" s="18">
        <v>8.2865177362906342E-2</v>
      </c>
      <c r="AB9" s="18">
        <v>0.1337531876495148</v>
      </c>
      <c r="AD9" s="18">
        <v>0.1027808954593815</v>
      </c>
      <c r="AE9" s="18">
        <v>9.7582238165999396E-2</v>
      </c>
      <c r="AF9" s="18">
        <v>7.7198887849326062E-2</v>
      </c>
      <c r="AG9" s="18">
        <v>0.10036194425469119</v>
      </c>
      <c r="AH9" s="18">
        <v>0.11429953779896029</v>
      </c>
      <c r="AI9" s="18">
        <v>8.4595588718066064E-2</v>
      </c>
      <c r="AJ9" s="18">
        <v>0</v>
      </c>
      <c r="AL9" s="18">
        <v>9.9729999999999999E-2</v>
      </c>
      <c r="AM9" s="18">
        <v>7.9729999999999995E-2</v>
      </c>
      <c r="AN9" s="18">
        <v>0.12096999999999999</v>
      </c>
      <c r="AP9" s="18">
        <v>0.1077477404183091</v>
      </c>
      <c r="AQ9" s="18">
        <v>0.15287786424865091</v>
      </c>
      <c r="AR9" s="18">
        <v>9.441100704192297E-2</v>
      </c>
      <c r="AS9" s="18">
        <v>0.1023149051367504</v>
      </c>
      <c r="AT9" s="18">
        <v>0.11238996370529621</v>
      </c>
      <c r="AU9" s="18">
        <v>0</v>
      </c>
      <c r="AW9" s="18">
        <v>0.10308646249626249</v>
      </c>
      <c r="AX9" s="18">
        <v>5.166423346904099E-2</v>
      </c>
      <c r="AZ9" s="18">
        <v>8.6720921987575861E-2</v>
      </c>
      <c r="BA9" s="18">
        <v>0.11123184344682339</v>
      </c>
      <c r="BB9" s="18">
        <v>0</v>
      </c>
      <c r="BC9" s="18">
        <v>9.8581465049402919E-2</v>
      </c>
      <c r="BD9" s="18">
        <v>0.1012928300359747</v>
      </c>
      <c r="BE9" s="18">
        <v>0</v>
      </c>
      <c r="BF9" s="18">
        <v>0</v>
      </c>
      <c r="BG9" s="18">
        <v>0</v>
      </c>
    </row>
    <row r="10" spans="2:61" ht="18.95" customHeight="1">
      <c r="B10" s="20" t="s">
        <v>338</v>
      </c>
      <c r="C10" s="18">
        <v>0.23907073592262779</v>
      </c>
      <c r="D10" s="18">
        <v>0.25111090689930582</v>
      </c>
      <c r="E10" s="18">
        <v>0.23096161138316201</v>
      </c>
      <c r="G10" s="18">
        <v>0.21153838622869661</v>
      </c>
      <c r="H10" s="18">
        <v>0.28143586896693917</v>
      </c>
      <c r="I10" s="18">
        <v>0.2253157023050649</v>
      </c>
      <c r="J10" s="18">
        <v>0.20095995050524321</v>
      </c>
      <c r="K10" s="18">
        <v>0.2583075692121703</v>
      </c>
      <c r="L10" s="18">
        <v>0.26972196401858922</v>
      </c>
      <c r="M10" s="18">
        <v>0.24565305726506509</v>
      </c>
      <c r="N10" s="18">
        <v>0.22127818498593271</v>
      </c>
      <c r="O10" s="18">
        <v>0.20022516096478951</v>
      </c>
      <c r="Q10" s="18">
        <v>0.23761415964539981</v>
      </c>
      <c r="R10" s="18">
        <v>0.2391863093712851</v>
      </c>
      <c r="S10" s="18">
        <v>0.26783852926344381</v>
      </c>
      <c r="T10" s="18">
        <v>0.22043724321275149</v>
      </c>
      <c r="V10" s="18">
        <v>0.2277168716968255</v>
      </c>
      <c r="W10" s="18">
        <v>0.2484480099620465</v>
      </c>
      <c r="X10" s="18">
        <v>0.25456914047296492</v>
      </c>
      <c r="Y10" s="18">
        <v>0.2285797721708582</v>
      </c>
      <c r="Z10" s="18">
        <v>0.2365801123221826</v>
      </c>
      <c r="AA10" s="18">
        <v>0.21072107606983581</v>
      </c>
      <c r="AB10" s="18">
        <v>0.25623995234582969</v>
      </c>
      <c r="AD10" s="18">
        <v>0.2461060023273508</v>
      </c>
      <c r="AE10" s="18">
        <v>0.22396668468485739</v>
      </c>
      <c r="AF10" s="18">
        <v>0.27096489641643901</v>
      </c>
      <c r="AG10" s="18">
        <v>0.2483006407607542</v>
      </c>
      <c r="AH10" s="18">
        <v>0.21321540186629109</v>
      </c>
      <c r="AI10" s="18">
        <v>0.22563095382154719</v>
      </c>
      <c r="AJ10" s="18">
        <v>0</v>
      </c>
      <c r="AL10" s="18">
        <v>0.20904</v>
      </c>
      <c r="AM10" s="18">
        <v>0.29748999999999998</v>
      </c>
      <c r="AN10" s="18">
        <v>0.23774999999999999</v>
      </c>
      <c r="AP10" s="18">
        <v>0.20151456733089879</v>
      </c>
      <c r="AQ10" s="18">
        <v>0.1965630651498004</v>
      </c>
      <c r="AR10" s="18">
        <v>0.21004822773572909</v>
      </c>
      <c r="AS10" s="18">
        <v>0.26221097164588542</v>
      </c>
      <c r="AT10" s="18">
        <v>0.32983999054410529</v>
      </c>
      <c r="AU10" s="18">
        <v>0.34230535587456951</v>
      </c>
      <c r="AW10" s="18">
        <v>0.2497955624688448</v>
      </c>
      <c r="AX10" s="18">
        <v>0.16899643109870419</v>
      </c>
      <c r="AZ10" s="18">
        <v>0.24397766453973199</v>
      </c>
      <c r="BA10" s="18">
        <v>0.2375662645711491</v>
      </c>
      <c r="BB10" s="18">
        <v>0</v>
      </c>
      <c r="BC10" s="18">
        <v>0.23958360222320341</v>
      </c>
      <c r="BD10" s="18">
        <v>0.19414934085795821</v>
      </c>
      <c r="BE10" s="18">
        <v>0</v>
      </c>
      <c r="BF10" s="18">
        <v>0</v>
      </c>
      <c r="BG10" s="18">
        <v>0</v>
      </c>
    </row>
    <row r="11" spans="2:61" ht="32.1" customHeight="1">
      <c r="B11" s="20" t="s">
        <v>339</v>
      </c>
      <c r="C11" s="18">
        <v>0.24761335042491961</v>
      </c>
      <c r="D11" s="18">
        <v>0.25561353107294049</v>
      </c>
      <c r="E11" s="18">
        <v>0.24244903140077431</v>
      </c>
      <c r="G11" s="18">
        <v>0.29975351837161168</v>
      </c>
      <c r="H11" s="18">
        <v>0.24463822449698319</v>
      </c>
      <c r="I11" s="18">
        <v>0.31240418260534408</v>
      </c>
      <c r="J11" s="18">
        <v>0.26437454976158259</v>
      </c>
      <c r="K11" s="18">
        <v>0.23478166240291631</v>
      </c>
      <c r="L11" s="18">
        <v>0.25789250837957811</v>
      </c>
      <c r="M11" s="18">
        <v>0.23402164054077529</v>
      </c>
      <c r="N11" s="18">
        <v>0.2165623048045951</v>
      </c>
      <c r="O11" s="18">
        <v>0.22041502978169131</v>
      </c>
      <c r="Q11" s="18">
        <v>0.2054786982733203</v>
      </c>
      <c r="R11" s="18">
        <v>0.26806951791648731</v>
      </c>
      <c r="S11" s="18">
        <v>0.27988745620707939</v>
      </c>
      <c r="T11" s="18">
        <v>0.26777714929576241</v>
      </c>
      <c r="V11" s="18">
        <v>0.22622913727170851</v>
      </c>
      <c r="W11" s="18">
        <v>0.25599797964998988</v>
      </c>
      <c r="X11" s="18">
        <v>0.23789361437272311</v>
      </c>
      <c r="Y11" s="18">
        <v>0.25690360187974748</v>
      </c>
      <c r="Z11" s="18">
        <v>0.23240301499219759</v>
      </c>
      <c r="AA11" s="18">
        <v>0.32405688767850782</v>
      </c>
      <c r="AB11" s="18">
        <v>0.23622451264709091</v>
      </c>
      <c r="AD11" s="18">
        <v>0.25365069149125169</v>
      </c>
      <c r="AE11" s="18">
        <v>0.23303313436221409</v>
      </c>
      <c r="AF11" s="18">
        <v>0.24812539944462059</v>
      </c>
      <c r="AG11" s="18">
        <v>0.1985857220638157</v>
      </c>
      <c r="AH11" s="18">
        <v>0.2431863738360939</v>
      </c>
      <c r="AI11" s="18">
        <v>0.29129393741858139</v>
      </c>
      <c r="AJ11" s="18">
        <v>0</v>
      </c>
      <c r="AL11" s="18">
        <v>0.23468</v>
      </c>
      <c r="AM11" s="18">
        <v>0.23547000000000001</v>
      </c>
      <c r="AN11" s="18">
        <v>0.28458</v>
      </c>
      <c r="AP11" s="18">
        <v>0.25771891728133439</v>
      </c>
      <c r="AQ11" s="18">
        <v>0.29323086601660681</v>
      </c>
      <c r="AR11" s="18">
        <v>0.35805738855415808</v>
      </c>
      <c r="AS11" s="18">
        <v>0.22517056155891979</v>
      </c>
      <c r="AT11" s="18">
        <v>0.28152375821260978</v>
      </c>
      <c r="AU11" s="18">
        <v>0.31538928825086099</v>
      </c>
      <c r="AW11" s="18">
        <v>0.2445992819415212</v>
      </c>
      <c r="AX11" s="18">
        <v>0.25670368128732129</v>
      </c>
      <c r="AZ11" s="18">
        <v>0.24867463898956901</v>
      </c>
      <c r="BA11" s="18">
        <v>0.24701525624314771</v>
      </c>
      <c r="BB11" s="18">
        <v>0</v>
      </c>
      <c r="BC11" s="18">
        <v>0.23743813274105199</v>
      </c>
      <c r="BD11" s="18">
        <v>0.28131417146947418</v>
      </c>
      <c r="BE11" s="18">
        <v>0</v>
      </c>
      <c r="BF11" s="18">
        <v>0</v>
      </c>
      <c r="BG11" s="18">
        <v>0</v>
      </c>
    </row>
    <row r="12" spans="2:61" ht="18.95" customHeight="1">
      <c r="B12" s="20" t="s">
        <v>340</v>
      </c>
      <c r="C12" s="18">
        <v>0.19419755182363571</v>
      </c>
      <c r="D12" s="18">
        <v>0.18761941222664641</v>
      </c>
      <c r="E12" s="18">
        <v>0.1983083134987535</v>
      </c>
      <c r="G12" s="18">
        <v>0.1831097626088985</v>
      </c>
      <c r="H12" s="18">
        <v>0.197257836968322</v>
      </c>
      <c r="I12" s="18">
        <v>0.15066949456997419</v>
      </c>
      <c r="J12" s="18">
        <v>0.22647250961207849</v>
      </c>
      <c r="K12" s="18">
        <v>0.1815048948346292</v>
      </c>
      <c r="L12" s="18">
        <v>0.20021488690654671</v>
      </c>
      <c r="M12" s="18">
        <v>0.16923649254383219</v>
      </c>
      <c r="N12" s="18">
        <v>0.22732892237019239</v>
      </c>
      <c r="O12" s="18">
        <v>0.2090825509481726</v>
      </c>
      <c r="Q12" s="18">
        <v>0.2193914488537107</v>
      </c>
      <c r="R12" s="18">
        <v>0.19663195902853081</v>
      </c>
      <c r="S12" s="18">
        <v>0.18383284570722849</v>
      </c>
      <c r="T12" s="18">
        <v>0.1563904751738763</v>
      </c>
      <c r="V12" s="18">
        <v>0.22603178120942419</v>
      </c>
      <c r="W12" s="18">
        <v>0.17679386670232741</v>
      </c>
      <c r="X12" s="18">
        <v>0.20808458693528389</v>
      </c>
      <c r="Y12" s="18">
        <v>0.20458459719577471</v>
      </c>
      <c r="Z12" s="18">
        <v>0.188560603468403</v>
      </c>
      <c r="AA12" s="18">
        <v>0.14611908443053409</v>
      </c>
      <c r="AB12" s="18">
        <v>0.15739556414161779</v>
      </c>
      <c r="AD12" s="18">
        <v>0.16678128085871921</v>
      </c>
      <c r="AE12" s="18">
        <v>0.2234778606872819</v>
      </c>
      <c r="AF12" s="18">
        <v>0.21068383702366761</v>
      </c>
      <c r="AG12" s="18">
        <v>0.15575074881582121</v>
      </c>
      <c r="AH12" s="18">
        <v>0.21222057974949471</v>
      </c>
      <c r="AI12" s="18">
        <v>0.17953505062303871</v>
      </c>
      <c r="AJ12" s="18">
        <v>0.22518511969004371</v>
      </c>
      <c r="AL12" s="18">
        <v>0.19656999999999999</v>
      </c>
      <c r="AM12" s="18">
        <v>0.21956000000000001</v>
      </c>
      <c r="AN12" s="18">
        <v>0.20365</v>
      </c>
      <c r="AP12" s="18">
        <v>0.16007798363323711</v>
      </c>
      <c r="AQ12" s="18">
        <v>0.16820144630211761</v>
      </c>
      <c r="AR12" s="18">
        <v>0.18990163629230189</v>
      </c>
      <c r="AS12" s="18">
        <v>0.17525579724562701</v>
      </c>
      <c r="AT12" s="18">
        <v>0.12890172320796561</v>
      </c>
      <c r="AU12" s="18">
        <v>0.34230535587456951</v>
      </c>
      <c r="AW12" s="18">
        <v>0.2007363526393513</v>
      </c>
      <c r="AX12" s="18">
        <v>0.13862056213895849</v>
      </c>
      <c r="AZ12" s="18">
        <v>0.20275815845657641</v>
      </c>
      <c r="BA12" s="18">
        <v>0.19031695825408709</v>
      </c>
      <c r="BB12" s="18">
        <v>0</v>
      </c>
      <c r="BC12" s="18">
        <v>0.18768363504421171</v>
      </c>
      <c r="BD12" s="18">
        <v>0.1546463581740021</v>
      </c>
      <c r="BE12" s="18">
        <v>0</v>
      </c>
      <c r="BF12" s="18">
        <v>0</v>
      </c>
      <c r="BG12" s="18">
        <v>0</v>
      </c>
    </row>
    <row r="13" spans="2:61" ht="18.95" customHeight="1">
      <c r="B13" s="20" t="s">
        <v>341</v>
      </c>
      <c r="C13" s="18">
        <v>0.18576834312745719</v>
      </c>
      <c r="D13" s="18">
        <v>0.1795175637774904</v>
      </c>
      <c r="E13" s="18">
        <v>0.18990620066306249</v>
      </c>
      <c r="G13" s="18">
        <v>0.17988272748872969</v>
      </c>
      <c r="H13" s="18">
        <v>0.14229224961921749</v>
      </c>
      <c r="I13" s="18">
        <v>0.16813546335338481</v>
      </c>
      <c r="J13" s="18">
        <v>0.19401089677104319</v>
      </c>
      <c r="K13" s="18">
        <v>0.1766863693098607</v>
      </c>
      <c r="L13" s="18">
        <v>0.16981865834203549</v>
      </c>
      <c r="M13" s="18">
        <v>0.20143391553753581</v>
      </c>
      <c r="N13" s="18">
        <v>0.20306186215293581</v>
      </c>
      <c r="O13" s="18">
        <v>0.23599586714230089</v>
      </c>
      <c r="Q13" s="18">
        <v>0.22011131084215829</v>
      </c>
      <c r="R13" s="18">
        <v>0.18442511822850621</v>
      </c>
      <c r="S13" s="18">
        <v>0.12799982173435109</v>
      </c>
      <c r="T13" s="18">
        <v>0.17938406519381739</v>
      </c>
      <c r="V13" s="18">
        <v>0.17613474953914299</v>
      </c>
      <c r="W13" s="18">
        <v>0.17245343148634959</v>
      </c>
      <c r="X13" s="18">
        <v>0.18976142160409079</v>
      </c>
      <c r="Y13" s="18">
        <v>0.1781844350729643</v>
      </c>
      <c r="Z13" s="18">
        <v>0.21492716153398839</v>
      </c>
      <c r="AA13" s="18">
        <v>0.219929439148732</v>
      </c>
      <c r="AB13" s="18">
        <v>0.16979425581691429</v>
      </c>
      <c r="AD13" s="18">
        <v>0.20342111857712741</v>
      </c>
      <c r="AE13" s="18">
        <v>0.18671194696912111</v>
      </c>
      <c r="AF13" s="18">
        <v>0.1569709298915111</v>
      </c>
      <c r="AG13" s="18">
        <v>0.27694076337453583</v>
      </c>
      <c r="AH13" s="18">
        <v>0.17217858666313149</v>
      </c>
      <c r="AI13" s="18">
        <v>0.15892090882585411</v>
      </c>
      <c r="AJ13" s="18">
        <v>0.2358772217288925</v>
      </c>
      <c r="AL13" s="18">
        <v>0.24142</v>
      </c>
      <c r="AM13" s="18">
        <v>0.13650999999999999</v>
      </c>
      <c r="AN13" s="18">
        <v>0.11841</v>
      </c>
      <c r="AP13" s="18">
        <v>0.23548543517054291</v>
      </c>
      <c r="AQ13" s="18">
        <v>0.1327844867404131</v>
      </c>
      <c r="AR13" s="18">
        <v>0.14758174037588789</v>
      </c>
      <c r="AS13" s="18">
        <v>0.21685052020733861</v>
      </c>
      <c r="AT13" s="18">
        <v>0.13149749475577399</v>
      </c>
      <c r="AU13" s="18">
        <v>0</v>
      </c>
      <c r="AW13" s="18">
        <v>0.17276312303435071</v>
      </c>
      <c r="AX13" s="18">
        <v>0.30279475671101269</v>
      </c>
      <c r="AZ13" s="18">
        <v>0.1699256528347648</v>
      </c>
      <c r="BA13" s="18">
        <v>0.18334851206511399</v>
      </c>
      <c r="BB13" s="18">
        <v>0</v>
      </c>
      <c r="BC13" s="18">
        <v>0.2212837107089704</v>
      </c>
      <c r="BD13" s="18">
        <v>0.23276843110646969</v>
      </c>
      <c r="BE13" s="18">
        <v>0</v>
      </c>
      <c r="BF13" s="18">
        <v>0</v>
      </c>
      <c r="BG13" s="18">
        <v>0</v>
      </c>
    </row>
    <row r="14" spans="2:61" ht="18.95" customHeight="1">
      <c r="B14" s="20" t="s">
        <v>119</v>
      </c>
      <c r="C14" s="18">
        <v>3.6357325841035293E-2</v>
      </c>
      <c r="D14" s="18">
        <v>2.071419124776442E-2</v>
      </c>
      <c r="E14" s="18">
        <v>4.7139429896404662E-2</v>
      </c>
      <c r="G14" s="18">
        <v>3.4632749809237973E-2</v>
      </c>
      <c r="H14" s="18">
        <v>4.3058139435826183E-2</v>
      </c>
      <c r="I14" s="18">
        <v>3.5336399265015139E-2</v>
      </c>
      <c r="J14" s="18">
        <v>3.1965336338868403E-2</v>
      </c>
      <c r="K14" s="18">
        <v>4.5715224874796158E-2</v>
      </c>
      <c r="L14" s="18">
        <v>2.4643340895469511E-2</v>
      </c>
      <c r="M14" s="18">
        <v>3.5743911851258019E-2</v>
      </c>
      <c r="N14" s="18">
        <v>3.3547662768433788E-2</v>
      </c>
      <c r="O14" s="18">
        <v>4.080598751638452E-2</v>
      </c>
      <c r="Q14" s="18">
        <v>2.747639073866727E-2</v>
      </c>
      <c r="R14" s="18">
        <v>2.733200223107838E-2</v>
      </c>
      <c r="S14" s="18">
        <v>3.4810548015590609E-2</v>
      </c>
      <c r="T14" s="18">
        <v>6.1938856317813498E-2</v>
      </c>
      <c r="V14" s="18">
        <v>6.7096930991093456E-2</v>
      </c>
      <c r="W14" s="18">
        <v>3.7149023795544772E-2</v>
      </c>
      <c r="X14" s="18">
        <v>2.1914405845950509E-2</v>
      </c>
      <c r="Y14" s="18">
        <v>2.7583489115133229E-2</v>
      </c>
      <c r="Z14" s="18">
        <v>2.6165066706991601E-2</v>
      </c>
      <c r="AA14" s="18">
        <v>1.6308335309483932E-2</v>
      </c>
      <c r="AB14" s="18">
        <v>4.6592527399032323E-2</v>
      </c>
      <c r="AD14" s="18">
        <v>2.7260011286169269E-2</v>
      </c>
      <c r="AE14" s="18">
        <v>3.5228135130526042E-2</v>
      </c>
      <c r="AF14" s="18">
        <v>3.6056049374435593E-2</v>
      </c>
      <c r="AG14" s="18">
        <v>2.006018073038204E-2</v>
      </c>
      <c r="AH14" s="18">
        <v>4.4899520086028481E-2</v>
      </c>
      <c r="AI14" s="18">
        <v>6.0023560592912632E-2</v>
      </c>
      <c r="AJ14" s="18">
        <v>0.53893765858106379</v>
      </c>
      <c r="AL14" s="18">
        <v>1.856E-2</v>
      </c>
      <c r="AM14" s="18">
        <v>3.124E-2</v>
      </c>
      <c r="AN14" s="18">
        <v>3.4639999999999997E-2</v>
      </c>
      <c r="AP14" s="18">
        <v>3.7455356165677751E-2</v>
      </c>
      <c r="AQ14" s="18">
        <v>5.6342271542411233E-2</v>
      </c>
      <c r="AR14" s="18">
        <v>0</v>
      </c>
      <c r="AS14" s="18">
        <v>1.819724420547884E-2</v>
      </c>
      <c r="AT14" s="18">
        <v>1.5847069574249299E-2</v>
      </c>
      <c r="AU14" s="18">
        <v>0</v>
      </c>
      <c r="AW14" s="18">
        <v>2.90192174196694E-2</v>
      </c>
      <c r="AX14" s="18">
        <v>8.1220335294962337E-2</v>
      </c>
      <c r="AZ14" s="18">
        <v>4.7942963191781797E-2</v>
      </c>
      <c r="BA14" s="18">
        <v>3.0521165419678579E-2</v>
      </c>
      <c r="BB14" s="18">
        <v>0</v>
      </c>
      <c r="BC14" s="18">
        <v>1.54294542331597E-2</v>
      </c>
      <c r="BD14" s="18">
        <v>3.5828868356120952E-2</v>
      </c>
      <c r="BE14" s="18">
        <v>0</v>
      </c>
      <c r="BF14" s="18">
        <v>0</v>
      </c>
      <c r="BG14" s="18">
        <v>0</v>
      </c>
    </row>
    <row r="16" spans="2:61">
      <c r="B16" s="21" t="s">
        <v>37</v>
      </c>
    </row>
    <row r="17" spans="2:2">
      <c r="B17" t="s">
        <v>483</v>
      </c>
    </row>
    <row r="18" spans="2:2">
      <c r="B18" t="s">
        <v>11</v>
      </c>
    </row>
    <row r="19" spans="2:2">
      <c r="B19"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I19"/>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348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337</v>
      </c>
      <c r="C9" s="18">
        <v>0.11449661540705899</v>
      </c>
      <c r="D9" s="18">
        <v>0.11237485039973009</v>
      </c>
      <c r="E9" s="18">
        <v>0.11614279969677289</v>
      </c>
      <c r="G9" s="18">
        <v>0.1200564604320698</v>
      </c>
      <c r="H9" s="18">
        <v>0.12530047859716159</v>
      </c>
      <c r="I9" s="18">
        <v>0.14367532611787931</v>
      </c>
      <c r="J9" s="18">
        <v>7.2754712624032991E-2</v>
      </c>
      <c r="K9" s="18">
        <v>0.1356309782340876</v>
      </c>
      <c r="L9" s="18">
        <v>9.4512626814434092E-2</v>
      </c>
      <c r="M9" s="18">
        <v>0.1162276501034314</v>
      </c>
      <c r="N9" s="18">
        <v>0.1112306351823323</v>
      </c>
      <c r="O9" s="18">
        <v>0.1047887941214561</v>
      </c>
      <c r="Q9" s="18">
        <v>0.1017614378749806</v>
      </c>
      <c r="R9" s="18">
        <v>0.1002579121559537</v>
      </c>
      <c r="S9" s="18">
        <v>0.13253316596001549</v>
      </c>
      <c r="T9" s="18">
        <v>0.125244934274927</v>
      </c>
      <c r="V9" s="18">
        <v>0.1088136445389221</v>
      </c>
      <c r="W9" s="18">
        <v>0.1061402472433445</v>
      </c>
      <c r="X9" s="18">
        <v>0.10896301069215469</v>
      </c>
      <c r="Y9" s="18">
        <v>0.10844109267725981</v>
      </c>
      <c r="Z9" s="18">
        <v>0.12939880622235231</v>
      </c>
      <c r="AA9" s="18">
        <v>0.1189189512982913</v>
      </c>
      <c r="AB9" s="18">
        <v>0.1212645396223534</v>
      </c>
      <c r="AD9" s="18">
        <v>0.1250621876144036</v>
      </c>
      <c r="AE9" s="18">
        <v>8.8255652280121763E-2</v>
      </c>
      <c r="AF9" s="18">
        <v>0.10853500448301889</v>
      </c>
      <c r="AG9" s="18">
        <v>9.7808209295991155E-2</v>
      </c>
      <c r="AH9" s="18">
        <v>0.12774361590058389</v>
      </c>
      <c r="AI9" s="18">
        <v>0.13400566333660149</v>
      </c>
      <c r="AJ9" s="18">
        <v>0</v>
      </c>
      <c r="AL9" s="18">
        <v>0.11164</v>
      </c>
      <c r="AM9" s="18">
        <v>0.10445</v>
      </c>
      <c r="AN9" s="18">
        <v>0.1275</v>
      </c>
      <c r="AP9" s="18">
        <v>0.10180200327849</v>
      </c>
      <c r="AQ9" s="18">
        <v>0.12509322402992601</v>
      </c>
      <c r="AR9" s="18">
        <v>0.1862127745851192</v>
      </c>
      <c r="AS9" s="18">
        <v>0.1192663820736321</v>
      </c>
      <c r="AT9" s="18">
        <v>9.8761053274983218E-2</v>
      </c>
      <c r="AU9" s="18">
        <v>0.18893196251258981</v>
      </c>
      <c r="AW9" s="18">
        <v>0.1135993875009615</v>
      </c>
      <c r="AX9" s="18">
        <v>0.1252759519475708</v>
      </c>
      <c r="AZ9" s="18">
        <v>0.1089587592945602</v>
      </c>
      <c r="BA9" s="18">
        <v>0.1175553131216772</v>
      </c>
      <c r="BB9" s="18">
        <v>0.1327593823119331</v>
      </c>
      <c r="BC9" s="18">
        <v>0.10835358052347741</v>
      </c>
      <c r="BD9" s="18">
        <v>8.560689789562699E-2</v>
      </c>
      <c r="BE9" s="18">
        <v>0.151037329641521</v>
      </c>
      <c r="BF9" s="18">
        <v>8.774076754647081E-2</v>
      </c>
      <c r="BG9" s="18">
        <v>0.13043437943322819</v>
      </c>
    </row>
    <row r="10" spans="2:61" ht="18.95" customHeight="1">
      <c r="B10" s="20" t="s">
        <v>338</v>
      </c>
      <c r="C10" s="18">
        <v>0.31602176439786622</v>
      </c>
      <c r="D10" s="18">
        <v>0.29772017791747629</v>
      </c>
      <c r="E10" s="18">
        <v>0.32993706006470791</v>
      </c>
      <c r="G10" s="18">
        <v>0.30732981257618819</v>
      </c>
      <c r="H10" s="18">
        <v>0.30679940309063558</v>
      </c>
      <c r="I10" s="18">
        <v>0.32380927470343851</v>
      </c>
      <c r="J10" s="18">
        <v>0.37646941087110353</v>
      </c>
      <c r="K10" s="18">
        <v>0.30784935088847232</v>
      </c>
      <c r="L10" s="18">
        <v>0.32299176720293682</v>
      </c>
      <c r="M10" s="18">
        <v>0.28254848859354909</v>
      </c>
      <c r="N10" s="18">
        <v>0.30453470621140161</v>
      </c>
      <c r="O10" s="18">
        <v>0.34729714300251541</v>
      </c>
      <c r="Q10" s="18">
        <v>0.3096213607863883</v>
      </c>
      <c r="R10" s="18">
        <v>0.32862553017414342</v>
      </c>
      <c r="S10" s="18">
        <v>0.32143015585102908</v>
      </c>
      <c r="T10" s="18">
        <v>0.30866060624270109</v>
      </c>
      <c r="V10" s="18">
        <v>0.33009055635901802</v>
      </c>
      <c r="W10" s="18">
        <v>0.32300521870719973</v>
      </c>
      <c r="X10" s="18">
        <v>0.34370281881282949</v>
      </c>
      <c r="Y10" s="18">
        <v>0.29444831907861102</v>
      </c>
      <c r="Z10" s="18">
        <v>0.29685938303523191</v>
      </c>
      <c r="AA10" s="18">
        <v>0.31893184329752339</v>
      </c>
      <c r="AB10" s="18">
        <v>0.30356909360596362</v>
      </c>
      <c r="AD10" s="18">
        <v>0.27786755920923251</v>
      </c>
      <c r="AE10" s="18">
        <v>0.34146124528516258</v>
      </c>
      <c r="AF10" s="18">
        <v>0.34205407350325528</v>
      </c>
      <c r="AG10" s="18">
        <v>0.33909169713303178</v>
      </c>
      <c r="AH10" s="18">
        <v>0.32321886838078201</v>
      </c>
      <c r="AI10" s="18">
        <v>0.3292278709005802</v>
      </c>
      <c r="AJ10" s="18">
        <v>0</v>
      </c>
      <c r="AL10" s="18">
        <v>0.29948000000000002</v>
      </c>
      <c r="AM10" s="18">
        <v>0.36058000000000001</v>
      </c>
      <c r="AN10" s="18">
        <v>0.35104000000000002</v>
      </c>
      <c r="AP10" s="18">
        <v>0.32463268531314121</v>
      </c>
      <c r="AQ10" s="18">
        <v>0.27061832144371478</v>
      </c>
      <c r="AR10" s="18">
        <v>0.29418830746281849</v>
      </c>
      <c r="AS10" s="18">
        <v>0.30777457936029912</v>
      </c>
      <c r="AT10" s="18">
        <v>0.34170390654962701</v>
      </c>
      <c r="AU10" s="18">
        <v>0.3035324691544663</v>
      </c>
      <c r="AW10" s="18">
        <v>0.3208406701496761</v>
      </c>
      <c r="AX10" s="18">
        <v>0.28078415551414132</v>
      </c>
      <c r="AZ10" s="18">
        <v>0.34604234945008938</v>
      </c>
      <c r="BA10" s="18">
        <v>0.28837973261173799</v>
      </c>
      <c r="BB10" s="18">
        <v>0.32370957530628491</v>
      </c>
      <c r="BC10" s="18">
        <v>0.33573523939806371</v>
      </c>
      <c r="BD10" s="18">
        <v>0.24955859849707299</v>
      </c>
      <c r="BE10" s="18">
        <v>0.25647993325815238</v>
      </c>
      <c r="BF10" s="18">
        <v>0.2471090716497901</v>
      </c>
      <c r="BG10" s="18">
        <v>0.32000674456723449</v>
      </c>
    </row>
    <row r="11" spans="2:61" ht="32.1" customHeight="1">
      <c r="B11" s="20" t="s">
        <v>339</v>
      </c>
      <c r="C11" s="18">
        <v>0.2161598600092122</v>
      </c>
      <c r="D11" s="18">
        <v>0.21187845754159529</v>
      </c>
      <c r="E11" s="18">
        <v>0.21941578156193481</v>
      </c>
      <c r="G11" s="18">
        <v>0.27722432183349138</v>
      </c>
      <c r="H11" s="18">
        <v>0.22268201371247731</v>
      </c>
      <c r="I11" s="18">
        <v>0.20674857170125061</v>
      </c>
      <c r="J11" s="18">
        <v>0.21928268084871119</v>
      </c>
      <c r="K11" s="18">
        <v>0.19579807517031991</v>
      </c>
      <c r="L11" s="18">
        <v>0.2046868978086962</v>
      </c>
      <c r="M11" s="18">
        <v>0.2017147184105347</v>
      </c>
      <c r="N11" s="18">
        <v>0.2350122202753239</v>
      </c>
      <c r="O11" s="18">
        <v>0.2128306770026156</v>
      </c>
      <c r="Q11" s="18">
        <v>0.2006286419448978</v>
      </c>
      <c r="R11" s="18">
        <v>0.20806427883857551</v>
      </c>
      <c r="S11" s="18">
        <v>0.23060264483563431</v>
      </c>
      <c r="T11" s="18">
        <v>0.23403072301554739</v>
      </c>
      <c r="V11" s="18">
        <v>0.2472556963453551</v>
      </c>
      <c r="W11" s="18">
        <v>0.2225092910070805</v>
      </c>
      <c r="X11" s="18">
        <v>0.19914057579459621</v>
      </c>
      <c r="Y11" s="18">
        <v>0.23240807330987581</v>
      </c>
      <c r="Z11" s="18">
        <v>0.1906469079062692</v>
      </c>
      <c r="AA11" s="18">
        <v>0.1987343039169947</v>
      </c>
      <c r="AB11" s="18">
        <v>0.2215579865532995</v>
      </c>
      <c r="AD11" s="18">
        <v>0.2086353134244644</v>
      </c>
      <c r="AE11" s="18">
        <v>0.2241448402300511</v>
      </c>
      <c r="AF11" s="18">
        <v>0.22620703166108611</v>
      </c>
      <c r="AG11" s="18">
        <v>0.22306332334263609</v>
      </c>
      <c r="AH11" s="18">
        <v>0.20859795815844809</v>
      </c>
      <c r="AI11" s="18">
        <v>0.21530497387437281</v>
      </c>
      <c r="AJ11" s="18">
        <v>0.17861705748632431</v>
      </c>
      <c r="AL11" s="18">
        <v>0.21618000000000001</v>
      </c>
      <c r="AM11" s="18">
        <v>0.22416</v>
      </c>
      <c r="AN11" s="18">
        <v>0.23149</v>
      </c>
      <c r="AP11" s="18">
        <v>0.188305195372619</v>
      </c>
      <c r="AQ11" s="18">
        <v>0.27130667988888002</v>
      </c>
      <c r="AR11" s="18">
        <v>0.16596133134048599</v>
      </c>
      <c r="AS11" s="18">
        <v>0.17999017743907109</v>
      </c>
      <c r="AT11" s="18">
        <v>0.1933350227811573</v>
      </c>
      <c r="AU11" s="18">
        <v>0.23588304932472359</v>
      </c>
      <c r="AW11" s="18">
        <v>0.2098219552932199</v>
      </c>
      <c r="AX11" s="18">
        <v>0.2481422866153353</v>
      </c>
      <c r="AZ11" s="18">
        <v>0.22199049133666171</v>
      </c>
      <c r="BA11" s="18">
        <v>0.24485635354153151</v>
      </c>
      <c r="BB11" s="18">
        <v>0.17443860592276819</v>
      </c>
      <c r="BC11" s="18">
        <v>0.17368798367009081</v>
      </c>
      <c r="BD11" s="18">
        <v>0.25604059072837387</v>
      </c>
      <c r="BE11" s="18">
        <v>0.24094224043020801</v>
      </c>
      <c r="BF11" s="18">
        <v>0.2451497760901945</v>
      </c>
      <c r="BG11" s="18">
        <v>0.16839417370087639</v>
      </c>
    </row>
    <row r="12" spans="2:61" ht="18.95" customHeight="1">
      <c r="B12" s="20" t="s">
        <v>340</v>
      </c>
      <c r="C12" s="18">
        <v>0.2070318483810577</v>
      </c>
      <c r="D12" s="18">
        <v>0.2108148665736608</v>
      </c>
      <c r="E12" s="18">
        <v>0.20408385975952301</v>
      </c>
      <c r="G12" s="18">
        <v>0.18707297014412649</v>
      </c>
      <c r="H12" s="18">
        <v>0.20781397648431441</v>
      </c>
      <c r="I12" s="18">
        <v>0.19290676486833841</v>
      </c>
      <c r="J12" s="18">
        <v>0.18465687540246309</v>
      </c>
      <c r="K12" s="18">
        <v>0.22539888469816241</v>
      </c>
      <c r="L12" s="18">
        <v>0.2220628697795301</v>
      </c>
      <c r="M12" s="18">
        <v>0.22525128001635131</v>
      </c>
      <c r="N12" s="18">
        <v>0.19593116986473441</v>
      </c>
      <c r="O12" s="18">
        <v>0.20094714944760689</v>
      </c>
      <c r="Q12" s="18">
        <v>0.2293063477352161</v>
      </c>
      <c r="R12" s="18">
        <v>0.21974972072160789</v>
      </c>
      <c r="S12" s="18">
        <v>0.1822324073828358</v>
      </c>
      <c r="T12" s="18">
        <v>0.1885790031123622</v>
      </c>
      <c r="V12" s="18">
        <v>0.17964098234469181</v>
      </c>
      <c r="W12" s="18">
        <v>0.21426723747753179</v>
      </c>
      <c r="X12" s="18">
        <v>0.2025106138540326</v>
      </c>
      <c r="Y12" s="18">
        <v>0.20610521792152309</v>
      </c>
      <c r="Z12" s="18">
        <v>0.2246748673672106</v>
      </c>
      <c r="AA12" s="18">
        <v>0.20091292040492839</v>
      </c>
      <c r="AB12" s="18">
        <v>0.2214587020020499</v>
      </c>
      <c r="AD12" s="18">
        <v>0.22646162142678991</v>
      </c>
      <c r="AE12" s="18">
        <v>0.20609477797367071</v>
      </c>
      <c r="AF12" s="18">
        <v>0.19780350683228051</v>
      </c>
      <c r="AG12" s="18">
        <v>0.1700431108650419</v>
      </c>
      <c r="AH12" s="18">
        <v>0.1858374805682291</v>
      </c>
      <c r="AI12" s="18">
        <v>0.2078428176111724</v>
      </c>
      <c r="AJ12" s="18">
        <v>0.23780733087109049</v>
      </c>
      <c r="AL12" s="18">
        <v>0.22144</v>
      </c>
      <c r="AM12" s="18">
        <v>0.20251</v>
      </c>
      <c r="AN12" s="18">
        <v>0.17171</v>
      </c>
      <c r="AP12" s="18">
        <v>0.2309010611020883</v>
      </c>
      <c r="AQ12" s="18">
        <v>0.16897437937491619</v>
      </c>
      <c r="AR12" s="18">
        <v>0.21413111854785921</v>
      </c>
      <c r="AS12" s="18">
        <v>0.22948450349893559</v>
      </c>
      <c r="AT12" s="18">
        <v>0.22600795025203799</v>
      </c>
      <c r="AU12" s="18">
        <v>0.17491269902785961</v>
      </c>
      <c r="AW12" s="18">
        <v>0.21370612284599641</v>
      </c>
      <c r="AX12" s="18">
        <v>0.17284365936211249</v>
      </c>
      <c r="AZ12" s="18">
        <v>0.19567500870927129</v>
      </c>
      <c r="BA12" s="18">
        <v>0.1867970283209775</v>
      </c>
      <c r="BB12" s="18">
        <v>0.21979962362839131</v>
      </c>
      <c r="BC12" s="18">
        <v>0.23753948386960891</v>
      </c>
      <c r="BD12" s="18">
        <v>0.20774592086066329</v>
      </c>
      <c r="BE12" s="18">
        <v>0.24280379963832829</v>
      </c>
      <c r="BF12" s="18">
        <v>0.27238360704997922</v>
      </c>
      <c r="BG12" s="18">
        <v>0.17356062549750009</v>
      </c>
    </row>
    <row r="13" spans="2:61" ht="18.95" customHeight="1">
      <c r="B13" s="20" t="s">
        <v>341</v>
      </c>
      <c r="C13" s="18">
        <v>0.1179924642839429</v>
      </c>
      <c r="D13" s="18">
        <v>0.14399915755421289</v>
      </c>
      <c r="E13" s="18">
        <v>9.8154803421873688E-2</v>
      </c>
      <c r="G13" s="18">
        <v>9.9341740585428467E-2</v>
      </c>
      <c r="H13" s="18">
        <v>0.1107107621845515</v>
      </c>
      <c r="I13" s="18">
        <v>0.1020914118620244</v>
      </c>
      <c r="J13" s="18">
        <v>0.10749883316063071</v>
      </c>
      <c r="K13" s="18">
        <v>0.1121519593016076</v>
      </c>
      <c r="L13" s="18">
        <v>0.1140919157586829</v>
      </c>
      <c r="M13" s="18">
        <v>0.15306721548577021</v>
      </c>
      <c r="N13" s="18">
        <v>0.12843838256822279</v>
      </c>
      <c r="O13" s="18">
        <v>9.7840756255091449E-2</v>
      </c>
      <c r="Q13" s="18">
        <v>0.14048681694852891</v>
      </c>
      <c r="R13" s="18">
        <v>0.11868172403999371</v>
      </c>
      <c r="S13" s="18">
        <v>0.10991241283287791</v>
      </c>
      <c r="T13" s="18">
        <v>9.4677273568026715E-2</v>
      </c>
      <c r="V13" s="18">
        <v>8.1240568438989094E-2</v>
      </c>
      <c r="W13" s="18">
        <v>0.117918715293545</v>
      </c>
      <c r="X13" s="18">
        <v>0.1219530053680707</v>
      </c>
      <c r="Y13" s="18">
        <v>0.12548573077964539</v>
      </c>
      <c r="Z13" s="18">
        <v>0.13297310280581379</v>
      </c>
      <c r="AA13" s="18">
        <v>0.1417890212336107</v>
      </c>
      <c r="AB13" s="18">
        <v>0.106292420134757</v>
      </c>
      <c r="AD13" s="18">
        <v>0.1423266715791314</v>
      </c>
      <c r="AE13" s="18">
        <v>0.1079947103501622</v>
      </c>
      <c r="AF13" s="18">
        <v>9.4151857129661481E-2</v>
      </c>
      <c r="AG13" s="18">
        <v>0.143100840769782</v>
      </c>
      <c r="AH13" s="18">
        <v>0.1245952850571433</v>
      </c>
      <c r="AI13" s="18">
        <v>7.4408941824392366E-2</v>
      </c>
      <c r="AJ13" s="18">
        <v>0.18709804329547289</v>
      </c>
      <c r="AL13" s="18">
        <v>0.13603999999999999</v>
      </c>
      <c r="AM13" s="18">
        <v>8.6779999999999996E-2</v>
      </c>
      <c r="AN13" s="18">
        <v>8.2049999999999998E-2</v>
      </c>
      <c r="AP13" s="18">
        <v>0.1387049440744294</v>
      </c>
      <c r="AQ13" s="18">
        <v>0.10630139307579441</v>
      </c>
      <c r="AR13" s="18">
        <v>0.13035860847109329</v>
      </c>
      <c r="AS13" s="18">
        <v>0.14096515461096101</v>
      </c>
      <c r="AT13" s="18">
        <v>0.1181664185039952</v>
      </c>
      <c r="AU13" s="18">
        <v>9.6739819980360478E-2</v>
      </c>
      <c r="AW13" s="18">
        <v>0.1196247223720768</v>
      </c>
      <c r="AX13" s="18">
        <v>0.1132797828154495</v>
      </c>
      <c r="AZ13" s="18">
        <v>9.4016323505477659E-2</v>
      </c>
      <c r="BA13" s="18">
        <v>0.12806273520951911</v>
      </c>
      <c r="BB13" s="18">
        <v>0.13366476192876281</v>
      </c>
      <c r="BC13" s="18">
        <v>0.12921081158226511</v>
      </c>
      <c r="BD13" s="18">
        <v>0.1787778931878683</v>
      </c>
      <c r="BE13" s="18">
        <v>0.10089920666563</v>
      </c>
      <c r="BF13" s="18">
        <v>0.10253979678370199</v>
      </c>
      <c r="BG13" s="18">
        <v>0.168587700785813</v>
      </c>
    </row>
    <row r="14" spans="2:61" ht="18.95" customHeight="1">
      <c r="B14" s="20" t="s">
        <v>119</v>
      </c>
      <c r="C14" s="18">
        <v>2.8297447520861791E-2</v>
      </c>
      <c r="D14" s="18">
        <v>2.321249001332466E-2</v>
      </c>
      <c r="E14" s="18">
        <v>3.2265695495187832E-2</v>
      </c>
      <c r="G14" s="18">
        <v>8.9746944286956346E-3</v>
      </c>
      <c r="H14" s="18">
        <v>2.6693365930859771E-2</v>
      </c>
      <c r="I14" s="18">
        <v>3.0768650747068711E-2</v>
      </c>
      <c r="J14" s="18">
        <v>3.9337487093058572E-2</v>
      </c>
      <c r="K14" s="18">
        <v>2.317075170735013E-2</v>
      </c>
      <c r="L14" s="18">
        <v>4.1653922635719792E-2</v>
      </c>
      <c r="M14" s="18">
        <v>2.1190647390363339E-2</v>
      </c>
      <c r="N14" s="18">
        <v>2.4852885897984851E-2</v>
      </c>
      <c r="O14" s="18">
        <v>3.6295480170714829E-2</v>
      </c>
      <c r="Q14" s="18">
        <v>1.819539470998828E-2</v>
      </c>
      <c r="R14" s="18">
        <v>2.4620834069725771E-2</v>
      </c>
      <c r="S14" s="18">
        <v>2.3289213137607429E-2</v>
      </c>
      <c r="T14" s="18">
        <v>4.8807459786435629E-2</v>
      </c>
      <c r="V14" s="18">
        <v>5.295855197302396E-2</v>
      </c>
      <c r="W14" s="18">
        <v>1.6159290271298341E-2</v>
      </c>
      <c r="X14" s="18">
        <v>2.372997547831622E-2</v>
      </c>
      <c r="Y14" s="18">
        <v>3.3111566233084817E-2</v>
      </c>
      <c r="Z14" s="18">
        <v>2.5446932663122309E-2</v>
      </c>
      <c r="AA14" s="18">
        <v>2.071295984865118E-2</v>
      </c>
      <c r="AB14" s="18">
        <v>2.5857258081576628E-2</v>
      </c>
      <c r="AD14" s="18">
        <v>1.9646646745978439E-2</v>
      </c>
      <c r="AE14" s="18">
        <v>3.2048773880831598E-2</v>
      </c>
      <c r="AF14" s="18">
        <v>3.1248526390697671E-2</v>
      </c>
      <c r="AG14" s="18">
        <v>2.6892818593516901E-2</v>
      </c>
      <c r="AH14" s="18">
        <v>3.0006791934813551E-2</v>
      </c>
      <c r="AI14" s="18">
        <v>3.9209732452880952E-2</v>
      </c>
      <c r="AJ14" s="18">
        <v>0.39647756834711217</v>
      </c>
      <c r="AL14" s="18">
        <v>1.5219999999999999E-2</v>
      </c>
      <c r="AM14" s="18">
        <v>2.1510000000000001E-2</v>
      </c>
      <c r="AN14" s="18">
        <v>3.6220000000000002E-2</v>
      </c>
      <c r="AP14" s="18">
        <v>1.5654110859232191E-2</v>
      </c>
      <c r="AQ14" s="18">
        <v>5.7706002186768628E-2</v>
      </c>
      <c r="AR14" s="18">
        <v>9.147859592623965E-3</v>
      </c>
      <c r="AS14" s="18">
        <v>2.2519203017101159E-2</v>
      </c>
      <c r="AT14" s="18">
        <v>2.2025648638199259E-2</v>
      </c>
      <c r="AU14" s="18">
        <v>0</v>
      </c>
      <c r="AW14" s="18">
        <v>2.2407141838069421E-2</v>
      </c>
      <c r="AX14" s="18">
        <v>5.9674163745390529E-2</v>
      </c>
      <c r="AZ14" s="18">
        <v>3.3317067703939642E-2</v>
      </c>
      <c r="BA14" s="18">
        <v>3.434883719455667E-2</v>
      </c>
      <c r="BB14" s="18">
        <v>1.5628050901859571E-2</v>
      </c>
      <c r="BC14" s="18">
        <v>1.547290095649422E-2</v>
      </c>
      <c r="BD14" s="18">
        <v>2.227009883039436E-2</v>
      </c>
      <c r="BE14" s="18">
        <v>7.8374903661603858E-3</v>
      </c>
      <c r="BF14" s="18">
        <v>4.5076980879863428E-2</v>
      </c>
      <c r="BG14" s="18">
        <v>3.9016376015347479E-2</v>
      </c>
    </row>
    <row r="16" spans="2:61">
      <c r="B16" t="s">
        <v>483</v>
      </c>
    </row>
    <row r="17" spans="2:2">
      <c r="B17" t="s">
        <v>11</v>
      </c>
    </row>
    <row r="19" spans="2:2">
      <c r="B19"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I19"/>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349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337</v>
      </c>
      <c r="C9" s="18">
        <v>0.13067474188101841</v>
      </c>
      <c r="D9" s="18">
        <v>0.14182427522501539</v>
      </c>
      <c r="E9" s="18">
        <v>0.12201963681338469</v>
      </c>
      <c r="G9" s="18">
        <v>0.14143015258528571</v>
      </c>
      <c r="H9" s="18">
        <v>0.13628422625185899</v>
      </c>
      <c r="I9" s="18">
        <v>0.1180404999573519</v>
      </c>
      <c r="J9" s="18">
        <v>9.8812377077605457E-2</v>
      </c>
      <c r="K9" s="18">
        <v>0.1204174475100659</v>
      </c>
      <c r="L9" s="18">
        <v>0.11146145961469341</v>
      </c>
      <c r="M9" s="18">
        <v>0.18087815621442541</v>
      </c>
      <c r="N9" s="18">
        <v>0.12308079957392749</v>
      </c>
      <c r="O9" s="18">
        <v>0.1199622710350101</v>
      </c>
      <c r="Q9" s="18">
        <v>0.12853094491368969</v>
      </c>
      <c r="R9" s="18">
        <v>9.0666765642226893E-2</v>
      </c>
      <c r="S9" s="18">
        <v>0.14582601287485381</v>
      </c>
      <c r="T9" s="18">
        <v>0.15394433462261639</v>
      </c>
      <c r="V9" s="18">
        <v>0.1079314475536675</v>
      </c>
      <c r="W9" s="18">
        <v>0.12459667192775641</v>
      </c>
      <c r="X9" s="18">
        <v>0.11786506549171689</v>
      </c>
      <c r="Y9" s="18">
        <v>0.1310687517479332</v>
      </c>
      <c r="Z9" s="18">
        <v>0.16627880033376249</v>
      </c>
      <c r="AA9" s="18">
        <v>0.1309060212010712</v>
      </c>
      <c r="AB9" s="18">
        <v>0.13739619472136269</v>
      </c>
      <c r="AD9" s="18">
        <v>0.14522418599424891</v>
      </c>
      <c r="AE9" s="18">
        <v>0.1124232342547621</v>
      </c>
      <c r="AF9" s="18">
        <v>0.12542966382342449</v>
      </c>
      <c r="AG9" s="18">
        <v>0.17964896285189061</v>
      </c>
      <c r="AH9" s="18">
        <v>0.1217982871097195</v>
      </c>
      <c r="AI9" s="18">
        <v>0.1233014787430585</v>
      </c>
      <c r="AJ9" s="18">
        <v>0</v>
      </c>
      <c r="AL9" s="18">
        <v>0.16661999999999999</v>
      </c>
      <c r="AM9" s="18">
        <v>7.4579999999999994E-2</v>
      </c>
      <c r="AN9" s="18">
        <v>0.13696</v>
      </c>
      <c r="AP9" s="18">
        <v>0.1187380086967606</v>
      </c>
      <c r="AQ9" s="18">
        <v>0.1497718050392966</v>
      </c>
      <c r="AR9" s="18">
        <v>0.13643938954389651</v>
      </c>
      <c r="AS9" s="18">
        <v>0.1469060238213489</v>
      </c>
      <c r="AT9" s="18">
        <v>0.17791941406644721</v>
      </c>
      <c r="AU9" s="18">
        <v>0.15052739528333661</v>
      </c>
      <c r="AW9" s="18">
        <v>0.13579267276365101</v>
      </c>
      <c r="AX9" s="18">
        <v>9.8328203804509406E-2</v>
      </c>
      <c r="AZ9" s="18">
        <v>0.1069647231477772</v>
      </c>
      <c r="BA9" s="18">
        <v>0.1493764592071489</v>
      </c>
      <c r="BB9" s="18">
        <v>0.16027645673597821</v>
      </c>
      <c r="BC9" s="18">
        <v>0.12997759249594601</v>
      </c>
      <c r="BD9" s="18">
        <v>0.1271903985791657</v>
      </c>
      <c r="BE9" s="18">
        <v>0.19179717138017141</v>
      </c>
      <c r="BF9" s="18">
        <v>8.8860614577582347E-2</v>
      </c>
      <c r="BG9" s="18">
        <v>0.1124788708806059</v>
      </c>
    </row>
    <row r="10" spans="2:61" ht="18.95" customHeight="1">
      <c r="B10" s="20" t="s">
        <v>338</v>
      </c>
      <c r="C10" s="18">
        <v>0.27108120028255239</v>
      </c>
      <c r="D10" s="18">
        <v>0.27770966935414498</v>
      </c>
      <c r="E10" s="18">
        <v>0.26647101347008989</v>
      </c>
      <c r="G10" s="18">
        <v>0.32801016785769799</v>
      </c>
      <c r="H10" s="18">
        <v>0.27136838767299071</v>
      </c>
      <c r="I10" s="18">
        <v>0.21205117367036941</v>
      </c>
      <c r="J10" s="18">
        <v>0.26518799530302872</v>
      </c>
      <c r="K10" s="18">
        <v>0.28584066364476329</v>
      </c>
      <c r="L10" s="18">
        <v>0.29535230537558732</v>
      </c>
      <c r="M10" s="18">
        <v>0.27985604025011102</v>
      </c>
      <c r="N10" s="18">
        <v>0.27145423313577371</v>
      </c>
      <c r="O10" s="18">
        <v>0.25050284068205603</v>
      </c>
      <c r="Q10" s="18">
        <v>0.26853848815444242</v>
      </c>
      <c r="R10" s="18">
        <v>0.26578119326624772</v>
      </c>
      <c r="S10" s="18">
        <v>0.28548752270421951</v>
      </c>
      <c r="T10" s="18">
        <v>0.25917643688007741</v>
      </c>
      <c r="V10" s="18">
        <v>0.24554714169645789</v>
      </c>
      <c r="W10" s="18">
        <v>0.28383480446918441</v>
      </c>
      <c r="X10" s="18">
        <v>0.2875632009930103</v>
      </c>
      <c r="Y10" s="18">
        <v>0.265051181706211</v>
      </c>
      <c r="Z10" s="18">
        <v>0.27549283267549718</v>
      </c>
      <c r="AA10" s="18">
        <v>0.27940850635408349</v>
      </c>
      <c r="AB10" s="18">
        <v>0.26080634409117959</v>
      </c>
      <c r="AD10" s="18">
        <v>0.27744665301756599</v>
      </c>
      <c r="AE10" s="18">
        <v>0.2568944801911352</v>
      </c>
      <c r="AF10" s="18">
        <v>0.30030071064865832</v>
      </c>
      <c r="AG10" s="18">
        <v>0.21960024181420121</v>
      </c>
      <c r="AH10" s="18">
        <v>0.26764660305584342</v>
      </c>
      <c r="AI10" s="18">
        <v>0.24750552630918601</v>
      </c>
      <c r="AJ10" s="18">
        <v>0</v>
      </c>
      <c r="AL10" s="18">
        <v>0.28022999999999998</v>
      </c>
      <c r="AM10" s="18">
        <v>0.28754999999999997</v>
      </c>
      <c r="AN10" s="18">
        <v>0.31365999999999999</v>
      </c>
      <c r="AP10" s="18">
        <v>0.26322694245269113</v>
      </c>
      <c r="AQ10" s="18">
        <v>0.27202014068287472</v>
      </c>
      <c r="AR10" s="18">
        <v>0.30674606210419769</v>
      </c>
      <c r="AS10" s="18">
        <v>0.25777922480757948</v>
      </c>
      <c r="AT10" s="18">
        <v>0.34074862997819061</v>
      </c>
      <c r="AU10" s="18">
        <v>0.33980837115476192</v>
      </c>
      <c r="AW10" s="18">
        <v>0.2808793367819406</v>
      </c>
      <c r="AX10" s="18">
        <v>0.207112605098003</v>
      </c>
      <c r="AZ10" s="18">
        <v>0.26768612986851531</v>
      </c>
      <c r="BA10" s="18">
        <v>0.288511046938071</v>
      </c>
      <c r="BB10" s="18">
        <v>0.29198724968861189</v>
      </c>
      <c r="BC10" s="18">
        <v>0.25580504066944582</v>
      </c>
      <c r="BD10" s="18">
        <v>0.2363157445211686</v>
      </c>
      <c r="BE10" s="18">
        <v>0.29831930820078012</v>
      </c>
      <c r="BF10" s="18">
        <v>0.23332144857348111</v>
      </c>
      <c r="BG10" s="18">
        <v>0.21399405138048411</v>
      </c>
    </row>
    <row r="11" spans="2:61" ht="32.1" customHeight="1">
      <c r="B11" s="20" t="s">
        <v>339</v>
      </c>
      <c r="C11" s="18">
        <v>0.21303617031571689</v>
      </c>
      <c r="D11" s="18">
        <v>0.22106635987837669</v>
      </c>
      <c r="E11" s="18">
        <v>0.20721941992060619</v>
      </c>
      <c r="G11" s="18">
        <v>0.1944534085199873</v>
      </c>
      <c r="H11" s="18">
        <v>0.2269929665931153</v>
      </c>
      <c r="I11" s="18">
        <v>0.23277014703734991</v>
      </c>
      <c r="J11" s="18">
        <v>0.23014430564305491</v>
      </c>
      <c r="K11" s="18">
        <v>0.2398946626837607</v>
      </c>
      <c r="L11" s="18">
        <v>0.18828611778377871</v>
      </c>
      <c r="M11" s="18">
        <v>0.21328328581235781</v>
      </c>
      <c r="N11" s="18">
        <v>0.1894352717189372</v>
      </c>
      <c r="O11" s="18">
        <v>0.20198998803826659</v>
      </c>
      <c r="Q11" s="18">
        <v>0.1960523842652234</v>
      </c>
      <c r="R11" s="18">
        <v>0.2108961665747999</v>
      </c>
      <c r="S11" s="18">
        <v>0.22762283412456599</v>
      </c>
      <c r="T11" s="18">
        <v>0.22468485059818971</v>
      </c>
      <c r="V11" s="18">
        <v>0.2108795723809033</v>
      </c>
      <c r="W11" s="18">
        <v>0.2265556888998248</v>
      </c>
      <c r="X11" s="18">
        <v>0.20458762546496501</v>
      </c>
      <c r="Y11" s="18">
        <v>0.2226040687273165</v>
      </c>
      <c r="Z11" s="18">
        <v>0.21163496897943909</v>
      </c>
      <c r="AA11" s="18">
        <v>0.19659944235883911</v>
      </c>
      <c r="AB11" s="18">
        <v>0.21810623307855309</v>
      </c>
      <c r="AD11" s="18">
        <v>0.21779425799741389</v>
      </c>
      <c r="AE11" s="18">
        <v>0.2109228051628752</v>
      </c>
      <c r="AF11" s="18">
        <v>0.20189155139859619</v>
      </c>
      <c r="AG11" s="18">
        <v>0.2291382665201433</v>
      </c>
      <c r="AH11" s="18">
        <v>0.2194174296059829</v>
      </c>
      <c r="AI11" s="18">
        <v>0.20590137982294221</v>
      </c>
      <c r="AJ11" s="18">
        <v>0.17861705748632431</v>
      </c>
      <c r="AL11" s="18">
        <v>0.19897999999999999</v>
      </c>
      <c r="AM11" s="18">
        <v>0.22314000000000001</v>
      </c>
      <c r="AN11" s="18">
        <v>0.22842000000000001</v>
      </c>
      <c r="AP11" s="18">
        <v>0.1965544629253258</v>
      </c>
      <c r="AQ11" s="18">
        <v>0.22338107118959419</v>
      </c>
      <c r="AR11" s="18">
        <v>0.19931311418387049</v>
      </c>
      <c r="AS11" s="18">
        <v>0.2016995599093874</v>
      </c>
      <c r="AT11" s="18">
        <v>0.18383423238277469</v>
      </c>
      <c r="AU11" s="18">
        <v>0.33202151244735212</v>
      </c>
      <c r="AW11" s="18">
        <v>0.2129857871196548</v>
      </c>
      <c r="AX11" s="18">
        <v>0.20684136298861161</v>
      </c>
      <c r="AZ11" s="18">
        <v>0.21777449545492639</v>
      </c>
      <c r="BA11" s="18">
        <v>0.221620359836495</v>
      </c>
      <c r="BB11" s="18">
        <v>0.18703101360007349</v>
      </c>
      <c r="BC11" s="18">
        <v>0.22426832359551579</v>
      </c>
      <c r="BD11" s="18">
        <v>0.20703210795383781</v>
      </c>
      <c r="BE11" s="18">
        <v>0.1881995890731421</v>
      </c>
      <c r="BF11" s="18">
        <v>0.2394889429462391</v>
      </c>
      <c r="BG11" s="18">
        <v>0.15335253234661431</v>
      </c>
    </row>
    <row r="12" spans="2:61" ht="18.95" customHeight="1">
      <c r="B12" s="20" t="s">
        <v>340</v>
      </c>
      <c r="C12" s="18">
        <v>0.1649685786901571</v>
      </c>
      <c r="D12" s="18">
        <v>0.15176874793808451</v>
      </c>
      <c r="E12" s="18">
        <v>0.1747630045219454</v>
      </c>
      <c r="G12" s="18">
        <v>0.13055947548436581</v>
      </c>
      <c r="H12" s="18">
        <v>0.16422079978046111</v>
      </c>
      <c r="I12" s="18">
        <v>0.17691955186499181</v>
      </c>
      <c r="J12" s="18">
        <v>0.15226540627659249</v>
      </c>
      <c r="K12" s="18">
        <v>0.16720582967900571</v>
      </c>
      <c r="L12" s="18">
        <v>0.17428559403466121</v>
      </c>
      <c r="M12" s="18">
        <v>0.15399648523584489</v>
      </c>
      <c r="N12" s="18">
        <v>0.17366844224687261</v>
      </c>
      <c r="O12" s="18">
        <v>0.17338366378245659</v>
      </c>
      <c r="Q12" s="18">
        <v>0.18213715571438549</v>
      </c>
      <c r="R12" s="18">
        <v>0.18780287503246759</v>
      </c>
      <c r="S12" s="18">
        <v>0.1474776549699045</v>
      </c>
      <c r="T12" s="18">
        <v>0.1425922880192145</v>
      </c>
      <c r="V12" s="18">
        <v>0.17686398613894261</v>
      </c>
      <c r="W12" s="18">
        <v>0.1558762400748723</v>
      </c>
      <c r="X12" s="18">
        <v>0.17088686219910451</v>
      </c>
      <c r="Y12" s="18">
        <v>0.15515716093136769</v>
      </c>
      <c r="Z12" s="18">
        <v>0.15323276327921009</v>
      </c>
      <c r="AA12" s="18">
        <v>0.1535421978102175</v>
      </c>
      <c r="AB12" s="18">
        <v>0.18804549571504511</v>
      </c>
      <c r="AD12" s="18">
        <v>0.15080079329434509</v>
      </c>
      <c r="AE12" s="18">
        <v>0.19325700220755559</v>
      </c>
      <c r="AF12" s="18">
        <v>0.15081416634149791</v>
      </c>
      <c r="AG12" s="18">
        <v>0.14974520163525551</v>
      </c>
      <c r="AH12" s="18">
        <v>0.18721439562385311</v>
      </c>
      <c r="AI12" s="18">
        <v>0.155449015591441</v>
      </c>
      <c r="AJ12" s="18">
        <v>0</v>
      </c>
      <c r="AL12" s="18">
        <v>0.15217</v>
      </c>
      <c r="AM12" s="18">
        <v>0.19781000000000001</v>
      </c>
      <c r="AN12" s="18">
        <v>0.1663</v>
      </c>
      <c r="AP12" s="18">
        <v>0.1773939020842088</v>
      </c>
      <c r="AQ12" s="18">
        <v>0.1484212542088072</v>
      </c>
      <c r="AR12" s="18">
        <v>0.20952432710418639</v>
      </c>
      <c r="AS12" s="18">
        <v>0.1566745756912962</v>
      </c>
      <c r="AT12" s="18">
        <v>0.13019820502816851</v>
      </c>
      <c r="AU12" s="18">
        <v>0.13530158876476531</v>
      </c>
      <c r="AW12" s="18">
        <v>0.16753441022327031</v>
      </c>
      <c r="AX12" s="18">
        <v>0.1448288307417831</v>
      </c>
      <c r="AZ12" s="18">
        <v>0.1725195254503997</v>
      </c>
      <c r="BA12" s="18">
        <v>0.15420027055026531</v>
      </c>
      <c r="BB12" s="18">
        <v>0.16136267288774631</v>
      </c>
      <c r="BC12" s="18">
        <v>0.16306202329481231</v>
      </c>
      <c r="BD12" s="18">
        <v>0.17836165412764449</v>
      </c>
      <c r="BE12" s="18">
        <v>0.1791593485060492</v>
      </c>
      <c r="BF12" s="18">
        <v>0.17271247485118299</v>
      </c>
      <c r="BG12" s="18">
        <v>0.16336931675374941</v>
      </c>
    </row>
    <row r="13" spans="2:61" ht="18.95" customHeight="1">
      <c r="B13" s="20" t="s">
        <v>341</v>
      </c>
      <c r="C13" s="18">
        <v>0.17271736361539239</v>
      </c>
      <c r="D13" s="18">
        <v>0.17069768271380259</v>
      </c>
      <c r="E13" s="18">
        <v>0.17376725650264929</v>
      </c>
      <c r="G13" s="18">
        <v>0.1508509370743211</v>
      </c>
      <c r="H13" s="18">
        <v>0.1399067221499922</v>
      </c>
      <c r="I13" s="18">
        <v>0.20979230497977949</v>
      </c>
      <c r="J13" s="18">
        <v>0.20246659116754881</v>
      </c>
      <c r="K13" s="18">
        <v>0.14958393731672739</v>
      </c>
      <c r="L13" s="18">
        <v>0.1691355912064233</v>
      </c>
      <c r="M13" s="18">
        <v>0.1394644716407189</v>
      </c>
      <c r="N13" s="18">
        <v>0.2031195243746601</v>
      </c>
      <c r="O13" s="18">
        <v>0.20009872295746711</v>
      </c>
      <c r="Q13" s="18">
        <v>0.18457547524090401</v>
      </c>
      <c r="R13" s="18">
        <v>0.1972344517230106</v>
      </c>
      <c r="S13" s="18">
        <v>0.15274011128854159</v>
      </c>
      <c r="T13" s="18">
        <v>0.15405306744826111</v>
      </c>
      <c r="V13" s="18">
        <v>0.15548172416363659</v>
      </c>
      <c r="W13" s="18">
        <v>0.15057399215213391</v>
      </c>
      <c r="X13" s="18">
        <v>0.1741335674999461</v>
      </c>
      <c r="Y13" s="18">
        <v>0.17948818530211441</v>
      </c>
      <c r="Z13" s="18">
        <v>0.16983912972427731</v>
      </c>
      <c r="AA13" s="18">
        <v>0.21519625248692931</v>
      </c>
      <c r="AB13" s="18">
        <v>0.16611875714797489</v>
      </c>
      <c r="AD13" s="18">
        <v>0.16724977665432961</v>
      </c>
      <c r="AE13" s="18">
        <v>0.1810944264907654</v>
      </c>
      <c r="AF13" s="18">
        <v>0.17469866845487331</v>
      </c>
      <c r="AG13" s="18">
        <v>0.18135706014074671</v>
      </c>
      <c r="AH13" s="18">
        <v>0.16868619065871629</v>
      </c>
      <c r="AI13" s="18">
        <v>0.17584222789877479</v>
      </c>
      <c r="AJ13" s="18">
        <v>0</v>
      </c>
      <c r="AL13" s="18">
        <v>0.16186</v>
      </c>
      <c r="AM13" s="18">
        <v>0.16244</v>
      </c>
      <c r="AN13" s="18">
        <v>0.12377000000000001</v>
      </c>
      <c r="AP13" s="18">
        <v>0.22517338214335739</v>
      </c>
      <c r="AQ13" s="18">
        <v>0.1574186782516144</v>
      </c>
      <c r="AR13" s="18">
        <v>0.1388292474712251</v>
      </c>
      <c r="AS13" s="18">
        <v>0.2061953416847602</v>
      </c>
      <c r="AT13" s="18">
        <v>0.152974188252336</v>
      </c>
      <c r="AU13" s="18">
        <v>4.234113234978374E-2</v>
      </c>
      <c r="AW13" s="18">
        <v>0.16215347300511021</v>
      </c>
      <c r="AX13" s="18">
        <v>0.25245700588637798</v>
      </c>
      <c r="AZ13" s="18">
        <v>0.15797119495041301</v>
      </c>
      <c r="BA13" s="18">
        <v>0.14959108626218731</v>
      </c>
      <c r="BB13" s="18">
        <v>0.18061603312343891</v>
      </c>
      <c r="BC13" s="18">
        <v>0.20529627882384521</v>
      </c>
      <c r="BD13" s="18">
        <v>0.2358393905737424</v>
      </c>
      <c r="BE13" s="18">
        <v>0.14252458283985731</v>
      </c>
      <c r="BF13" s="18">
        <v>0.21116233466624779</v>
      </c>
      <c r="BG13" s="18">
        <v>0.2381194809703179</v>
      </c>
    </row>
    <row r="14" spans="2:61" ht="18.95" customHeight="1">
      <c r="B14" s="20" t="s">
        <v>119</v>
      </c>
      <c r="C14" s="18">
        <v>4.7521945215162779E-2</v>
      </c>
      <c r="D14" s="18">
        <v>3.693326489057578E-2</v>
      </c>
      <c r="E14" s="18">
        <v>5.5759668771324503E-2</v>
      </c>
      <c r="G14" s="18">
        <v>5.469585847834204E-2</v>
      </c>
      <c r="H14" s="18">
        <v>6.1226897551582053E-2</v>
      </c>
      <c r="I14" s="18">
        <v>5.0426322490157431E-2</v>
      </c>
      <c r="J14" s="18">
        <v>5.1123324532169827E-2</v>
      </c>
      <c r="K14" s="18">
        <v>3.7057459165676862E-2</v>
      </c>
      <c r="L14" s="18">
        <v>6.1478931984856038E-2</v>
      </c>
      <c r="M14" s="18">
        <v>3.2521560846542168E-2</v>
      </c>
      <c r="N14" s="18">
        <v>3.9241728949828698E-2</v>
      </c>
      <c r="O14" s="18">
        <v>5.4062513504743608E-2</v>
      </c>
      <c r="Q14" s="18">
        <v>4.0165551711354837E-2</v>
      </c>
      <c r="R14" s="18">
        <v>4.761854776124725E-2</v>
      </c>
      <c r="S14" s="18">
        <v>4.0845864037914667E-2</v>
      </c>
      <c r="T14" s="18">
        <v>6.5549022431641082E-2</v>
      </c>
      <c r="V14" s="18">
        <v>0.1032961280663922</v>
      </c>
      <c r="W14" s="18">
        <v>5.8562602476228208E-2</v>
      </c>
      <c r="X14" s="18">
        <v>4.4963678351257218E-2</v>
      </c>
      <c r="Y14" s="18">
        <v>4.6630651585057213E-2</v>
      </c>
      <c r="Z14" s="18">
        <v>2.352150500781381E-2</v>
      </c>
      <c r="AA14" s="18">
        <v>2.4347579788859281E-2</v>
      </c>
      <c r="AB14" s="18">
        <v>2.9526975245884549E-2</v>
      </c>
      <c r="AD14" s="18">
        <v>4.1484333042096443E-2</v>
      </c>
      <c r="AE14" s="18">
        <v>4.5408051692906508E-2</v>
      </c>
      <c r="AF14" s="18">
        <v>4.6865239332949837E-2</v>
      </c>
      <c r="AG14" s="18">
        <v>4.0510267037762539E-2</v>
      </c>
      <c r="AH14" s="18">
        <v>3.5237093945884763E-2</v>
      </c>
      <c r="AI14" s="18">
        <v>9.200037163459758E-2</v>
      </c>
      <c r="AJ14" s="18">
        <v>0.82138294251367561</v>
      </c>
      <c r="AL14" s="18">
        <v>4.0140000000000002E-2</v>
      </c>
      <c r="AM14" s="18">
        <v>5.45E-2</v>
      </c>
      <c r="AN14" s="18">
        <v>3.0880000000000001E-2</v>
      </c>
      <c r="AP14" s="18">
        <v>1.891330169765644E-2</v>
      </c>
      <c r="AQ14" s="18">
        <v>4.8987050627812667E-2</v>
      </c>
      <c r="AR14" s="18">
        <v>9.147859592623965E-3</v>
      </c>
      <c r="AS14" s="18">
        <v>3.0745274085627789E-2</v>
      </c>
      <c r="AT14" s="18">
        <v>1.432533029208314E-2</v>
      </c>
      <c r="AU14" s="18">
        <v>0</v>
      </c>
      <c r="AW14" s="18">
        <v>4.0654320106373147E-2</v>
      </c>
      <c r="AX14" s="18">
        <v>9.0431991480714916E-2</v>
      </c>
      <c r="AZ14" s="18">
        <v>7.7083931127968366E-2</v>
      </c>
      <c r="BA14" s="18">
        <v>3.6700777205832577E-2</v>
      </c>
      <c r="BB14" s="18">
        <v>1.8726573964151009E-2</v>
      </c>
      <c r="BC14" s="18">
        <v>2.1590741120435068E-2</v>
      </c>
      <c r="BD14" s="18">
        <v>1.52607042444409E-2</v>
      </c>
      <c r="BE14" s="18">
        <v>0</v>
      </c>
      <c r="BF14" s="18">
        <v>5.4454184385266592E-2</v>
      </c>
      <c r="BG14" s="18">
        <v>0.1186857476682283</v>
      </c>
    </row>
    <row r="16" spans="2:61">
      <c r="B16" t="s">
        <v>483</v>
      </c>
    </row>
    <row r="17" spans="2:2">
      <c r="B17" t="s">
        <v>11</v>
      </c>
    </row>
    <row r="19" spans="2:2">
      <c r="B19"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I19"/>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350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337</v>
      </c>
      <c r="C9" s="18">
        <v>0.2666958642911848</v>
      </c>
      <c r="D9" s="18">
        <v>0.26938510131829557</v>
      </c>
      <c r="E9" s="18">
        <v>0.26483789143108682</v>
      </c>
      <c r="G9" s="18">
        <v>0.28171877433554959</v>
      </c>
      <c r="H9" s="18">
        <v>0.26447761255585017</v>
      </c>
      <c r="I9" s="18">
        <v>0.25783263325445782</v>
      </c>
      <c r="J9" s="18">
        <v>0.28024871690752451</v>
      </c>
      <c r="K9" s="18">
        <v>0.20681421449297541</v>
      </c>
      <c r="L9" s="18">
        <v>0.29864626076599737</v>
      </c>
      <c r="M9" s="18">
        <v>0.26990551513212913</v>
      </c>
      <c r="N9" s="18">
        <v>0.26793051700160408</v>
      </c>
      <c r="O9" s="18">
        <v>0.28467716711116331</v>
      </c>
      <c r="Q9" s="18">
        <v>0.23881633298019189</v>
      </c>
      <c r="R9" s="18">
        <v>0.24755024216830351</v>
      </c>
      <c r="S9" s="18">
        <v>0.30906270637758648</v>
      </c>
      <c r="T9" s="18">
        <v>0.27815051269155122</v>
      </c>
      <c r="V9" s="18">
        <v>0.28274972814520732</v>
      </c>
      <c r="W9" s="18">
        <v>0.2342602560055117</v>
      </c>
      <c r="X9" s="18">
        <v>0.26743311503815742</v>
      </c>
      <c r="Y9" s="18">
        <v>0.28995563532250229</v>
      </c>
      <c r="Z9" s="18">
        <v>0.2496819203513384</v>
      </c>
      <c r="AA9" s="18">
        <v>0.29904527560859601</v>
      </c>
      <c r="AB9" s="18">
        <v>0.2454551427079148</v>
      </c>
      <c r="AD9" s="18">
        <v>0.23368224885632999</v>
      </c>
      <c r="AE9" s="18">
        <v>0.21198548018767699</v>
      </c>
      <c r="AF9" s="18">
        <v>0.29907249338165037</v>
      </c>
      <c r="AG9" s="18">
        <v>0.31023501977094953</v>
      </c>
      <c r="AH9" s="18">
        <v>0.29405833925261532</v>
      </c>
      <c r="AI9" s="18">
        <v>0.38572652581458572</v>
      </c>
      <c r="AJ9" s="18">
        <v>0.23780733087109049</v>
      </c>
      <c r="AL9" s="18">
        <v>0.24956</v>
      </c>
      <c r="AM9" s="18">
        <v>0.24979999999999999</v>
      </c>
      <c r="AN9" s="18">
        <v>0.40500000000000003</v>
      </c>
      <c r="AP9" s="18">
        <v>0.2202324610349885</v>
      </c>
      <c r="AQ9" s="18">
        <v>0.27620008196943041</v>
      </c>
      <c r="AR9" s="18">
        <v>0.2471232149092964</v>
      </c>
      <c r="AS9" s="18">
        <v>0.30012733781352879</v>
      </c>
      <c r="AT9" s="18">
        <v>0.27622569655207169</v>
      </c>
      <c r="AU9" s="18">
        <v>0.19719609035376809</v>
      </c>
      <c r="AW9" s="18">
        <v>0.28126298979456399</v>
      </c>
      <c r="AX9" s="18">
        <v>0.16425887919712601</v>
      </c>
      <c r="AZ9" s="18">
        <v>0.27201679310822519</v>
      </c>
      <c r="BA9" s="18">
        <v>0.24762019445707861</v>
      </c>
      <c r="BB9" s="18">
        <v>0.32492158566717477</v>
      </c>
      <c r="BC9" s="18">
        <v>0.2274180525474776</v>
      </c>
      <c r="BD9" s="18">
        <v>0.1766073980841249</v>
      </c>
      <c r="BE9" s="18">
        <v>0.36700618833667609</v>
      </c>
      <c r="BF9" s="18">
        <v>0.23254408105952609</v>
      </c>
      <c r="BG9" s="18">
        <v>0.2395792003245793</v>
      </c>
    </row>
    <row r="10" spans="2:61" ht="18.95" customHeight="1">
      <c r="B10" s="20" t="s">
        <v>338</v>
      </c>
      <c r="C10" s="18">
        <v>0.28639036912626442</v>
      </c>
      <c r="D10" s="18">
        <v>0.277299589857327</v>
      </c>
      <c r="E10" s="18">
        <v>0.29388958068017862</v>
      </c>
      <c r="G10" s="18">
        <v>0.29810651832911672</v>
      </c>
      <c r="H10" s="18">
        <v>0.32509403848544649</v>
      </c>
      <c r="I10" s="18">
        <v>0.27891115415447543</v>
      </c>
      <c r="J10" s="18">
        <v>0.30937712933154732</v>
      </c>
      <c r="K10" s="18">
        <v>0.29868641752504338</v>
      </c>
      <c r="L10" s="18">
        <v>0.24119963303181449</v>
      </c>
      <c r="M10" s="18">
        <v>0.28190582144375442</v>
      </c>
      <c r="N10" s="18">
        <v>0.27100604616489932</v>
      </c>
      <c r="O10" s="18">
        <v>0.28162176840844261</v>
      </c>
      <c r="Q10" s="18">
        <v>0.30844658226729488</v>
      </c>
      <c r="R10" s="18">
        <v>0.28564394447513392</v>
      </c>
      <c r="S10" s="18">
        <v>0.28702432747248108</v>
      </c>
      <c r="T10" s="18">
        <v>0.25545818936512987</v>
      </c>
      <c r="V10" s="18">
        <v>0.290803613451242</v>
      </c>
      <c r="W10" s="18">
        <v>0.29494201483680438</v>
      </c>
      <c r="X10" s="18">
        <v>0.28870766309034501</v>
      </c>
      <c r="Y10" s="18">
        <v>0.26891290132807261</v>
      </c>
      <c r="Z10" s="18">
        <v>0.29481437237399422</v>
      </c>
      <c r="AA10" s="18">
        <v>0.2376894093565643</v>
      </c>
      <c r="AB10" s="18">
        <v>0.32667398098356099</v>
      </c>
      <c r="AD10" s="18">
        <v>0.29460240212762828</v>
      </c>
      <c r="AE10" s="18">
        <v>0.31338981029457852</v>
      </c>
      <c r="AF10" s="18">
        <v>0.28175109858560587</v>
      </c>
      <c r="AG10" s="18">
        <v>0.23605789633531821</v>
      </c>
      <c r="AH10" s="18">
        <v>0.28117414941698782</v>
      </c>
      <c r="AI10" s="18">
        <v>0.2343816319307169</v>
      </c>
      <c r="AJ10" s="18">
        <v>0.17861705748632431</v>
      </c>
      <c r="AL10" s="18">
        <v>0.27727000000000002</v>
      </c>
      <c r="AM10" s="18">
        <v>0.31347999999999998</v>
      </c>
      <c r="AN10" s="18">
        <v>0.26979999999999998</v>
      </c>
      <c r="AP10" s="18">
        <v>0.34456892838500919</v>
      </c>
      <c r="AQ10" s="18">
        <v>0.235829259349701</v>
      </c>
      <c r="AR10" s="18">
        <v>0.27567764158605551</v>
      </c>
      <c r="AS10" s="18">
        <v>0.28368802359294037</v>
      </c>
      <c r="AT10" s="18">
        <v>0.23088632495400069</v>
      </c>
      <c r="AU10" s="18">
        <v>0.48190982945027711</v>
      </c>
      <c r="AW10" s="18">
        <v>0.29636839932760739</v>
      </c>
      <c r="AX10" s="18">
        <v>0.22418680656480339</v>
      </c>
      <c r="AZ10" s="18">
        <v>0.29706626422814808</v>
      </c>
      <c r="BA10" s="18">
        <v>0.27034619172893781</v>
      </c>
      <c r="BB10" s="18">
        <v>0.28730655531242583</v>
      </c>
      <c r="BC10" s="18">
        <v>0.30900857833034318</v>
      </c>
      <c r="BD10" s="18">
        <v>0.30491995121813881</v>
      </c>
      <c r="BE10" s="18">
        <v>0.26230856324542612</v>
      </c>
      <c r="BF10" s="18">
        <v>0.2452228668710138</v>
      </c>
      <c r="BG10" s="18">
        <v>0.26765939721986742</v>
      </c>
    </row>
    <row r="11" spans="2:61" ht="32.1" customHeight="1">
      <c r="B11" s="20" t="s">
        <v>339</v>
      </c>
      <c r="C11" s="18">
        <v>0.20324249971304079</v>
      </c>
      <c r="D11" s="18">
        <v>0.19777726819732319</v>
      </c>
      <c r="E11" s="18">
        <v>0.2075123162597009</v>
      </c>
      <c r="G11" s="18">
        <v>0.23593806383807039</v>
      </c>
      <c r="H11" s="18">
        <v>0.20035146251465241</v>
      </c>
      <c r="I11" s="18">
        <v>0.19059692602538439</v>
      </c>
      <c r="J11" s="18">
        <v>0.15368207263364861</v>
      </c>
      <c r="K11" s="18">
        <v>0.23280517683475721</v>
      </c>
      <c r="L11" s="18">
        <v>0.19329325709399861</v>
      </c>
      <c r="M11" s="18">
        <v>0.20950324808442081</v>
      </c>
      <c r="N11" s="18">
        <v>0.21456150712495681</v>
      </c>
      <c r="O11" s="18">
        <v>0.1973572010364735</v>
      </c>
      <c r="Q11" s="18">
        <v>0.20000950557976849</v>
      </c>
      <c r="R11" s="18">
        <v>0.20490764299726369</v>
      </c>
      <c r="S11" s="18">
        <v>0.19424086101825461</v>
      </c>
      <c r="T11" s="18">
        <v>0.21400023375381871</v>
      </c>
      <c r="V11" s="18">
        <v>0.18718863696870991</v>
      </c>
      <c r="W11" s="18">
        <v>0.23213805860458939</v>
      </c>
      <c r="X11" s="18">
        <v>0.20889007061094991</v>
      </c>
      <c r="Y11" s="18">
        <v>0.1981461782562943</v>
      </c>
      <c r="Z11" s="18">
        <v>0.1699821769211553</v>
      </c>
      <c r="AA11" s="18">
        <v>0.19825291001670531</v>
      </c>
      <c r="AB11" s="18">
        <v>0.22639369895541819</v>
      </c>
      <c r="AD11" s="18">
        <v>0.20188896813833021</v>
      </c>
      <c r="AE11" s="18">
        <v>0.22910189014199431</v>
      </c>
      <c r="AF11" s="18">
        <v>0.1971714605195026</v>
      </c>
      <c r="AG11" s="18">
        <v>0.1793165593832319</v>
      </c>
      <c r="AH11" s="18">
        <v>0.1985332671429165</v>
      </c>
      <c r="AI11" s="18">
        <v>0.18344835662524181</v>
      </c>
      <c r="AJ11" s="18">
        <v>0</v>
      </c>
      <c r="AL11" s="18">
        <v>0.21085999999999999</v>
      </c>
      <c r="AM11" s="18">
        <v>0.21609</v>
      </c>
      <c r="AN11" s="18">
        <v>0.17455999999999999</v>
      </c>
      <c r="AP11" s="18">
        <v>0.17371600565890269</v>
      </c>
      <c r="AQ11" s="18">
        <v>0.26298283179391058</v>
      </c>
      <c r="AR11" s="18">
        <v>0.24074122349172011</v>
      </c>
      <c r="AS11" s="18">
        <v>0.16554566636445739</v>
      </c>
      <c r="AT11" s="18">
        <v>0.2183856004006044</v>
      </c>
      <c r="AU11" s="18">
        <v>0.18130901789188089</v>
      </c>
      <c r="AW11" s="18">
        <v>0.19508476785792481</v>
      </c>
      <c r="AX11" s="18">
        <v>0.25338686905308078</v>
      </c>
      <c r="AZ11" s="18">
        <v>0.2007408585318024</v>
      </c>
      <c r="BA11" s="18">
        <v>0.2310865825962635</v>
      </c>
      <c r="BB11" s="18">
        <v>0.19501565114164079</v>
      </c>
      <c r="BC11" s="18">
        <v>0.17153785003534019</v>
      </c>
      <c r="BD11" s="18">
        <v>0.2002655590788901</v>
      </c>
      <c r="BE11" s="18">
        <v>0.1851385436041334</v>
      </c>
      <c r="BF11" s="18">
        <v>0.20585865070549769</v>
      </c>
      <c r="BG11" s="18">
        <v>0.21703527950015489</v>
      </c>
    </row>
    <row r="12" spans="2:61" ht="18.95" customHeight="1">
      <c r="B12" s="20" t="s">
        <v>340</v>
      </c>
      <c r="C12" s="18">
        <v>9.9228144618223491E-2</v>
      </c>
      <c r="D12" s="18">
        <v>0.11159520062417499</v>
      </c>
      <c r="E12" s="18">
        <v>8.9230004150831835E-2</v>
      </c>
      <c r="G12" s="18">
        <v>9.1183349894275165E-2</v>
      </c>
      <c r="H12" s="18">
        <v>9.3314415369833356E-2</v>
      </c>
      <c r="I12" s="18">
        <v>8.4124562283348331E-2</v>
      </c>
      <c r="J12" s="18">
        <v>9.1948372114277144E-2</v>
      </c>
      <c r="K12" s="18">
        <v>0.1235625934233414</v>
      </c>
      <c r="L12" s="18">
        <v>0.1245536855903714</v>
      </c>
      <c r="M12" s="18">
        <v>0.1033528809136626</v>
      </c>
      <c r="N12" s="18">
        <v>9.924417651099067E-2</v>
      </c>
      <c r="O12" s="18">
        <v>7.1652062616610779E-2</v>
      </c>
      <c r="Q12" s="18">
        <v>0.10193343744238401</v>
      </c>
      <c r="R12" s="18">
        <v>9.6746337102025709E-2</v>
      </c>
      <c r="S12" s="18">
        <v>0.1008780038532128</v>
      </c>
      <c r="T12" s="18">
        <v>9.6969696155888255E-2</v>
      </c>
      <c r="V12" s="18">
        <v>9.9363344809861212E-2</v>
      </c>
      <c r="W12" s="18">
        <v>9.7109295416003633E-2</v>
      </c>
      <c r="X12" s="18">
        <v>9.0832273237972744E-2</v>
      </c>
      <c r="Y12" s="18">
        <v>9.6177496082552993E-2</v>
      </c>
      <c r="Z12" s="18">
        <v>0.11105317153124369</v>
      </c>
      <c r="AA12" s="18">
        <v>0.1100465299969831</v>
      </c>
      <c r="AB12" s="18">
        <v>9.0672388134072884E-2</v>
      </c>
      <c r="AD12" s="18">
        <v>0.1224027550815399</v>
      </c>
      <c r="AE12" s="18">
        <v>0.1035262204419075</v>
      </c>
      <c r="AF12" s="18">
        <v>8.5822277116016782E-2</v>
      </c>
      <c r="AG12" s="18">
        <v>9.9469761206769633E-2</v>
      </c>
      <c r="AH12" s="18">
        <v>8.7529659925854611E-2</v>
      </c>
      <c r="AI12" s="18">
        <v>4.9647434147100267E-2</v>
      </c>
      <c r="AJ12" s="18">
        <v>0</v>
      </c>
      <c r="AL12" s="18">
        <v>0.11516</v>
      </c>
      <c r="AM12" s="18">
        <v>9.0310000000000001E-2</v>
      </c>
      <c r="AN12" s="18">
        <v>4.9230000000000003E-2</v>
      </c>
      <c r="AP12" s="18">
        <v>0.1192930933312682</v>
      </c>
      <c r="AQ12" s="18">
        <v>7.2877024440853297E-2</v>
      </c>
      <c r="AR12" s="18">
        <v>9.1652052555705507E-2</v>
      </c>
      <c r="AS12" s="18">
        <v>0.1093494686316967</v>
      </c>
      <c r="AT12" s="18">
        <v>7.8275852378256711E-2</v>
      </c>
      <c r="AU12" s="18">
        <v>0.13958506230407361</v>
      </c>
      <c r="AW12" s="18">
        <v>0.1019054381400679</v>
      </c>
      <c r="AX12" s="18">
        <v>8.106300089705841E-2</v>
      </c>
      <c r="AZ12" s="18">
        <v>9.1797242444399546E-2</v>
      </c>
      <c r="BA12" s="18">
        <v>0.10211841639541309</v>
      </c>
      <c r="BB12" s="18">
        <v>8.1053161720666247E-2</v>
      </c>
      <c r="BC12" s="18">
        <v>0.13928196022902309</v>
      </c>
      <c r="BD12" s="18">
        <v>0.10191666446796201</v>
      </c>
      <c r="BE12" s="18">
        <v>7.3427551652306411E-2</v>
      </c>
      <c r="BF12" s="18">
        <v>0.12459571664798059</v>
      </c>
      <c r="BG12" s="18">
        <v>7.3785713493624672E-2</v>
      </c>
    </row>
    <row r="13" spans="2:61" ht="18.95" customHeight="1">
      <c r="B13" s="20" t="s">
        <v>341</v>
      </c>
      <c r="C13" s="18">
        <v>0.1012033689799639</v>
      </c>
      <c r="D13" s="18">
        <v>0.1144953893322086</v>
      </c>
      <c r="E13" s="18">
        <v>9.0738243510129851E-2</v>
      </c>
      <c r="G13" s="18">
        <v>7.2770403567958969E-2</v>
      </c>
      <c r="H13" s="18">
        <v>5.1047800510009088E-2</v>
      </c>
      <c r="I13" s="18">
        <v>0.1435217829786869</v>
      </c>
      <c r="J13" s="18">
        <v>0.1091774191835336</v>
      </c>
      <c r="K13" s="18">
        <v>0.1043100917811598</v>
      </c>
      <c r="L13" s="18">
        <v>7.8561641642922647E-2</v>
      </c>
      <c r="M13" s="18">
        <v>0.1137772245203318</v>
      </c>
      <c r="N13" s="18">
        <v>0.1044045513063975</v>
      </c>
      <c r="O13" s="18">
        <v>0.1292162223894768</v>
      </c>
      <c r="Q13" s="18">
        <v>0.1184805089057772</v>
      </c>
      <c r="R13" s="18">
        <v>0.1141669241359822</v>
      </c>
      <c r="S13" s="18">
        <v>8.2512556544805049E-2</v>
      </c>
      <c r="T13" s="18">
        <v>8.7288497969517237E-2</v>
      </c>
      <c r="V13" s="18">
        <v>7.0279551800284293E-2</v>
      </c>
      <c r="W13" s="18">
        <v>9.1544098657583894E-2</v>
      </c>
      <c r="X13" s="18">
        <v>9.8658397796438882E-2</v>
      </c>
      <c r="Y13" s="18">
        <v>0.10020900357387851</v>
      </c>
      <c r="Z13" s="18">
        <v>0.1336288180102938</v>
      </c>
      <c r="AA13" s="18">
        <v>0.12786712485028609</v>
      </c>
      <c r="AB13" s="18">
        <v>8.8328805043362157E-2</v>
      </c>
      <c r="AD13" s="18">
        <v>0.12251061858790099</v>
      </c>
      <c r="AE13" s="18">
        <v>0.106502250632887</v>
      </c>
      <c r="AF13" s="18">
        <v>8.4106036596915734E-2</v>
      </c>
      <c r="AG13" s="18">
        <v>0.1159962685487667</v>
      </c>
      <c r="AH13" s="18">
        <v>7.5027059162737011E-2</v>
      </c>
      <c r="AI13" s="18">
        <v>8.161901909601206E-2</v>
      </c>
      <c r="AJ13" s="18">
        <v>0.18709804329547289</v>
      </c>
      <c r="AL13" s="18">
        <v>0.1186</v>
      </c>
      <c r="AM13" s="18">
        <v>7.3370000000000005E-2</v>
      </c>
      <c r="AN13" s="18">
        <v>6.5869999999999998E-2</v>
      </c>
      <c r="AP13" s="18">
        <v>0.1221863470983697</v>
      </c>
      <c r="AQ13" s="18">
        <v>9.8596006501844149E-2</v>
      </c>
      <c r="AR13" s="18">
        <v>0.12783603373398489</v>
      </c>
      <c r="AS13" s="18">
        <v>0.10776235815526811</v>
      </c>
      <c r="AT13" s="18">
        <v>0.16641481488875581</v>
      </c>
      <c r="AU13" s="18">
        <v>0</v>
      </c>
      <c r="AW13" s="18">
        <v>9.13281111786481E-2</v>
      </c>
      <c r="AX13" s="18">
        <v>0.17446839847223791</v>
      </c>
      <c r="AZ13" s="18">
        <v>7.750179476677721E-2</v>
      </c>
      <c r="BA13" s="18">
        <v>0.1072896697806775</v>
      </c>
      <c r="BB13" s="18">
        <v>9.1924495616187804E-2</v>
      </c>
      <c r="BC13" s="18">
        <v>0.13052195310692569</v>
      </c>
      <c r="BD13" s="18">
        <v>0.19343717108550959</v>
      </c>
      <c r="BE13" s="18">
        <v>8.9791493798813654E-2</v>
      </c>
      <c r="BF13" s="18">
        <v>0.13673699248302151</v>
      </c>
      <c r="BG13" s="18">
        <v>0.1172721626798105</v>
      </c>
    </row>
    <row r="14" spans="2:61" ht="18.95" customHeight="1">
      <c r="B14" s="20" t="s">
        <v>119</v>
      </c>
      <c r="C14" s="18">
        <v>4.323975327132256E-2</v>
      </c>
      <c r="D14" s="18">
        <v>2.9447450670670661E-2</v>
      </c>
      <c r="E14" s="18">
        <v>5.3791963968072079E-2</v>
      </c>
      <c r="G14" s="18">
        <v>2.0282890035029009E-2</v>
      </c>
      <c r="H14" s="18">
        <v>6.571467056420853E-2</v>
      </c>
      <c r="I14" s="18">
        <v>4.5012941303647268E-2</v>
      </c>
      <c r="J14" s="18">
        <v>5.556628982946895E-2</v>
      </c>
      <c r="K14" s="18">
        <v>3.3821505942722721E-2</v>
      </c>
      <c r="L14" s="18">
        <v>6.3745521874895433E-2</v>
      </c>
      <c r="M14" s="18">
        <v>2.1555309905701429E-2</v>
      </c>
      <c r="N14" s="18">
        <v>4.2853201891151597E-2</v>
      </c>
      <c r="O14" s="18">
        <v>3.5475578437833069E-2</v>
      </c>
      <c r="Q14" s="18">
        <v>3.2313632824583369E-2</v>
      </c>
      <c r="R14" s="18">
        <v>5.0984909121291028E-2</v>
      </c>
      <c r="S14" s="18">
        <v>2.628154473366014E-2</v>
      </c>
      <c r="T14" s="18">
        <v>6.8132870064094769E-2</v>
      </c>
      <c r="V14" s="18">
        <v>6.961512482469541E-2</v>
      </c>
      <c r="W14" s="18">
        <v>5.0006276479507027E-2</v>
      </c>
      <c r="X14" s="18">
        <v>4.5478480226136007E-2</v>
      </c>
      <c r="Y14" s="18">
        <v>4.6598785436699222E-2</v>
      </c>
      <c r="Z14" s="18">
        <v>4.0839540811974738E-2</v>
      </c>
      <c r="AA14" s="18">
        <v>2.7098750170865001E-2</v>
      </c>
      <c r="AB14" s="18">
        <v>2.2475984175670961E-2</v>
      </c>
      <c r="AD14" s="18">
        <v>2.4913007208270711E-2</v>
      </c>
      <c r="AE14" s="18">
        <v>3.5494348300955797E-2</v>
      </c>
      <c r="AF14" s="18">
        <v>5.2076633800308553E-2</v>
      </c>
      <c r="AG14" s="18">
        <v>5.8924494754963898E-2</v>
      </c>
      <c r="AH14" s="18">
        <v>6.3677525098888729E-2</v>
      </c>
      <c r="AI14" s="18">
        <v>6.5177032386343356E-2</v>
      </c>
      <c r="AJ14" s="18">
        <v>0.39647756834711217</v>
      </c>
      <c r="AL14" s="18">
        <v>2.8539999999999999E-2</v>
      </c>
      <c r="AM14" s="18">
        <v>5.6950000000000001E-2</v>
      </c>
      <c r="AN14" s="18">
        <v>3.5540000000000002E-2</v>
      </c>
      <c r="AP14" s="18">
        <v>2.000316449146183E-2</v>
      </c>
      <c r="AQ14" s="18">
        <v>5.3514795944260493E-2</v>
      </c>
      <c r="AR14" s="18">
        <v>1.6969833723237931E-2</v>
      </c>
      <c r="AS14" s="18">
        <v>3.3527145442108518E-2</v>
      </c>
      <c r="AT14" s="18">
        <v>2.9811710826310869E-2</v>
      </c>
      <c r="AU14" s="18">
        <v>0</v>
      </c>
      <c r="AW14" s="18">
        <v>3.4050293701187867E-2</v>
      </c>
      <c r="AX14" s="18">
        <v>0.10263604581569361</v>
      </c>
      <c r="AZ14" s="18">
        <v>6.0877046920647472E-2</v>
      </c>
      <c r="BA14" s="18">
        <v>4.1538945041629423E-2</v>
      </c>
      <c r="BB14" s="18">
        <v>1.9778550541904399E-2</v>
      </c>
      <c r="BC14" s="18">
        <v>2.2231605750890251E-2</v>
      </c>
      <c r="BD14" s="18">
        <v>2.2853256065374569E-2</v>
      </c>
      <c r="BE14" s="18">
        <v>2.232765936264439E-2</v>
      </c>
      <c r="BF14" s="18">
        <v>5.5041692232960418E-2</v>
      </c>
      <c r="BG14" s="18">
        <v>8.4668246781962997E-2</v>
      </c>
    </row>
    <row r="16" spans="2:61">
      <c r="B16" t="s">
        <v>483</v>
      </c>
    </row>
    <row r="17" spans="2:2">
      <c r="B17" t="s">
        <v>11</v>
      </c>
    </row>
    <row r="19" spans="2:2">
      <c r="B19"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I19"/>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351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337</v>
      </c>
      <c r="C9" s="18">
        <v>0.106416371248419</v>
      </c>
      <c r="D9" s="18">
        <v>0.1205435822240178</v>
      </c>
      <c r="E9" s="18">
        <v>9.5806587634349516E-2</v>
      </c>
      <c r="G9" s="18">
        <v>8.0317366600485329E-2</v>
      </c>
      <c r="H9" s="18">
        <v>0.1093814538354288</v>
      </c>
      <c r="I9" s="18">
        <v>9.1165316118829332E-2</v>
      </c>
      <c r="J9" s="18">
        <v>8.3417055395330897E-2</v>
      </c>
      <c r="K9" s="18">
        <v>0.1023587714427612</v>
      </c>
      <c r="L9" s="18">
        <v>0.1094366339210696</v>
      </c>
      <c r="M9" s="18">
        <v>0.16052196897980309</v>
      </c>
      <c r="N9" s="18">
        <v>9.6593279594900036E-2</v>
      </c>
      <c r="O9" s="18">
        <v>7.8070566726947968E-2</v>
      </c>
      <c r="Q9" s="18">
        <v>0.12336082465956071</v>
      </c>
      <c r="R9" s="18">
        <v>8.3330893889961968E-2</v>
      </c>
      <c r="S9" s="18">
        <v>0.10767735726172099</v>
      </c>
      <c r="T9" s="18">
        <v>0.1004772090243104</v>
      </c>
      <c r="V9" s="18">
        <v>8.6467692099028992E-2</v>
      </c>
      <c r="W9" s="18">
        <v>9.9623005491911623E-2</v>
      </c>
      <c r="X9" s="18">
        <v>8.5843562059913336E-2</v>
      </c>
      <c r="Y9" s="18">
        <v>0.1021804718174387</v>
      </c>
      <c r="Z9" s="18">
        <v>0.1024897821653889</v>
      </c>
      <c r="AA9" s="18">
        <v>0.1376747458218954</v>
      </c>
      <c r="AB9" s="18">
        <v>0.13144395863212949</v>
      </c>
      <c r="AD9" s="18">
        <v>0.13319258742786691</v>
      </c>
      <c r="AE9" s="18">
        <v>9.3453724689841783E-2</v>
      </c>
      <c r="AF9" s="18">
        <v>9.1006449424178695E-2</v>
      </c>
      <c r="AG9" s="18">
        <v>0.1073385470103692</v>
      </c>
      <c r="AH9" s="18">
        <v>0.1060706264959554</v>
      </c>
      <c r="AI9" s="18">
        <v>6.7455550005608364E-2</v>
      </c>
      <c r="AJ9" s="18">
        <v>0</v>
      </c>
      <c r="AL9" s="18">
        <v>0.12809999999999999</v>
      </c>
      <c r="AM9" s="18">
        <v>6.1530000000000001E-2</v>
      </c>
      <c r="AN9" s="18">
        <v>0.1181</v>
      </c>
      <c r="AP9" s="18">
        <v>0.13561081427331581</v>
      </c>
      <c r="AQ9" s="18">
        <v>0.1025222084333664</v>
      </c>
      <c r="AR9" s="18">
        <v>0.20071811729754721</v>
      </c>
      <c r="AS9" s="18">
        <v>0.11117241722816</v>
      </c>
      <c r="AT9" s="18">
        <v>0.15375544364546159</v>
      </c>
      <c r="AU9" s="18">
        <v>0.13890020279049339</v>
      </c>
      <c r="AW9" s="18">
        <v>0.1093669953420521</v>
      </c>
      <c r="AX9" s="18">
        <v>8.4855366818862993E-2</v>
      </c>
      <c r="AZ9" s="18">
        <v>7.3460424672489907E-2</v>
      </c>
      <c r="BA9" s="18">
        <v>0.12724554712835229</v>
      </c>
      <c r="BB9" s="18">
        <v>0.14142589163150229</v>
      </c>
      <c r="BC9" s="18">
        <v>0.1154592573884478</v>
      </c>
      <c r="BD9" s="18">
        <v>7.8227663097154121E-2</v>
      </c>
      <c r="BE9" s="18">
        <v>0.17716262409159411</v>
      </c>
      <c r="BF9" s="18">
        <v>9.3782656743578843E-2</v>
      </c>
      <c r="BG9" s="18">
        <v>7.51175803063166E-2</v>
      </c>
    </row>
    <row r="10" spans="2:61" ht="18.95" customHeight="1">
      <c r="B10" s="20" t="s">
        <v>338</v>
      </c>
      <c r="C10" s="18">
        <v>0.26103617936620088</v>
      </c>
      <c r="D10" s="18">
        <v>0.29990784376888291</v>
      </c>
      <c r="E10" s="18">
        <v>0.23163562009068289</v>
      </c>
      <c r="G10" s="18">
        <v>0.23398641810913159</v>
      </c>
      <c r="H10" s="18">
        <v>0.25969647060799872</v>
      </c>
      <c r="I10" s="18">
        <v>0.25560572020744871</v>
      </c>
      <c r="J10" s="18">
        <v>0.2148192640277696</v>
      </c>
      <c r="K10" s="18">
        <v>0.29489388343150991</v>
      </c>
      <c r="L10" s="18">
        <v>0.26327485188397221</v>
      </c>
      <c r="M10" s="18">
        <v>0.33513168628374229</v>
      </c>
      <c r="N10" s="18">
        <v>0.2282626539545155</v>
      </c>
      <c r="O10" s="18">
        <v>0.21240727652427671</v>
      </c>
      <c r="Q10" s="18">
        <v>0.29537920444080612</v>
      </c>
      <c r="R10" s="18">
        <v>0.23069781104873441</v>
      </c>
      <c r="S10" s="18">
        <v>0.22793013953686131</v>
      </c>
      <c r="T10" s="18">
        <v>0.26747466037161638</v>
      </c>
      <c r="V10" s="18">
        <v>0.18467393979681379</v>
      </c>
      <c r="W10" s="18">
        <v>0.23552623142250859</v>
      </c>
      <c r="X10" s="18">
        <v>0.22362325649365869</v>
      </c>
      <c r="Y10" s="18">
        <v>0.26396464087867583</v>
      </c>
      <c r="Z10" s="18">
        <v>0.29840550217541378</v>
      </c>
      <c r="AA10" s="18">
        <v>0.28159968227695742</v>
      </c>
      <c r="AB10" s="18">
        <v>0.34182495024255738</v>
      </c>
      <c r="AD10" s="18">
        <v>0.31459200539423032</v>
      </c>
      <c r="AE10" s="18">
        <v>0.2550905451854642</v>
      </c>
      <c r="AF10" s="18">
        <v>0.2426975070454076</v>
      </c>
      <c r="AG10" s="18">
        <v>0.22326599328769189</v>
      </c>
      <c r="AH10" s="18">
        <v>0.23145292202372739</v>
      </c>
      <c r="AI10" s="18">
        <v>0.17850117325801479</v>
      </c>
      <c r="AJ10" s="18">
        <v>0</v>
      </c>
      <c r="AL10" s="18">
        <v>0.26011000000000001</v>
      </c>
      <c r="AM10" s="18">
        <v>0.20399999999999999</v>
      </c>
      <c r="AN10" s="18">
        <v>0.17244999999999999</v>
      </c>
      <c r="AP10" s="18">
        <v>0.35128960079305371</v>
      </c>
      <c r="AQ10" s="18">
        <v>0.28722415288909742</v>
      </c>
      <c r="AR10" s="18">
        <v>0.39585602945348392</v>
      </c>
      <c r="AS10" s="18">
        <v>0.27685993598208669</v>
      </c>
      <c r="AT10" s="18">
        <v>0.32773667322764288</v>
      </c>
      <c r="AU10" s="18">
        <v>0.40063969491316209</v>
      </c>
      <c r="AW10" s="18">
        <v>0.27015374298871742</v>
      </c>
      <c r="AX10" s="18">
        <v>0.20834698408070959</v>
      </c>
      <c r="AZ10" s="18">
        <v>0.18799785816253101</v>
      </c>
      <c r="BA10" s="18">
        <v>0.2805910728781949</v>
      </c>
      <c r="BB10" s="18">
        <v>0.32711481025665318</v>
      </c>
      <c r="BC10" s="18">
        <v>0.30449492454308341</v>
      </c>
      <c r="BD10" s="18">
        <v>0.38371039901412002</v>
      </c>
      <c r="BE10" s="18">
        <v>0.24417089859142821</v>
      </c>
      <c r="BF10" s="18">
        <v>0.28672034163092852</v>
      </c>
      <c r="BG10" s="18">
        <v>0.2537898783676229</v>
      </c>
    </row>
    <row r="11" spans="2:61" ht="32.1" customHeight="1">
      <c r="B11" s="20" t="s">
        <v>339</v>
      </c>
      <c r="C11" s="18">
        <v>0.27734714035762059</v>
      </c>
      <c r="D11" s="18">
        <v>0.27965891519180641</v>
      </c>
      <c r="E11" s="18">
        <v>0.27511058782623238</v>
      </c>
      <c r="G11" s="18">
        <v>0.32108215200704282</v>
      </c>
      <c r="H11" s="18">
        <v>0.25725053572076162</v>
      </c>
      <c r="I11" s="18">
        <v>0.27289626178561971</v>
      </c>
      <c r="J11" s="18">
        <v>0.34063049197931239</v>
      </c>
      <c r="K11" s="18">
        <v>0.29302364506871947</v>
      </c>
      <c r="L11" s="18">
        <v>0.25015544670906681</v>
      </c>
      <c r="M11" s="18">
        <v>0.2393343094972851</v>
      </c>
      <c r="N11" s="18">
        <v>0.28178497116654438</v>
      </c>
      <c r="O11" s="18">
        <v>0.29997789217916632</v>
      </c>
      <c r="Q11" s="18">
        <v>0.22411519710343011</v>
      </c>
      <c r="R11" s="18">
        <v>0.29464001985887411</v>
      </c>
      <c r="S11" s="18">
        <v>0.32261748883341962</v>
      </c>
      <c r="T11" s="18">
        <v>0.29631018388312053</v>
      </c>
      <c r="V11" s="18">
        <v>0.25590802401064422</v>
      </c>
      <c r="W11" s="18">
        <v>0.27470941268057952</v>
      </c>
      <c r="X11" s="18">
        <v>0.29613368479596591</v>
      </c>
      <c r="Y11" s="18">
        <v>0.26667744953732297</v>
      </c>
      <c r="Z11" s="18">
        <v>0.28293303106980677</v>
      </c>
      <c r="AA11" s="18">
        <v>0.32265790757514362</v>
      </c>
      <c r="AB11" s="18">
        <v>0.24374634347310989</v>
      </c>
      <c r="AD11" s="18">
        <v>0.26413411006275012</v>
      </c>
      <c r="AE11" s="18">
        <v>0.28245325573375002</v>
      </c>
      <c r="AF11" s="18">
        <v>0.2819297227469964</v>
      </c>
      <c r="AG11" s="18">
        <v>0.26750456722427712</v>
      </c>
      <c r="AH11" s="18">
        <v>0.28478005457068828</v>
      </c>
      <c r="AI11" s="18">
        <v>0.29999654909061441</v>
      </c>
      <c r="AJ11" s="18">
        <v>0.17861705748632431</v>
      </c>
      <c r="AL11" s="18">
        <v>0.24979999999999999</v>
      </c>
      <c r="AM11" s="18">
        <v>0.27627000000000002</v>
      </c>
      <c r="AN11" s="18">
        <v>0.32142999999999999</v>
      </c>
      <c r="AP11" s="18">
        <v>0.24153627108123271</v>
      </c>
      <c r="AQ11" s="18">
        <v>0.3326705540235817</v>
      </c>
      <c r="AR11" s="18">
        <v>0.20673098668263901</v>
      </c>
      <c r="AS11" s="18">
        <v>0.28332607977552821</v>
      </c>
      <c r="AT11" s="18">
        <v>0.23074735037192901</v>
      </c>
      <c r="AU11" s="18">
        <v>0.14628430087975081</v>
      </c>
      <c r="AW11" s="18">
        <v>0.27613948080268119</v>
      </c>
      <c r="AX11" s="18">
        <v>0.27589646786977412</v>
      </c>
      <c r="AZ11" s="18">
        <v>0.28264005447225438</v>
      </c>
      <c r="BA11" s="18">
        <v>0.2694326185836321</v>
      </c>
      <c r="BB11" s="18">
        <v>0.28057802886754202</v>
      </c>
      <c r="BC11" s="18">
        <v>0.2497391540317426</v>
      </c>
      <c r="BD11" s="18">
        <v>0.25584485748754549</v>
      </c>
      <c r="BE11" s="18">
        <v>0.32800839698042478</v>
      </c>
      <c r="BF11" s="18">
        <v>0.31257811557508519</v>
      </c>
      <c r="BG11" s="18">
        <v>0.28886624137102501</v>
      </c>
    </row>
    <row r="12" spans="2:61" ht="18.95" customHeight="1">
      <c r="B12" s="20" t="s">
        <v>340</v>
      </c>
      <c r="C12" s="18">
        <v>0.19267366557600249</v>
      </c>
      <c r="D12" s="18">
        <v>0.17640522884910839</v>
      </c>
      <c r="E12" s="18">
        <v>0.20535853597634979</v>
      </c>
      <c r="G12" s="18">
        <v>0.18154762172203559</v>
      </c>
      <c r="H12" s="18">
        <v>0.21382738560095951</v>
      </c>
      <c r="I12" s="18">
        <v>0.18880929667447871</v>
      </c>
      <c r="J12" s="18">
        <v>0.2015836091467039</v>
      </c>
      <c r="K12" s="18">
        <v>0.18032733436670631</v>
      </c>
      <c r="L12" s="18">
        <v>0.19515580673835409</v>
      </c>
      <c r="M12" s="18">
        <v>0.14046374342040729</v>
      </c>
      <c r="N12" s="18">
        <v>0.22664738495417991</v>
      </c>
      <c r="O12" s="18">
        <v>0.20736028852436469</v>
      </c>
      <c r="Q12" s="18">
        <v>0.20165282428645109</v>
      </c>
      <c r="R12" s="18">
        <v>0.21538934326754999</v>
      </c>
      <c r="S12" s="18">
        <v>0.1975259828626891</v>
      </c>
      <c r="T12" s="18">
        <v>0.15788477467518769</v>
      </c>
      <c r="V12" s="18">
        <v>0.24158096128473869</v>
      </c>
      <c r="W12" s="18">
        <v>0.19918087851545621</v>
      </c>
      <c r="X12" s="18">
        <v>0.2136606774346709</v>
      </c>
      <c r="Y12" s="18">
        <v>0.21104901428327699</v>
      </c>
      <c r="Z12" s="18">
        <v>0.18224774145938391</v>
      </c>
      <c r="AA12" s="18">
        <v>0.1535194994177424</v>
      </c>
      <c r="AB12" s="18">
        <v>0.14647756533137449</v>
      </c>
      <c r="AD12" s="18">
        <v>0.15539182048705469</v>
      </c>
      <c r="AE12" s="18">
        <v>0.20114588824347371</v>
      </c>
      <c r="AF12" s="18">
        <v>0.219144545276445</v>
      </c>
      <c r="AG12" s="18">
        <v>0.21453074220344889</v>
      </c>
      <c r="AH12" s="18">
        <v>0.19710348884621959</v>
      </c>
      <c r="AI12" s="18">
        <v>0.2455246182295078</v>
      </c>
      <c r="AJ12" s="18">
        <v>0</v>
      </c>
      <c r="AL12" s="18">
        <v>0.20379</v>
      </c>
      <c r="AM12" s="18">
        <v>0.25950000000000001</v>
      </c>
      <c r="AN12" s="18">
        <v>0.22402</v>
      </c>
      <c r="AP12" s="18">
        <v>0.15754392509680101</v>
      </c>
      <c r="AQ12" s="18">
        <v>0.1327203429042334</v>
      </c>
      <c r="AR12" s="18">
        <v>0.12619196788721421</v>
      </c>
      <c r="AS12" s="18">
        <v>0.18490013745893341</v>
      </c>
      <c r="AT12" s="18">
        <v>0.17340473786119351</v>
      </c>
      <c r="AU12" s="18">
        <v>0.31417580141659351</v>
      </c>
      <c r="AW12" s="18">
        <v>0.19811658606210231</v>
      </c>
      <c r="AX12" s="18">
        <v>0.16120187195230731</v>
      </c>
      <c r="AZ12" s="18">
        <v>0.2402090072582847</v>
      </c>
      <c r="BA12" s="18">
        <v>0.1731665131972861</v>
      </c>
      <c r="BB12" s="18">
        <v>0.16461452450792219</v>
      </c>
      <c r="BC12" s="18">
        <v>0.1876167203561471</v>
      </c>
      <c r="BD12" s="18">
        <v>0.1423810312219522</v>
      </c>
      <c r="BE12" s="18">
        <v>0.16510160492561771</v>
      </c>
      <c r="BF12" s="18">
        <v>0.13559231678281239</v>
      </c>
      <c r="BG12" s="18">
        <v>0.1555828729662245</v>
      </c>
    </row>
    <row r="13" spans="2:61" ht="18.95" customHeight="1">
      <c r="B13" s="20" t="s">
        <v>341</v>
      </c>
      <c r="C13" s="18">
        <v>0.1170810416909296</v>
      </c>
      <c r="D13" s="18">
        <v>9.653851680192857E-2</v>
      </c>
      <c r="E13" s="18">
        <v>0.13259444332123671</v>
      </c>
      <c r="G13" s="18">
        <v>0.11070021492422651</v>
      </c>
      <c r="H13" s="18">
        <v>0.1025341701219456</v>
      </c>
      <c r="I13" s="18">
        <v>0.14484735416102781</v>
      </c>
      <c r="J13" s="18">
        <v>0.1001229959818092</v>
      </c>
      <c r="K13" s="18">
        <v>9.9526453916739505E-2</v>
      </c>
      <c r="L13" s="18">
        <v>0.12741270514258909</v>
      </c>
      <c r="M13" s="18">
        <v>9.7055965060172888E-2</v>
      </c>
      <c r="N13" s="18">
        <v>0.12924433736985211</v>
      </c>
      <c r="O13" s="18">
        <v>0.14939438181625031</v>
      </c>
      <c r="Q13" s="18">
        <v>0.1247299835765658</v>
      </c>
      <c r="R13" s="18">
        <v>0.13147436155770889</v>
      </c>
      <c r="S13" s="18">
        <v>9.2718346172264487E-2</v>
      </c>
      <c r="T13" s="18">
        <v>0.1152709496418553</v>
      </c>
      <c r="V13" s="18">
        <v>0.13434469336441249</v>
      </c>
      <c r="W13" s="18">
        <v>0.1488225519233437</v>
      </c>
      <c r="X13" s="18">
        <v>0.15224936486118729</v>
      </c>
      <c r="Y13" s="18">
        <v>0.11328086925836769</v>
      </c>
      <c r="Z13" s="18">
        <v>0.1018464427048482</v>
      </c>
      <c r="AA13" s="18">
        <v>7.6205807898309094E-2</v>
      </c>
      <c r="AB13" s="18">
        <v>9.0519539757145565E-2</v>
      </c>
      <c r="AD13" s="18">
        <v>9.6982827732880472E-2</v>
      </c>
      <c r="AE13" s="18">
        <v>0.1276337927074164</v>
      </c>
      <c r="AF13" s="18">
        <v>0.1210242498263438</v>
      </c>
      <c r="AG13" s="18">
        <v>0.13987296554659279</v>
      </c>
      <c r="AH13" s="18">
        <v>0.119695126220018</v>
      </c>
      <c r="AI13" s="18">
        <v>0.14309350431505211</v>
      </c>
      <c r="AJ13" s="18">
        <v>0.42490537416656349</v>
      </c>
      <c r="AL13" s="18">
        <v>0.13752</v>
      </c>
      <c r="AM13" s="18">
        <v>0.14685000000000001</v>
      </c>
      <c r="AN13" s="18">
        <v>0.14113000000000001</v>
      </c>
      <c r="AP13" s="18">
        <v>9.3671952803395006E-2</v>
      </c>
      <c r="AQ13" s="18">
        <v>7.9296310488625454E-2</v>
      </c>
      <c r="AR13" s="18">
        <v>5.5814710068594078E-2</v>
      </c>
      <c r="AS13" s="18">
        <v>0.107918161637127</v>
      </c>
      <c r="AT13" s="18">
        <v>8.6154465308422551E-2</v>
      </c>
      <c r="AU13" s="18">
        <v>0</v>
      </c>
      <c r="AW13" s="18">
        <v>0.1100549042470448</v>
      </c>
      <c r="AX13" s="18">
        <v>0.1666285628907925</v>
      </c>
      <c r="AZ13" s="18">
        <v>0.15130279945493111</v>
      </c>
      <c r="BA13" s="18">
        <v>0.1176169886971581</v>
      </c>
      <c r="BB13" s="18">
        <v>5.6121061358613562E-2</v>
      </c>
      <c r="BC13" s="18">
        <v>0.1170346810565404</v>
      </c>
      <c r="BD13" s="18">
        <v>0.10321564715939641</v>
      </c>
      <c r="BE13" s="18">
        <v>7.2264645415973869E-2</v>
      </c>
      <c r="BF13" s="18">
        <v>0.1025801834494721</v>
      </c>
      <c r="BG13" s="18">
        <v>0.14198739035135491</v>
      </c>
    </row>
    <row r="14" spans="2:61" ht="18.95" customHeight="1">
      <c r="B14" s="20" t="s">
        <v>119</v>
      </c>
      <c r="C14" s="18">
        <v>4.5445601760827299E-2</v>
      </c>
      <c r="D14" s="18">
        <v>2.6945913164255791E-2</v>
      </c>
      <c r="E14" s="18">
        <v>5.9494225151148682E-2</v>
      </c>
      <c r="G14" s="18">
        <v>7.2366226637077924E-2</v>
      </c>
      <c r="H14" s="18">
        <v>5.7309984112906019E-2</v>
      </c>
      <c r="I14" s="18">
        <v>4.6676051052595813E-2</v>
      </c>
      <c r="J14" s="18">
        <v>5.9426583469073993E-2</v>
      </c>
      <c r="K14" s="18">
        <v>2.9869911773563611E-2</v>
      </c>
      <c r="L14" s="18">
        <v>5.4564555604948217E-2</v>
      </c>
      <c r="M14" s="18">
        <v>2.7492326758589179E-2</v>
      </c>
      <c r="N14" s="18">
        <v>3.7467372960007912E-2</v>
      </c>
      <c r="O14" s="18">
        <v>5.2789594228993972E-2</v>
      </c>
      <c r="Q14" s="18">
        <v>3.076196593318636E-2</v>
      </c>
      <c r="R14" s="18">
        <v>4.4467570377170647E-2</v>
      </c>
      <c r="S14" s="18">
        <v>5.1530685333044543E-2</v>
      </c>
      <c r="T14" s="18">
        <v>6.2582222403909718E-2</v>
      </c>
      <c r="V14" s="18">
        <v>9.702468944436192E-2</v>
      </c>
      <c r="W14" s="18">
        <v>4.2137919966200338E-2</v>
      </c>
      <c r="X14" s="18">
        <v>2.8489454354603819E-2</v>
      </c>
      <c r="Y14" s="18">
        <v>4.2847554224917657E-2</v>
      </c>
      <c r="Z14" s="18">
        <v>3.2077500425158438E-2</v>
      </c>
      <c r="AA14" s="18">
        <v>2.8342357009951871E-2</v>
      </c>
      <c r="AB14" s="18">
        <v>4.5987642563683123E-2</v>
      </c>
      <c r="AD14" s="18">
        <v>3.5706648895217789E-2</v>
      </c>
      <c r="AE14" s="18">
        <v>4.0222793440053868E-2</v>
      </c>
      <c r="AF14" s="18">
        <v>4.4197525680628597E-2</v>
      </c>
      <c r="AG14" s="18">
        <v>4.7487184727619973E-2</v>
      </c>
      <c r="AH14" s="18">
        <v>6.0897781843391403E-2</v>
      </c>
      <c r="AI14" s="18">
        <v>6.5428605101202478E-2</v>
      </c>
      <c r="AJ14" s="18">
        <v>0.39647756834711217</v>
      </c>
      <c r="AL14" s="18">
        <v>2.069E-2</v>
      </c>
      <c r="AM14" s="18">
        <v>5.185E-2</v>
      </c>
      <c r="AN14" s="18">
        <v>2.2870000000000001E-2</v>
      </c>
      <c r="AP14" s="18">
        <v>2.0347435952201991E-2</v>
      </c>
      <c r="AQ14" s="18">
        <v>6.5566431261095598E-2</v>
      </c>
      <c r="AR14" s="18">
        <v>1.4688188610521879E-2</v>
      </c>
      <c r="AS14" s="18">
        <v>3.582326791816471E-2</v>
      </c>
      <c r="AT14" s="18">
        <v>2.820132958535046E-2</v>
      </c>
      <c r="AU14" s="18">
        <v>0</v>
      </c>
      <c r="AW14" s="18">
        <v>3.6168290557402283E-2</v>
      </c>
      <c r="AX14" s="18">
        <v>0.1030707463875534</v>
      </c>
      <c r="AZ14" s="18">
        <v>6.4389855979508845E-2</v>
      </c>
      <c r="BA14" s="18">
        <v>3.1947259515376497E-2</v>
      </c>
      <c r="BB14" s="18">
        <v>3.014568337776671E-2</v>
      </c>
      <c r="BC14" s="18">
        <v>2.5655262624038781E-2</v>
      </c>
      <c r="BD14" s="18">
        <v>3.6620402019831681E-2</v>
      </c>
      <c r="BE14" s="18">
        <v>1.32918299949615E-2</v>
      </c>
      <c r="BF14" s="18">
        <v>6.8746385818122924E-2</v>
      </c>
      <c r="BG14" s="18">
        <v>8.465603663745587E-2</v>
      </c>
    </row>
    <row r="16" spans="2:61">
      <c r="B16" t="s">
        <v>483</v>
      </c>
    </row>
    <row r="17" spans="2:2">
      <c r="B17" t="s">
        <v>11</v>
      </c>
    </row>
    <row r="19" spans="2:2">
      <c r="B19"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I19"/>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352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337</v>
      </c>
      <c r="C9" s="18">
        <v>7.5800219285587903E-2</v>
      </c>
      <c r="D9" s="18">
        <v>8.8798362845289844E-2</v>
      </c>
      <c r="E9" s="18">
        <v>6.5988799853910332E-2</v>
      </c>
      <c r="G9" s="18">
        <v>7.8992784060204005E-2</v>
      </c>
      <c r="H9" s="18">
        <v>7.4948938062952053E-2</v>
      </c>
      <c r="I9" s="18">
        <v>6.6834978121771221E-2</v>
      </c>
      <c r="J9" s="18">
        <v>6.257738579777572E-2</v>
      </c>
      <c r="K9" s="18">
        <v>7.9068032614002609E-2</v>
      </c>
      <c r="L9" s="18">
        <v>6.426601994454921E-2</v>
      </c>
      <c r="M9" s="18">
        <v>0.1186323386913354</v>
      </c>
      <c r="N9" s="18">
        <v>7.2000959304631268E-2</v>
      </c>
      <c r="O9" s="18">
        <v>3.9883100887584913E-2</v>
      </c>
      <c r="Q9" s="18">
        <v>9.3710041673273348E-2</v>
      </c>
      <c r="R9" s="18">
        <v>4.9543181742425349E-2</v>
      </c>
      <c r="S9" s="18">
        <v>7.5017869032108789E-2</v>
      </c>
      <c r="T9" s="18">
        <v>7.020812851613302E-2</v>
      </c>
      <c r="V9" s="18">
        <v>7.2732103454942923E-2</v>
      </c>
      <c r="W9" s="18">
        <v>9.3355814296878864E-2</v>
      </c>
      <c r="X9" s="18">
        <v>9.1276856732341802E-2</v>
      </c>
      <c r="Y9" s="18">
        <v>5.3417036026828228E-2</v>
      </c>
      <c r="Z9" s="18">
        <v>8.0491941649239188E-2</v>
      </c>
      <c r="AA9" s="18">
        <v>5.8331489057955779E-2</v>
      </c>
      <c r="AB9" s="18">
        <v>7.9493282244690419E-2</v>
      </c>
      <c r="AD9" s="18">
        <v>9.9004547481383473E-2</v>
      </c>
      <c r="AE9" s="18">
        <v>6.6359840235397705E-2</v>
      </c>
      <c r="AF9" s="18">
        <v>6.9957521303312564E-2</v>
      </c>
      <c r="AG9" s="18">
        <v>9.1023543128627815E-2</v>
      </c>
      <c r="AH9" s="18">
        <v>5.6495742656452928E-2</v>
      </c>
      <c r="AI9" s="18">
        <v>4.807140168721194E-2</v>
      </c>
      <c r="AJ9" s="18">
        <v>0</v>
      </c>
      <c r="AL9" s="18">
        <v>0.11043</v>
      </c>
      <c r="AM9" s="18">
        <v>5.4550000000000001E-2</v>
      </c>
      <c r="AN9" s="18">
        <v>0.13550000000000001</v>
      </c>
      <c r="AP9" s="18">
        <v>6.0410531049170872E-2</v>
      </c>
      <c r="AQ9" s="18">
        <v>6.837665077072605E-2</v>
      </c>
      <c r="AR9" s="18">
        <v>0.12821351223627231</v>
      </c>
      <c r="AS9" s="18">
        <v>6.2838890792653895E-2</v>
      </c>
      <c r="AT9" s="18">
        <v>6.2007396824235117E-2</v>
      </c>
      <c r="AU9" s="18">
        <v>0.1012857084643447</v>
      </c>
      <c r="AW9" s="18">
        <v>8.128584842478942E-2</v>
      </c>
      <c r="AX9" s="18">
        <v>3.9626276153112858E-2</v>
      </c>
      <c r="AZ9" s="18">
        <v>6.4633066727038099E-2</v>
      </c>
      <c r="BA9" s="18">
        <v>0.10932514405396231</v>
      </c>
      <c r="BB9" s="18">
        <v>6.7618450882118472E-2</v>
      </c>
      <c r="BC9" s="18">
        <v>7.6355274153633149E-2</v>
      </c>
      <c r="BD9" s="18">
        <v>6.9177507620604581E-2</v>
      </c>
      <c r="BE9" s="18">
        <v>8.3641949588933326E-2</v>
      </c>
      <c r="BF9" s="18">
        <v>2.9866115671632519E-2</v>
      </c>
      <c r="BG9" s="18">
        <v>5.5434158235045577E-2</v>
      </c>
    </row>
    <row r="10" spans="2:61" ht="18.95" customHeight="1">
      <c r="B10" s="20" t="s">
        <v>338</v>
      </c>
      <c r="C10" s="18">
        <v>0.17867780635568661</v>
      </c>
      <c r="D10" s="18">
        <v>0.21214580634567221</v>
      </c>
      <c r="E10" s="18">
        <v>0.1529901220113345</v>
      </c>
      <c r="G10" s="18">
        <v>0.1526987139135933</v>
      </c>
      <c r="H10" s="18">
        <v>0.1781818555226731</v>
      </c>
      <c r="I10" s="18">
        <v>0.14847749837193339</v>
      </c>
      <c r="J10" s="18">
        <v>0.13920988068409529</v>
      </c>
      <c r="K10" s="18">
        <v>0.18451497473805051</v>
      </c>
      <c r="L10" s="18">
        <v>0.16964173729692289</v>
      </c>
      <c r="M10" s="18">
        <v>0.24446345803026179</v>
      </c>
      <c r="N10" s="18">
        <v>0.17853521686747251</v>
      </c>
      <c r="O10" s="18">
        <v>0.15167333845553641</v>
      </c>
      <c r="Q10" s="18">
        <v>0.2290554580937571</v>
      </c>
      <c r="R10" s="18">
        <v>0.14508065893557259</v>
      </c>
      <c r="S10" s="18">
        <v>0.16759043241885541</v>
      </c>
      <c r="T10" s="18">
        <v>0.1502602880565988</v>
      </c>
      <c r="V10" s="18">
        <v>0.15173551250317741</v>
      </c>
      <c r="W10" s="18">
        <v>0.17744031295818261</v>
      </c>
      <c r="X10" s="18">
        <v>0.16820014916806991</v>
      </c>
      <c r="Y10" s="18">
        <v>0.16417722285780659</v>
      </c>
      <c r="Z10" s="18">
        <v>0.20326467388819111</v>
      </c>
      <c r="AA10" s="18">
        <v>0.19288939558390361</v>
      </c>
      <c r="AB10" s="18">
        <v>0.19378559271983359</v>
      </c>
      <c r="AD10" s="18">
        <v>0.23545460775919391</v>
      </c>
      <c r="AE10" s="18">
        <v>0.17864441573393369</v>
      </c>
      <c r="AF10" s="18">
        <v>0.1450959531950245</v>
      </c>
      <c r="AG10" s="18">
        <v>0.1528365723212228</v>
      </c>
      <c r="AH10" s="18">
        <v>0.1499141773151981</v>
      </c>
      <c r="AI10" s="18">
        <v>9.5538039121364812E-2</v>
      </c>
      <c r="AJ10" s="18">
        <v>0</v>
      </c>
      <c r="AL10" s="18">
        <v>0.19205</v>
      </c>
      <c r="AM10" s="18">
        <v>0.15190000000000001</v>
      </c>
      <c r="AN10" s="18">
        <v>0.16511999999999999</v>
      </c>
      <c r="AP10" s="18">
        <v>0.2084873231891132</v>
      </c>
      <c r="AQ10" s="18">
        <v>0.15818695203930069</v>
      </c>
      <c r="AR10" s="18">
        <v>0.23605954855574629</v>
      </c>
      <c r="AS10" s="18">
        <v>0.18548761325861121</v>
      </c>
      <c r="AT10" s="18">
        <v>0.27168297831865162</v>
      </c>
      <c r="AU10" s="18">
        <v>0.28813973021521411</v>
      </c>
      <c r="AW10" s="18">
        <v>0.1869632352836598</v>
      </c>
      <c r="AX10" s="18">
        <v>0.1293266816214442</v>
      </c>
      <c r="AZ10" s="18">
        <v>0.14382399747141369</v>
      </c>
      <c r="BA10" s="18">
        <v>0.21459327532125461</v>
      </c>
      <c r="BB10" s="18">
        <v>0.18425607382361001</v>
      </c>
      <c r="BC10" s="18">
        <v>0.20531012302606799</v>
      </c>
      <c r="BD10" s="18">
        <v>0.24138771655974589</v>
      </c>
      <c r="BE10" s="18">
        <v>0.2344523296945481</v>
      </c>
      <c r="BF10" s="18">
        <v>0.10619969794761421</v>
      </c>
      <c r="BG10" s="18">
        <v>0.18225110090870189</v>
      </c>
    </row>
    <row r="11" spans="2:61" ht="32.1" customHeight="1">
      <c r="B11" s="20" t="s">
        <v>339</v>
      </c>
      <c r="C11" s="18">
        <v>0.31700476187802079</v>
      </c>
      <c r="D11" s="18">
        <v>0.31231736895701412</v>
      </c>
      <c r="E11" s="18">
        <v>0.32093637643574191</v>
      </c>
      <c r="G11" s="18">
        <v>0.41387882226500489</v>
      </c>
      <c r="H11" s="18">
        <v>0.34598501705483159</v>
      </c>
      <c r="I11" s="18">
        <v>0.32155285343953272</v>
      </c>
      <c r="J11" s="18">
        <v>0.30937969177171398</v>
      </c>
      <c r="K11" s="18">
        <v>0.32054350466749443</v>
      </c>
      <c r="L11" s="18">
        <v>0.3216345306664532</v>
      </c>
      <c r="M11" s="18">
        <v>0.2689907230349291</v>
      </c>
      <c r="N11" s="18">
        <v>0.32329080237351332</v>
      </c>
      <c r="O11" s="18">
        <v>0.29289655623736821</v>
      </c>
      <c r="Q11" s="18">
        <v>0.30748843862258968</v>
      </c>
      <c r="R11" s="18">
        <v>0.31439920012973982</v>
      </c>
      <c r="S11" s="18">
        <v>0.33932813824942748</v>
      </c>
      <c r="T11" s="18">
        <v>0.31260343950318581</v>
      </c>
      <c r="V11" s="18">
        <v>0.3147826126329249</v>
      </c>
      <c r="W11" s="18">
        <v>0.32438409173911747</v>
      </c>
      <c r="X11" s="18">
        <v>0.30567774117336671</v>
      </c>
      <c r="Y11" s="18">
        <v>0.31523859544242411</v>
      </c>
      <c r="Z11" s="18">
        <v>0.28639845231481609</v>
      </c>
      <c r="AA11" s="18">
        <v>0.34179642282480532</v>
      </c>
      <c r="AB11" s="18">
        <v>0.33041664796740922</v>
      </c>
      <c r="AD11" s="18">
        <v>0.30892235349975572</v>
      </c>
      <c r="AE11" s="18">
        <v>0.30802307110743982</v>
      </c>
      <c r="AF11" s="18">
        <v>0.33163345083877582</v>
      </c>
      <c r="AG11" s="18">
        <v>0.32858282906605379</v>
      </c>
      <c r="AH11" s="18">
        <v>0.3182518605281765</v>
      </c>
      <c r="AI11" s="18">
        <v>0.33181253505785352</v>
      </c>
      <c r="AJ11" s="18">
        <v>0.17861705748632431</v>
      </c>
      <c r="AL11" s="18">
        <v>0.33710000000000001</v>
      </c>
      <c r="AM11" s="18">
        <v>0.34436</v>
      </c>
      <c r="AN11" s="18">
        <v>0.29093000000000002</v>
      </c>
      <c r="AP11" s="18">
        <v>0.3148551461717497</v>
      </c>
      <c r="AQ11" s="18">
        <v>0.35027155307292202</v>
      </c>
      <c r="AR11" s="18">
        <v>0.32538534457483448</v>
      </c>
      <c r="AS11" s="18">
        <v>0.28821551609919399</v>
      </c>
      <c r="AT11" s="18">
        <v>0.31998555530496747</v>
      </c>
      <c r="AU11" s="18">
        <v>0.38963074751860438</v>
      </c>
      <c r="AW11" s="18">
        <v>0.32325520752416481</v>
      </c>
      <c r="AX11" s="18">
        <v>0.26326646962917272</v>
      </c>
      <c r="AZ11" s="18">
        <v>0.33018528667210989</v>
      </c>
      <c r="BA11" s="18">
        <v>0.30647018588411218</v>
      </c>
      <c r="BB11" s="18">
        <v>0.32599251579226313</v>
      </c>
      <c r="BC11" s="18">
        <v>0.29472301753703328</v>
      </c>
      <c r="BD11" s="18">
        <v>0.32477634603132183</v>
      </c>
      <c r="BE11" s="18">
        <v>0.34098075766136121</v>
      </c>
      <c r="BF11" s="18">
        <v>0.30945398202568158</v>
      </c>
      <c r="BG11" s="18">
        <v>0.2840220448509117</v>
      </c>
    </row>
    <row r="12" spans="2:61" ht="18.95" customHeight="1">
      <c r="B12" s="20" t="s">
        <v>340</v>
      </c>
      <c r="C12" s="18">
        <v>0.15774160292559741</v>
      </c>
      <c r="D12" s="18">
        <v>0.16056018274694711</v>
      </c>
      <c r="E12" s="18">
        <v>0.15534305524921041</v>
      </c>
      <c r="G12" s="18">
        <v>0.1197464528493378</v>
      </c>
      <c r="H12" s="18">
        <v>0.1513731733752077</v>
      </c>
      <c r="I12" s="18">
        <v>0.17764664799987351</v>
      </c>
      <c r="J12" s="18">
        <v>0.17322454877904259</v>
      </c>
      <c r="K12" s="18">
        <v>0.16883435025093199</v>
      </c>
      <c r="L12" s="18">
        <v>0.14357339144361919</v>
      </c>
      <c r="M12" s="18">
        <v>0.16154846307959281</v>
      </c>
      <c r="N12" s="18">
        <v>0.15354649348292471</v>
      </c>
      <c r="O12" s="18">
        <v>0.1541951045983361</v>
      </c>
      <c r="Q12" s="18">
        <v>0.15458444705134361</v>
      </c>
      <c r="R12" s="18">
        <v>0.18119094138497061</v>
      </c>
      <c r="S12" s="18">
        <v>0.1674790745320521</v>
      </c>
      <c r="T12" s="18">
        <v>0.13192142105160579</v>
      </c>
      <c r="V12" s="18">
        <v>0.15628471315542489</v>
      </c>
      <c r="W12" s="18">
        <v>0.14241003777367331</v>
      </c>
      <c r="X12" s="18">
        <v>0.16283481679618131</v>
      </c>
      <c r="Y12" s="18">
        <v>0.19302280554017581</v>
      </c>
      <c r="Z12" s="18">
        <v>0.16389038953818089</v>
      </c>
      <c r="AA12" s="18">
        <v>0.13078879565492671</v>
      </c>
      <c r="AB12" s="18">
        <v>0.15587711377022431</v>
      </c>
      <c r="AD12" s="18">
        <v>0.14840247842245979</v>
      </c>
      <c r="AE12" s="18">
        <v>0.17171587368876551</v>
      </c>
      <c r="AF12" s="18">
        <v>0.15082937251695461</v>
      </c>
      <c r="AG12" s="18">
        <v>0.14116692928309191</v>
      </c>
      <c r="AH12" s="18">
        <v>0.1598439284958923</v>
      </c>
      <c r="AI12" s="18">
        <v>0.18352140483011231</v>
      </c>
      <c r="AJ12" s="18">
        <v>0</v>
      </c>
      <c r="AL12" s="18">
        <v>0.15278</v>
      </c>
      <c r="AM12" s="18">
        <v>0.16148999999999999</v>
      </c>
      <c r="AN12" s="18">
        <v>0.18329000000000001</v>
      </c>
      <c r="AP12" s="18">
        <v>0.16183072728186959</v>
      </c>
      <c r="AQ12" s="18">
        <v>0.13890889325376959</v>
      </c>
      <c r="AR12" s="18">
        <v>0.1544387998916682</v>
      </c>
      <c r="AS12" s="18">
        <v>0.17500792053624961</v>
      </c>
      <c r="AT12" s="18">
        <v>0.13501340072921961</v>
      </c>
      <c r="AU12" s="18">
        <v>0.1286496366080524</v>
      </c>
      <c r="AW12" s="18">
        <v>0.160766562904854</v>
      </c>
      <c r="AX12" s="18">
        <v>0.13544271027223909</v>
      </c>
      <c r="AZ12" s="18">
        <v>0.1571603605391719</v>
      </c>
      <c r="BA12" s="18">
        <v>0.1604030961609782</v>
      </c>
      <c r="BB12" s="18">
        <v>0.18353857393776199</v>
      </c>
      <c r="BC12" s="18">
        <v>0.15746738150367631</v>
      </c>
      <c r="BD12" s="18">
        <v>0.1365803515825173</v>
      </c>
      <c r="BE12" s="18">
        <v>0.1236768051917357</v>
      </c>
      <c r="BF12" s="18">
        <v>0.1232797678468685</v>
      </c>
      <c r="BG12" s="18">
        <v>0.12570649628848579</v>
      </c>
    </row>
    <row r="13" spans="2:61" ht="18.95" customHeight="1">
      <c r="B13" s="20" t="s">
        <v>341</v>
      </c>
      <c r="C13" s="18">
        <v>0.1915312471903213</v>
      </c>
      <c r="D13" s="18">
        <v>0.17177305455327141</v>
      </c>
      <c r="E13" s="18">
        <v>0.206613286310558</v>
      </c>
      <c r="G13" s="18">
        <v>0.16967807599038001</v>
      </c>
      <c r="H13" s="18">
        <v>0.1596330064560397</v>
      </c>
      <c r="I13" s="18">
        <v>0.19063391374243591</v>
      </c>
      <c r="J13" s="18">
        <v>0.23645683958084299</v>
      </c>
      <c r="K13" s="18">
        <v>0.1803093472653084</v>
      </c>
      <c r="L13" s="18">
        <v>0.21415431301307161</v>
      </c>
      <c r="M13" s="18">
        <v>0.15250341283370991</v>
      </c>
      <c r="N13" s="18">
        <v>0.1823993160329879</v>
      </c>
      <c r="O13" s="18">
        <v>0.2754642878341193</v>
      </c>
      <c r="Q13" s="18">
        <v>0.15355657932510119</v>
      </c>
      <c r="R13" s="18">
        <v>0.22941694618416769</v>
      </c>
      <c r="S13" s="18">
        <v>0.17752436868126831</v>
      </c>
      <c r="T13" s="18">
        <v>0.22845413409215631</v>
      </c>
      <c r="V13" s="18">
        <v>0.1660261688620423</v>
      </c>
      <c r="W13" s="18">
        <v>0.16290349156592701</v>
      </c>
      <c r="X13" s="18">
        <v>0.20009806396757851</v>
      </c>
      <c r="Y13" s="18">
        <v>0.2170967811818526</v>
      </c>
      <c r="Z13" s="18">
        <v>0.1964167706515787</v>
      </c>
      <c r="AA13" s="18">
        <v>0.2140192144755457</v>
      </c>
      <c r="AB13" s="18">
        <v>0.18642058108571591</v>
      </c>
      <c r="AD13" s="18">
        <v>0.14606668270708589</v>
      </c>
      <c r="AE13" s="18">
        <v>0.20240492530771859</v>
      </c>
      <c r="AF13" s="18">
        <v>0.2206089893646708</v>
      </c>
      <c r="AG13" s="18">
        <v>0.22518220962662841</v>
      </c>
      <c r="AH13" s="18">
        <v>0.2140124013998177</v>
      </c>
      <c r="AI13" s="18">
        <v>0.2237433456053731</v>
      </c>
      <c r="AJ13" s="18">
        <v>0.23780733087109049</v>
      </c>
      <c r="AL13" s="18">
        <v>0.13841000000000001</v>
      </c>
      <c r="AM13" s="18">
        <v>0.18274000000000001</v>
      </c>
      <c r="AN13" s="18">
        <v>0.1376</v>
      </c>
      <c r="AP13" s="18">
        <v>0.20453199010470649</v>
      </c>
      <c r="AQ13" s="18">
        <v>0.20376069341420541</v>
      </c>
      <c r="AR13" s="18">
        <v>0.1237237502930853</v>
      </c>
      <c r="AS13" s="18">
        <v>0.2262772547503496</v>
      </c>
      <c r="AT13" s="18">
        <v>0.16613241470067719</v>
      </c>
      <c r="AU13" s="18">
        <v>4.6263062419807148E-2</v>
      </c>
      <c r="AW13" s="18">
        <v>0.1804636197773295</v>
      </c>
      <c r="AX13" s="18">
        <v>0.27253297469476212</v>
      </c>
      <c r="AZ13" s="18">
        <v>0.18214532967838501</v>
      </c>
      <c r="BA13" s="18">
        <v>0.15780087309175669</v>
      </c>
      <c r="BB13" s="18">
        <v>0.19459567741402251</v>
      </c>
      <c r="BC13" s="18">
        <v>0.21123136723256411</v>
      </c>
      <c r="BD13" s="18">
        <v>0.1754080924127287</v>
      </c>
      <c r="BE13" s="18">
        <v>0.17965640158072901</v>
      </c>
      <c r="BF13" s="18">
        <v>0.3090262768956209</v>
      </c>
      <c r="BG13" s="18">
        <v>0.30091879275395611</v>
      </c>
    </row>
    <row r="14" spans="2:61" ht="18.95" customHeight="1">
      <c r="B14" s="20" t="s">
        <v>119</v>
      </c>
      <c r="C14" s="18">
        <v>7.9244362364785992E-2</v>
      </c>
      <c r="D14" s="18">
        <v>5.4405224551805423E-2</v>
      </c>
      <c r="E14" s="18">
        <v>9.8128360139244905E-2</v>
      </c>
      <c r="G14" s="18">
        <v>6.5005150921479821E-2</v>
      </c>
      <c r="H14" s="18">
        <v>8.9878009528295971E-2</v>
      </c>
      <c r="I14" s="18">
        <v>9.4854108324453276E-2</v>
      </c>
      <c r="J14" s="18">
        <v>7.9151653386529436E-2</v>
      </c>
      <c r="K14" s="18">
        <v>6.6729790464212055E-2</v>
      </c>
      <c r="L14" s="18">
        <v>8.6730007635383785E-2</v>
      </c>
      <c r="M14" s="18">
        <v>5.3861604330171058E-2</v>
      </c>
      <c r="N14" s="18">
        <v>9.0227211938470261E-2</v>
      </c>
      <c r="O14" s="18">
        <v>8.588761198705526E-2</v>
      </c>
      <c r="Q14" s="18">
        <v>6.1605035233935027E-2</v>
      </c>
      <c r="R14" s="18">
        <v>8.0369071623123872E-2</v>
      </c>
      <c r="S14" s="18">
        <v>7.3060117086287901E-2</v>
      </c>
      <c r="T14" s="18">
        <v>0.1065525887803203</v>
      </c>
      <c r="V14" s="18">
        <v>0.1384388893914878</v>
      </c>
      <c r="W14" s="18">
        <v>9.9506251666220874E-2</v>
      </c>
      <c r="X14" s="18">
        <v>7.1912372162461602E-2</v>
      </c>
      <c r="Y14" s="18">
        <v>5.7047558950912548E-2</v>
      </c>
      <c r="Z14" s="18">
        <v>6.9537771957994182E-2</v>
      </c>
      <c r="AA14" s="18">
        <v>6.2174682402862669E-2</v>
      </c>
      <c r="AB14" s="18">
        <v>5.4006782212126569E-2</v>
      </c>
      <c r="AD14" s="18">
        <v>6.2149330130121208E-2</v>
      </c>
      <c r="AE14" s="18">
        <v>7.2851873926744748E-2</v>
      </c>
      <c r="AF14" s="18">
        <v>8.1874712781261641E-2</v>
      </c>
      <c r="AG14" s="18">
        <v>6.1207916574375049E-2</v>
      </c>
      <c r="AH14" s="18">
        <v>0.1014818896044625</v>
      </c>
      <c r="AI14" s="18">
        <v>0.11731327369808441</v>
      </c>
      <c r="AJ14" s="18">
        <v>0.5835756116425852</v>
      </c>
      <c r="AL14" s="18">
        <v>6.923E-2</v>
      </c>
      <c r="AM14" s="18">
        <v>0.10496</v>
      </c>
      <c r="AN14" s="18">
        <v>8.7559999999999999E-2</v>
      </c>
      <c r="AP14" s="18">
        <v>4.9884282203390237E-2</v>
      </c>
      <c r="AQ14" s="18">
        <v>8.0495257449076138E-2</v>
      </c>
      <c r="AR14" s="18">
        <v>3.2179044448393618E-2</v>
      </c>
      <c r="AS14" s="18">
        <v>6.2172804562941643E-2</v>
      </c>
      <c r="AT14" s="18">
        <v>4.517825412224908E-2</v>
      </c>
      <c r="AU14" s="18">
        <v>4.6031114773976943E-2</v>
      </c>
      <c r="AW14" s="18">
        <v>6.7265526085202615E-2</v>
      </c>
      <c r="AX14" s="18">
        <v>0.15980488762926909</v>
      </c>
      <c r="AZ14" s="18">
        <v>0.12205195891188129</v>
      </c>
      <c r="BA14" s="18">
        <v>5.1407425487936018E-2</v>
      </c>
      <c r="BB14" s="18">
        <v>4.3998708150223727E-2</v>
      </c>
      <c r="BC14" s="18">
        <v>5.4912836547025362E-2</v>
      </c>
      <c r="BD14" s="18">
        <v>5.2669985793081582E-2</v>
      </c>
      <c r="BE14" s="18">
        <v>3.7591756282692852E-2</v>
      </c>
      <c r="BF14" s="18">
        <v>0.1221741596125822</v>
      </c>
      <c r="BG14" s="18">
        <v>5.1667406962898739E-2</v>
      </c>
    </row>
    <row r="16" spans="2:61">
      <c r="B16" t="s">
        <v>483</v>
      </c>
    </row>
    <row r="17" spans="2:2">
      <c r="B17" t="s">
        <v>11</v>
      </c>
    </row>
    <row r="19" spans="2:2">
      <c r="B19"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BI19"/>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353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2912</v>
      </c>
      <c r="D7" s="27">
        <v>1152</v>
      </c>
      <c r="E7" s="27">
        <v>1751</v>
      </c>
      <c r="G7" s="27">
        <v>147</v>
      </c>
      <c r="H7" s="27">
        <v>412</v>
      </c>
      <c r="I7" s="27">
        <v>288</v>
      </c>
      <c r="J7" s="27">
        <v>254</v>
      </c>
      <c r="K7" s="27">
        <v>311</v>
      </c>
      <c r="L7" s="27">
        <v>305</v>
      </c>
      <c r="M7" s="27">
        <v>483</v>
      </c>
      <c r="N7" s="27">
        <v>411</v>
      </c>
      <c r="O7" s="27">
        <v>301</v>
      </c>
      <c r="Q7" s="27">
        <v>1084</v>
      </c>
      <c r="R7" s="27">
        <v>610</v>
      </c>
      <c r="S7" s="27">
        <v>570</v>
      </c>
      <c r="T7" s="27">
        <v>624</v>
      </c>
      <c r="V7" s="27">
        <v>478</v>
      </c>
      <c r="W7" s="27">
        <v>611</v>
      </c>
      <c r="X7" s="27">
        <v>555</v>
      </c>
      <c r="Y7" s="27">
        <v>474</v>
      </c>
      <c r="Z7" s="27">
        <v>368</v>
      </c>
      <c r="AA7" s="27">
        <v>216</v>
      </c>
      <c r="AB7" s="27">
        <v>210</v>
      </c>
      <c r="AD7" s="27">
        <v>980</v>
      </c>
      <c r="AE7" s="27">
        <v>615</v>
      </c>
      <c r="AF7" s="27">
        <v>527</v>
      </c>
      <c r="AG7" s="27">
        <v>106</v>
      </c>
      <c r="AH7" s="27">
        <v>432</v>
      </c>
      <c r="AI7" s="27">
        <v>248</v>
      </c>
      <c r="AJ7" s="27">
        <v>4</v>
      </c>
      <c r="AL7" s="27">
        <v>547</v>
      </c>
      <c r="AM7" s="27">
        <v>640</v>
      </c>
      <c r="AN7" s="27">
        <v>180</v>
      </c>
      <c r="AP7" s="27">
        <v>232</v>
      </c>
      <c r="AQ7" s="27">
        <v>183</v>
      </c>
      <c r="AR7" s="27">
        <v>41</v>
      </c>
      <c r="AS7" s="27">
        <v>497</v>
      </c>
      <c r="AT7" s="27">
        <v>67</v>
      </c>
      <c r="AU7" s="27">
        <v>3</v>
      </c>
      <c r="AW7" s="27">
        <v>2547</v>
      </c>
      <c r="AX7" s="27">
        <v>330</v>
      </c>
      <c r="AZ7" s="27">
        <v>1326</v>
      </c>
      <c r="BA7" s="27">
        <v>930</v>
      </c>
      <c r="BB7" s="27">
        <v>0</v>
      </c>
      <c r="BC7" s="27">
        <v>527</v>
      </c>
      <c r="BD7" s="27">
        <v>129</v>
      </c>
      <c r="BE7" s="27">
        <v>0</v>
      </c>
      <c r="BF7" s="27">
        <v>0</v>
      </c>
      <c r="BG7" s="27">
        <v>0</v>
      </c>
    </row>
    <row r="8" spans="2:61">
      <c r="B8" s="7" t="s">
        <v>106</v>
      </c>
      <c r="C8" s="13">
        <v>2920</v>
      </c>
      <c r="D8" s="13">
        <v>1186</v>
      </c>
      <c r="E8" s="13">
        <v>1731</v>
      </c>
      <c r="G8" s="13">
        <v>136</v>
      </c>
      <c r="H8" s="13">
        <v>405</v>
      </c>
      <c r="I8" s="13">
        <v>290</v>
      </c>
      <c r="J8" s="13">
        <v>248</v>
      </c>
      <c r="K8" s="13">
        <v>312</v>
      </c>
      <c r="L8" s="13">
        <v>316</v>
      </c>
      <c r="M8" s="13">
        <v>484</v>
      </c>
      <c r="N8" s="13">
        <v>449</v>
      </c>
      <c r="O8" s="13">
        <v>279</v>
      </c>
      <c r="Q8" s="13">
        <v>1091</v>
      </c>
      <c r="R8" s="13">
        <v>607</v>
      </c>
      <c r="S8" s="13">
        <v>575</v>
      </c>
      <c r="T8" s="13">
        <v>622</v>
      </c>
      <c r="V8" s="13">
        <v>560</v>
      </c>
      <c r="W8" s="13">
        <v>582</v>
      </c>
      <c r="X8" s="13">
        <v>565</v>
      </c>
      <c r="Y8" s="13">
        <v>435</v>
      </c>
      <c r="Z8" s="13">
        <v>352</v>
      </c>
      <c r="AA8" s="13">
        <v>214</v>
      </c>
      <c r="AB8" s="13">
        <v>212</v>
      </c>
      <c r="AD8" s="13">
        <v>987</v>
      </c>
      <c r="AE8" s="13">
        <v>617</v>
      </c>
      <c r="AF8" s="13">
        <v>529</v>
      </c>
      <c r="AG8" s="13">
        <v>105</v>
      </c>
      <c r="AH8" s="13">
        <v>433</v>
      </c>
      <c r="AI8" s="13">
        <v>247</v>
      </c>
      <c r="AJ8" s="13">
        <v>4</v>
      </c>
      <c r="AL8" s="13">
        <v>567</v>
      </c>
      <c r="AM8" s="13">
        <v>660</v>
      </c>
      <c r="AN8" s="13">
        <v>184</v>
      </c>
      <c r="AP8" s="13">
        <v>229</v>
      </c>
      <c r="AQ8" s="13">
        <v>174</v>
      </c>
      <c r="AR8" s="13">
        <v>41</v>
      </c>
      <c r="AS8" s="13">
        <v>473</v>
      </c>
      <c r="AT8" s="13">
        <v>66</v>
      </c>
      <c r="AU8" s="13">
        <v>3</v>
      </c>
      <c r="AW8" s="13">
        <v>2553</v>
      </c>
      <c r="AX8" s="13">
        <v>332</v>
      </c>
      <c r="AZ8" s="13">
        <v>1382</v>
      </c>
      <c r="BA8" s="13">
        <v>902</v>
      </c>
      <c r="BB8" s="13">
        <v>0</v>
      </c>
      <c r="BC8" s="13">
        <v>510</v>
      </c>
      <c r="BD8" s="13">
        <v>127</v>
      </c>
      <c r="BE8" s="13">
        <v>0</v>
      </c>
      <c r="BF8" s="13">
        <v>0</v>
      </c>
      <c r="BG8" s="13">
        <v>0</v>
      </c>
    </row>
    <row r="9" spans="2:61" ht="18.95" customHeight="1">
      <c r="B9" s="20" t="s">
        <v>337</v>
      </c>
      <c r="C9" s="18">
        <v>0.10868826458471161</v>
      </c>
      <c r="D9" s="18">
        <v>0.1294162974951733</v>
      </c>
      <c r="E9" s="18">
        <v>9.4706492631363506E-2</v>
      </c>
      <c r="G9" s="18">
        <v>5.2533619282080897E-2</v>
      </c>
      <c r="H9" s="18">
        <v>0.1116094316075479</v>
      </c>
      <c r="I9" s="18">
        <v>0.1193767128994933</v>
      </c>
      <c r="J9" s="18">
        <v>7.752361005021928E-2</v>
      </c>
      <c r="K9" s="18">
        <v>9.7648000226626439E-2</v>
      </c>
      <c r="L9" s="18">
        <v>0.1030855706068461</v>
      </c>
      <c r="M9" s="18">
        <v>0.1715255222078868</v>
      </c>
      <c r="N9" s="18">
        <v>9.6778370748358405E-2</v>
      </c>
      <c r="O9" s="18">
        <v>7.747204815487084E-2</v>
      </c>
      <c r="Q9" s="18">
        <v>0.1130759640339509</v>
      </c>
      <c r="R9" s="18">
        <v>8.7553936851181735E-2</v>
      </c>
      <c r="S9" s="18">
        <v>0.1240034720859296</v>
      </c>
      <c r="T9" s="18">
        <v>0.10669510760659461</v>
      </c>
      <c r="V9" s="18">
        <v>6.5786445094446144E-2</v>
      </c>
      <c r="W9" s="18">
        <v>9.4772445342783521E-2</v>
      </c>
      <c r="X9" s="18">
        <v>0.105559182826889</v>
      </c>
      <c r="Y9" s="18">
        <v>0.11960631751239249</v>
      </c>
      <c r="Z9" s="18">
        <v>0.14282302360951499</v>
      </c>
      <c r="AA9" s="18">
        <v>0.1199700333644478</v>
      </c>
      <c r="AB9" s="18">
        <v>0.17794370484103439</v>
      </c>
      <c r="AD9" s="18">
        <v>0.1251345584244416</v>
      </c>
      <c r="AE9" s="18">
        <v>0.10812076340843881</v>
      </c>
      <c r="AF9" s="18">
        <v>0.1060678786762792</v>
      </c>
      <c r="AG9" s="18">
        <v>5.7395440009138848E-2</v>
      </c>
      <c r="AH9" s="18">
        <v>0.1023342661132427</v>
      </c>
      <c r="AI9" s="18">
        <v>8.4646206345055069E-2</v>
      </c>
      <c r="AJ9" s="18">
        <v>0</v>
      </c>
      <c r="AL9" s="18">
        <v>0.12091</v>
      </c>
      <c r="AM9" s="18">
        <v>5.9450000000000003E-2</v>
      </c>
      <c r="AN9" s="18">
        <v>0.12354999999999999</v>
      </c>
      <c r="AP9" s="18">
        <v>0.14421639497509639</v>
      </c>
      <c r="AQ9" s="18">
        <v>0.11174964566349831</v>
      </c>
      <c r="AR9" s="18">
        <v>0.19559545468052811</v>
      </c>
      <c r="AS9" s="18">
        <v>0.14565990294163009</v>
      </c>
      <c r="AT9" s="18">
        <v>0.16286244622239801</v>
      </c>
      <c r="AU9" s="18">
        <v>0.34230535587456951</v>
      </c>
      <c r="AW9" s="18">
        <v>0.11923004524689999</v>
      </c>
      <c r="AX9" s="18">
        <v>3.6173747223506768E-2</v>
      </c>
      <c r="AZ9" s="18">
        <v>8.1272804867025886E-2</v>
      </c>
      <c r="BA9" s="18">
        <v>0.12273123491227</v>
      </c>
      <c r="BB9" s="18">
        <v>0</v>
      </c>
      <c r="BC9" s="18">
        <v>0.1500531851131626</v>
      </c>
      <c r="BD9" s="18">
        <v>0.14117191074901889</v>
      </c>
      <c r="BE9" s="18">
        <v>0</v>
      </c>
      <c r="BF9" s="18">
        <v>0</v>
      </c>
      <c r="BG9" s="18">
        <v>0</v>
      </c>
    </row>
    <row r="10" spans="2:61" ht="18.95" customHeight="1">
      <c r="B10" s="20" t="s">
        <v>338</v>
      </c>
      <c r="C10" s="18">
        <v>0.27012786468881328</v>
      </c>
      <c r="D10" s="18">
        <v>0.28202459451632139</v>
      </c>
      <c r="E10" s="18">
        <v>0.26217127303688631</v>
      </c>
      <c r="G10" s="18">
        <v>0.29041917155787611</v>
      </c>
      <c r="H10" s="18">
        <v>0.29148022847210309</v>
      </c>
      <c r="I10" s="18">
        <v>0.2202364259500664</v>
      </c>
      <c r="J10" s="18">
        <v>0.26696774305071558</v>
      </c>
      <c r="K10" s="18">
        <v>0.29476665701470062</v>
      </c>
      <c r="L10" s="18">
        <v>0.25465251733360811</v>
      </c>
      <c r="M10" s="18">
        <v>0.28309808475020792</v>
      </c>
      <c r="N10" s="18">
        <v>0.27325366407825968</v>
      </c>
      <c r="O10" s="18">
        <v>0.24636755434865479</v>
      </c>
      <c r="Q10" s="18">
        <v>0.29551292970957571</v>
      </c>
      <c r="R10" s="18">
        <v>0.27578990135109721</v>
      </c>
      <c r="S10" s="18">
        <v>0.26882917310201848</v>
      </c>
      <c r="T10" s="18">
        <v>0.22194037860640919</v>
      </c>
      <c r="V10" s="18">
        <v>0.24225271839087409</v>
      </c>
      <c r="W10" s="18">
        <v>0.25707221729417529</v>
      </c>
      <c r="X10" s="18">
        <v>0.23634844306154909</v>
      </c>
      <c r="Y10" s="18">
        <v>0.30308791694334641</v>
      </c>
      <c r="Z10" s="18">
        <v>0.29814166368206552</v>
      </c>
      <c r="AA10" s="18">
        <v>0.3417038237305885</v>
      </c>
      <c r="AB10" s="18">
        <v>0.28328713938362371</v>
      </c>
      <c r="AD10" s="18">
        <v>0.28607702331270501</v>
      </c>
      <c r="AE10" s="18">
        <v>0.2478437360686743</v>
      </c>
      <c r="AF10" s="18">
        <v>0.28191478906007622</v>
      </c>
      <c r="AG10" s="18">
        <v>0.29438650968137042</v>
      </c>
      <c r="AH10" s="18">
        <v>0.26206091676065929</v>
      </c>
      <c r="AI10" s="18">
        <v>0.2414220350311102</v>
      </c>
      <c r="AJ10" s="18">
        <v>0.22518511969004371</v>
      </c>
      <c r="AL10" s="18">
        <v>0.25</v>
      </c>
      <c r="AM10" s="18">
        <v>0.25822000000000001</v>
      </c>
      <c r="AN10" s="18">
        <v>0.27716000000000002</v>
      </c>
      <c r="AP10" s="18">
        <v>0.3153306971803177</v>
      </c>
      <c r="AQ10" s="18">
        <v>0.24065477140433611</v>
      </c>
      <c r="AR10" s="18">
        <v>0.35721065424104842</v>
      </c>
      <c r="AS10" s="18">
        <v>0.32985601355391359</v>
      </c>
      <c r="AT10" s="18">
        <v>0.27426084842889892</v>
      </c>
      <c r="AU10" s="18">
        <v>0.34230535587456951</v>
      </c>
      <c r="AW10" s="18">
        <v>0.28521476006644869</v>
      </c>
      <c r="AX10" s="18">
        <v>0.160700116474847</v>
      </c>
      <c r="AZ10" s="18">
        <v>0.2340750420306468</v>
      </c>
      <c r="BA10" s="18">
        <v>0.3095051117345895</v>
      </c>
      <c r="BB10" s="18">
        <v>0</v>
      </c>
      <c r="BC10" s="18">
        <v>0.28407791535464461</v>
      </c>
      <c r="BD10" s="18">
        <v>0.32697365289525743</v>
      </c>
      <c r="BE10" s="18">
        <v>0</v>
      </c>
      <c r="BF10" s="18">
        <v>0</v>
      </c>
      <c r="BG10" s="18">
        <v>0</v>
      </c>
    </row>
    <row r="11" spans="2:61" ht="32.1" customHeight="1">
      <c r="B11" s="20" t="s">
        <v>339</v>
      </c>
      <c r="C11" s="18">
        <v>0.29903722512465031</v>
      </c>
      <c r="D11" s="18">
        <v>0.2861285356588355</v>
      </c>
      <c r="E11" s="18">
        <v>0.30769261248140478</v>
      </c>
      <c r="G11" s="18">
        <v>0.33856813749036352</v>
      </c>
      <c r="H11" s="18">
        <v>0.30366134551670182</v>
      </c>
      <c r="I11" s="18">
        <v>0.33646241649196779</v>
      </c>
      <c r="J11" s="18">
        <v>0.30782781368093942</v>
      </c>
      <c r="K11" s="18">
        <v>0.29600901112526867</v>
      </c>
      <c r="L11" s="18">
        <v>0.26767808967851991</v>
      </c>
      <c r="M11" s="18">
        <v>0.28929762625500821</v>
      </c>
      <c r="N11" s="18">
        <v>0.28927047388882909</v>
      </c>
      <c r="O11" s="18">
        <v>0.29775098529801369</v>
      </c>
      <c r="Q11" s="18">
        <v>0.28951559795957799</v>
      </c>
      <c r="R11" s="18">
        <v>0.31738086675157767</v>
      </c>
      <c r="S11" s="18">
        <v>0.28913976050756018</v>
      </c>
      <c r="T11" s="18">
        <v>0.30992358851856561</v>
      </c>
      <c r="V11" s="18">
        <v>0.29318766289321718</v>
      </c>
      <c r="W11" s="18">
        <v>0.30443757241098518</v>
      </c>
      <c r="X11" s="18">
        <v>0.32256819979267198</v>
      </c>
      <c r="Y11" s="18">
        <v>0.28380411453075782</v>
      </c>
      <c r="Z11" s="18">
        <v>0.28062762155440468</v>
      </c>
      <c r="AA11" s="18">
        <v>0.31543696442011709</v>
      </c>
      <c r="AB11" s="18">
        <v>0.28231916866179751</v>
      </c>
      <c r="AD11" s="18">
        <v>0.26029275878980801</v>
      </c>
      <c r="AE11" s="18">
        <v>0.33608846420154959</v>
      </c>
      <c r="AF11" s="18">
        <v>0.31537101089552888</v>
      </c>
      <c r="AG11" s="18">
        <v>0.31583458396281611</v>
      </c>
      <c r="AH11" s="18">
        <v>0.31444116620589718</v>
      </c>
      <c r="AI11" s="18">
        <v>0.29701209175741339</v>
      </c>
      <c r="AJ11" s="18">
        <v>0</v>
      </c>
      <c r="AL11" s="18">
        <v>0.29646</v>
      </c>
      <c r="AM11" s="18">
        <v>0.33693000000000001</v>
      </c>
      <c r="AN11" s="18">
        <v>0.33598</v>
      </c>
      <c r="AP11" s="18">
        <v>0.26551397450634029</v>
      </c>
      <c r="AQ11" s="18">
        <v>0.30829160065788802</v>
      </c>
      <c r="AR11" s="18">
        <v>0.35169525083248909</v>
      </c>
      <c r="AS11" s="18">
        <v>0.28174330148139148</v>
      </c>
      <c r="AT11" s="18">
        <v>0.28797988599788837</v>
      </c>
      <c r="AU11" s="18">
        <v>0.31538928825086099</v>
      </c>
      <c r="AW11" s="18">
        <v>0.30356388821813879</v>
      </c>
      <c r="AX11" s="18">
        <v>0.26062128473454882</v>
      </c>
      <c r="AZ11" s="18">
        <v>0.31254164563489639</v>
      </c>
      <c r="BA11" s="18">
        <v>0.28121549048751932</v>
      </c>
      <c r="BB11" s="18">
        <v>0</v>
      </c>
      <c r="BC11" s="18">
        <v>0.28807936841374349</v>
      </c>
      <c r="BD11" s="18">
        <v>0.32274244919599743</v>
      </c>
      <c r="BE11" s="18">
        <v>0</v>
      </c>
      <c r="BF11" s="18">
        <v>0</v>
      </c>
      <c r="BG11" s="18">
        <v>0</v>
      </c>
    </row>
    <row r="12" spans="2:61" ht="18.95" customHeight="1">
      <c r="B12" s="20" t="s">
        <v>340</v>
      </c>
      <c r="C12" s="18">
        <v>0.1154408184247266</v>
      </c>
      <c r="D12" s="18">
        <v>0.12716603726045389</v>
      </c>
      <c r="E12" s="18">
        <v>0.107458284507802</v>
      </c>
      <c r="G12" s="18">
        <v>0.1210654452689464</v>
      </c>
      <c r="H12" s="18">
        <v>0.1048371905641345</v>
      </c>
      <c r="I12" s="18">
        <v>0.1171918957339594</v>
      </c>
      <c r="J12" s="18">
        <v>0.11057385138998189</v>
      </c>
      <c r="K12" s="18">
        <v>0.14021843892803759</v>
      </c>
      <c r="L12" s="18">
        <v>0.1137064322789401</v>
      </c>
      <c r="M12" s="18">
        <v>0.1060533297863922</v>
      </c>
      <c r="N12" s="18">
        <v>0.1157286716655908</v>
      </c>
      <c r="O12" s="18">
        <v>0.1206176578401864</v>
      </c>
      <c r="Q12" s="18">
        <v>0.12872484665362671</v>
      </c>
      <c r="R12" s="18">
        <v>0.1038928244406896</v>
      </c>
      <c r="S12" s="18">
        <v>0.1238182536937025</v>
      </c>
      <c r="T12" s="18">
        <v>9.8464459071362948E-2</v>
      </c>
      <c r="V12" s="18">
        <v>0.126493091237704</v>
      </c>
      <c r="W12" s="18">
        <v>0.1225686700796616</v>
      </c>
      <c r="X12" s="18">
        <v>0.1045353477290672</v>
      </c>
      <c r="Y12" s="18">
        <v>0.1227989660982237</v>
      </c>
      <c r="Z12" s="18">
        <v>0.1102686940671839</v>
      </c>
      <c r="AA12" s="18">
        <v>0.1146068095161567</v>
      </c>
      <c r="AB12" s="18">
        <v>9.0125968112911917E-2</v>
      </c>
      <c r="AD12" s="18">
        <v>0.13068275270506499</v>
      </c>
      <c r="AE12" s="18">
        <v>0.1145399251176768</v>
      </c>
      <c r="AF12" s="18">
        <v>8.6659838132504483E-2</v>
      </c>
      <c r="AG12" s="18">
        <v>0.12966452459552349</v>
      </c>
      <c r="AH12" s="18">
        <v>0.1090450071014752</v>
      </c>
      <c r="AI12" s="18">
        <v>0.12544162863568101</v>
      </c>
      <c r="AJ12" s="18">
        <v>0</v>
      </c>
      <c r="AL12" s="18">
        <v>0.14815999999999999</v>
      </c>
      <c r="AM12" s="18">
        <v>0.10924</v>
      </c>
      <c r="AN12" s="18">
        <v>0.10094</v>
      </c>
      <c r="AP12" s="18">
        <v>0.13365933400244209</v>
      </c>
      <c r="AQ12" s="18">
        <v>0.10513982578179321</v>
      </c>
      <c r="AR12" s="18">
        <v>9.5498640245934394E-2</v>
      </c>
      <c r="AS12" s="18">
        <v>9.9738208587417512E-2</v>
      </c>
      <c r="AT12" s="18">
        <v>0.1047563506932888</v>
      </c>
      <c r="AU12" s="18">
        <v>0</v>
      </c>
      <c r="AW12" s="18">
        <v>0.11762609498057219</v>
      </c>
      <c r="AX12" s="18">
        <v>9.9237236339520252E-2</v>
      </c>
      <c r="AZ12" s="18">
        <v>0.11832888944195991</v>
      </c>
      <c r="BA12" s="18">
        <v>0.1143483470245356</v>
      </c>
      <c r="BB12" s="18">
        <v>0</v>
      </c>
      <c r="BC12" s="18">
        <v>0.11129307673174831</v>
      </c>
      <c r="BD12" s="18">
        <v>0.10841680347461211</v>
      </c>
      <c r="BE12" s="18">
        <v>0</v>
      </c>
      <c r="BF12" s="18">
        <v>0</v>
      </c>
      <c r="BG12" s="18">
        <v>0</v>
      </c>
    </row>
    <row r="13" spans="2:61" ht="18.95" customHeight="1">
      <c r="B13" s="20" t="s">
        <v>341</v>
      </c>
      <c r="C13" s="18">
        <v>8.0168783886790412E-2</v>
      </c>
      <c r="D13" s="18">
        <v>7.6773362157095709E-2</v>
      </c>
      <c r="E13" s="18">
        <v>8.2146075327318865E-2</v>
      </c>
      <c r="G13" s="18">
        <v>0.1077781530749941</v>
      </c>
      <c r="H13" s="18">
        <v>5.3685357857944531E-2</v>
      </c>
      <c r="I13" s="18">
        <v>8.0671597124153005E-2</v>
      </c>
      <c r="J13" s="18">
        <v>9.5269812038928717E-2</v>
      </c>
      <c r="K13" s="18">
        <v>5.9633148722280732E-2</v>
      </c>
      <c r="L13" s="18">
        <v>9.2959965997798599E-2</v>
      </c>
      <c r="M13" s="18">
        <v>7.7920147931195102E-2</v>
      </c>
      <c r="N13" s="18">
        <v>7.8539217979753523E-2</v>
      </c>
      <c r="O13" s="18">
        <v>0.1061885941051741</v>
      </c>
      <c r="Q13" s="18">
        <v>8.3498442232063957E-2</v>
      </c>
      <c r="R13" s="18">
        <v>8.5305200591947627E-2</v>
      </c>
      <c r="S13" s="18">
        <v>6.6552446297439574E-2</v>
      </c>
      <c r="T13" s="18">
        <v>8.5029540627014788E-2</v>
      </c>
      <c r="V13" s="18">
        <v>0.1236716059816536</v>
      </c>
      <c r="W13" s="18">
        <v>7.5064752204301075E-2</v>
      </c>
      <c r="X13" s="18">
        <v>9.2447930613667184E-2</v>
      </c>
      <c r="Y13" s="18">
        <v>6.3400106082120308E-2</v>
      </c>
      <c r="Z13" s="18">
        <v>6.5216600503924901E-2</v>
      </c>
      <c r="AA13" s="18">
        <v>3.8734094647953007E-2</v>
      </c>
      <c r="AB13" s="18">
        <v>4.7570396369660872E-2</v>
      </c>
      <c r="AD13" s="18">
        <v>0.10324226152522339</v>
      </c>
      <c r="AE13" s="18">
        <v>5.4067614393387309E-2</v>
      </c>
      <c r="AF13" s="18">
        <v>7.931091138143688E-2</v>
      </c>
      <c r="AG13" s="18">
        <v>6.251260590422307E-2</v>
      </c>
      <c r="AH13" s="18">
        <v>5.848877184710518E-2</v>
      </c>
      <c r="AI13" s="18">
        <v>0.10175047608569771</v>
      </c>
      <c r="AJ13" s="18">
        <v>0</v>
      </c>
      <c r="AL13" s="18">
        <v>9.7470000000000001E-2</v>
      </c>
      <c r="AM13" s="18">
        <v>7.6829999999999996E-2</v>
      </c>
      <c r="AN13" s="18">
        <v>7.2749999999999995E-2</v>
      </c>
      <c r="AP13" s="18">
        <v>5.1623461048208107E-2</v>
      </c>
      <c r="AQ13" s="18">
        <v>8.5870562504130415E-2</v>
      </c>
      <c r="AR13" s="18">
        <v>0</v>
      </c>
      <c r="AS13" s="18">
        <v>4.8476171490426927E-2</v>
      </c>
      <c r="AT13" s="18">
        <v>4.4247552529255628E-2</v>
      </c>
      <c r="AU13" s="18">
        <v>0</v>
      </c>
      <c r="AW13" s="18">
        <v>6.1661819376270903E-2</v>
      </c>
      <c r="AX13" s="18">
        <v>0.22129937595882859</v>
      </c>
      <c r="AZ13" s="18">
        <v>9.3165600745644894E-2</v>
      </c>
      <c r="BA13" s="18">
        <v>7.5404840564302092E-2</v>
      </c>
      <c r="BB13" s="18">
        <v>0</v>
      </c>
      <c r="BC13" s="18">
        <v>6.3305923328829797E-2</v>
      </c>
      <c r="BD13" s="18">
        <v>4.0205612709850909E-2</v>
      </c>
      <c r="BE13" s="18">
        <v>0</v>
      </c>
      <c r="BF13" s="18">
        <v>0</v>
      </c>
      <c r="BG13" s="18">
        <v>0</v>
      </c>
    </row>
    <row r="14" spans="2:61" ht="18.95" customHeight="1">
      <c r="B14" s="20" t="s">
        <v>119</v>
      </c>
      <c r="C14" s="18">
        <v>0.12653704329030771</v>
      </c>
      <c r="D14" s="18">
        <v>9.8491172912120395E-2</v>
      </c>
      <c r="E14" s="18">
        <v>0.14582526201522461</v>
      </c>
      <c r="G14" s="18">
        <v>8.9635473325739068E-2</v>
      </c>
      <c r="H14" s="18">
        <v>0.13472644598156819</v>
      </c>
      <c r="I14" s="18">
        <v>0.12606095180035981</v>
      </c>
      <c r="J14" s="18">
        <v>0.1418371697892151</v>
      </c>
      <c r="K14" s="18">
        <v>0.11172474398308591</v>
      </c>
      <c r="L14" s="18">
        <v>0.16791742410428731</v>
      </c>
      <c r="M14" s="18">
        <v>7.2105289069309686E-2</v>
      </c>
      <c r="N14" s="18">
        <v>0.1464296016392084</v>
      </c>
      <c r="O14" s="18">
        <v>0.1516031602531</v>
      </c>
      <c r="Q14" s="18">
        <v>8.9672219411204762E-2</v>
      </c>
      <c r="R14" s="18">
        <v>0.13007727001350619</v>
      </c>
      <c r="S14" s="18">
        <v>0.12765689431334951</v>
      </c>
      <c r="T14" s="18">
        <v>0.17794692557005279</v>
      </c>
      <c r="V14" s="18">
        <v>0.14860847640210509</v>
      </c>
      <c r="W14" s="18">
        <v>0.14608434266809331</v>
      </c>
      <c r="X14" s="18">
        <v>0.13854089597615549</v>
      </c>
      <c r="Y14" s="18">
        <v>0.1073025788331593</v>
      </c>
      <c r="Z14" s="18">
        <v>0.1029223965829061</v>
      </c>
      <c r="AA14" s="18">
        <v>6.9548274320736805E-2</v>
      </c>
      <c r="AB14" s="18">
        <v>0.1187536226309716</v>
      </c>
      <c r="AD14" s="18">
        <v>9.4570645242757004E-2</v>
      </c>
      <c r="AE14" s="18">
        <v>0.13933949681027311</v>
      </c>
      <c r="AF14" s="18">
        <v>0.1306755718541743</v>
      </c>
      <c r="AG14" s="18">
        <v>0.14020633584692821</v>
      </c>
      <c r="AH14" s="18">
        <v>0.15362987197162031</v>
      </c>
      <c r="AI14" s="18">
        <v>0.14972756214504279</v>
      </c>
      <c r="AJ14" s="18">
        <v>0.77481488030995627</v>
      </c>
      <c r="AL14" s="18">
        <v>8.6999999999999994E-2</v>
      </c>
      <c r="AM14" s="18">
        <v>0.15933</v>
      </c>
      <c r="AN14" s="18">
        <v>8.9630000000000001E-2</v>
      </c>
      <c r="AP14" s="18">
        <v>8.965613828759561E-2</v>
      </c>
      <c r="AQ14" s="18">
        <v>0.14829359398835409</v>
      </c>
      <c r="AR14" s="18">
        <v>0</v>
      </c>
      <c r="AS14" s="18">
        <v>9.4526401945220301E-2</v>
      </c>
      <c r="AT14" s="18">
        <v>0.12589291612827061</v>
      </c>
      <c r="AU14" s="18">
        <v>0</v>
      </c>
      <c r="AW14" s="18">
        <v>0.1127033921116691</v>
      </c>
      <c r="AX14" s="18">
        <v>0.22196823926874859</v>
      </c>
      <c r="AZ14" s="18">
        <v>0.16061601727982611</v>
      </c>
      <c r="BA14" s="18">
        <v>9.6794975276783352E-2</v>
      </c>
      <c r="BB14" s="18">
        <v>0</v>
      </c>
      <c r="BC14" s="18">
        <v>0.10319053105787129</v>
      </c>
      <c r="BD14" s="18">
        <v>6.0489570975263043E-2</v>
      </c>
      <c r="BE14" s="18">
        <v>0</v>
      </c>
      <c r="BF14" s="18">
        <v>0</v>
      </c>
      <c r="BG14" s="18">
        <v>0</v>
      </c>
    </row>
    <row r="16" spans="2:61">
      <c r="B16" s="21" t="s">
        <v>38</v>
      </c>
    </row>
    <row r="17" spans="2:2">
      <c r="B17" t="s">
        <v>483</v>
      </c>
    </row>
    <row r="18" spans="2:2">
      <c r="B18" t="s">
        <v>11</v>
      </c>
    </row>
    <row r="19" spans="2:2">
      <c r="B19"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J18"/>
  <sheetViews>
    <sheetView showGridLines="0" topLeftCell="K1" workbookViewId="0">
      <selection activeCell="C13" sqref="C13:V16"/>
    </sheetView>
  </sheetViews>
  <sheetFormatPr defaultRowHeight="14.45"/>
  <cols>
    <col min="1" max="1" width="5" customWidth="1"/>
    <col min="2" max="2" width="25" customWidth="1"/>
    <col min="3" max="10" width="20" customWidth="1"/>
  </cols>
  <sheetData>
    <row r="2" spans="2:10" ht="39.950000000000003" customHeight="1">
      <c r="D2" s="19" t="s">
        <v>560</v>
      </c>
    </row>
    <row r="6" spans="2:10" ht="116.1" customHeight="1">
      <c r="C6" s="22" t="s">
        <v>561</v>
      </c>
      <c r="D6" s="22" t="s">
        <v>562</v>
      </c>
      <c r="E6" s="22" t="s">
        <v>563</v>
      </c>
      <c r="F6" s="22" t="s">
        <v>564</v>
      </c>
      <c r="G6" s="22" t="s">
        <v>565</v>
      </c>
      <c r="H6" s="22" t="s">
        <v>566</v>
      </c>
      <c r="I6" s="22" t="s">
        <v>567</v>
      </c>
      <c r="J6" s="22" t="s">
        <v>568</v>
      </c>
    </row>
    <row r="7" spans="2:10">
      <c r="B7" s="20" t="s">
        <v>355</v>
      </c>
      <c r="C7" s="18">
        <v>0.10743335713288869</v>
      </c>
      <c r="D7" s="18">
        <v>8.8102591704472336E-2</v>
      </c>
      <c r="E7" s="18">
        <v>7.7654812009194329E-2</v>
      </c>
      <c r="F7" s="18">
        <v>0.1477489209408161</v>
      </c>
      <c r="G7" s="18">
        <v>6.6672266220724238E-2</v>
      </c>
      <c r="H7" s="18">
        <v>0.1174538921894446</v>
      </c>
      <c r="I7" s="18">
        <v>8.3763563672814373E-2</v>
      </c>
      <c r="J7" s="18">
        <v>8.2819849562885406E-2</v>
      </c>
    </row>
    <row r="8" spans="2:10">
      <c r="B8" s="20" t="s">
        <v>356</v>
      </c>
      <c r="C8" s="18">
        <v>0.23884917518673601</v>
      </c>
      <c r="D8" s="18">
        <v>0.23231759042897659</v>
      </c>
      <c r="E8" s="18">
        <v>0.24017086758526321</v>
      </c>
      <c r="F8" s="18">
        <v>0.31235177228909361</v>
      </c>
      <c r="G8" s="18">
        <v>0.1847704898693823</v>
      </c>
      <c r="H8" s="18">
        <v>0.29356841515094217</v>
      </c>
      <c r="I8" s="18">
        <v>0.19693573205112261</v>
      </c>
      <c r="J8" s="18">
        <v>0.25536705281759142</v>
      </c>
    </row>
    <row r="9" spans="2:10">
      <c r="B9" s="20" t="s">
        <v>357</v>
      </c>
      <c r="C9" s="18">
        <v>0.2324978578165102</v>
      </c>
      <c r="D9" s="18">
        <v>0.2589779409634192</v>
      </c>
      <c r="E9" s="18">
        <v>0.16982849068977249</v>
      </c>
      <c r="F9" s="18">
        <v>0.24858641500468789</v>
      </c>
      <c r="G9" s="18">
        <v>0.13623466994570249</v>
      </c>
      <c r="H9" s="18">
        <v>0.13414829045261681</v>
      </c>
      <c r="I9" s="18">
        <v>0.2575877520855695</v>
      </c>
      <c r="J9" s="18">
        <v>0.22471253659381801</v>
      </c>
    </row>
    <row r="10" spans="2:10">
      <c r="B10" s="20" t="s">
        <v>358</v>
      </c>
      <c r="C10" s="18">
        <v>0.32232734883245712</v>
      </c>
      <c r="D10" s="18">
        <v>0.323390746876558</v>
      </c>
      <c r="E10" s="18">
        <v>0.3258472057715846</v>
      </c>
      <c r="F10" s="18">
        <v>0.21301209323890979</v>
      </c>
      <c r="G10" s="18">
        <v>0.29903785120404658</v>
      </c>
      <c r="H10" s="18">
        <v>0.25830973622071629</v>
      </c>
      <c r="I10" s="18">
        <v>0.32800644341744789</v>
      </c>
      <c r="J10" s="18">
        <v>0.27737173732828507</v>
      </c>
    </row>
    <row r="11" spans="2:10">
      <c r="B11" s="20" t="s">
        <v>359</v>
      </c>
      <c r="C11" s="18">
        <v>9.8892261031407983E-2</v>
      </c>
      <c r="D11" s="18">
        <v>9.7211130026573833E-2</v>
      </c>
      <c r="E11" s="18">
        <v>0.18649862394418529</v>
      </c>
      <c r="F11" s="18">
        <v>7.8300798526492577E-2</v>
      </c>
      <c r="G11" s="18">
        <v>0.31328472276014441</v>
      </c>
      <c r="H11" s="18">
        <v>0.1965196659862801</v>
      </c>
      <c r="I11" s="18">
        <v>0.1337065087730456</v>
      </c>
      <c r="J11" s="18">
        <v>0.1597288236974202</v>
      </c>
    </row>
    <row r="13" spans="2:10">
      <c r="C13" s="23"/>
      <c r="D13" s="23"/>
      <c r="E13" s="23"/>
      <c r="F13" s="23"/>
      <c r="G13" s="23"/>
      <c r="H13" s="23"/>
      <c r="I13" s="23"/>
      <c r="J13" s="23"/>
    </row>
    <row r="14" spans="2:10">
      <c r="B14" t="s">
        <v>483</v>
      </c>
    </row>
    <row r="15" spans="2:10">
      <c r="B15" t="s">
        <v>11</v>
      </c>
    </row>
    <row r="18" spans="2:2">
      <c r="B18" t="str">
        <f>HYPERLINK("#Contents!A1", "Return to Contents")</f>
        <v>Return to Contents</v>
      </c>
    </row>
  </sheetData>
  <pageMargins left="0.75" right="0.75" top="1" bottom="1" header="0.5" footer="0.5"/>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I18"/>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354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355</v>
      </c>
      <c r="C9" s="18">
        <v>0.10743335713288869</v>
      </c>
      <c r="D9" s="18">
        <v>0.12203299172565139</v>
      </c>
      <c r="E9" s="18">
        <v>9.5963237013379846E-2</v>
      </c>
      <c r="G9" s="18">
        <v>0.1094702203081004</v>
      </c>
      <c r="H9" s="18">
        <v>8.1931617276041327E-2</v>
      </c>
      <c r="I9" s="18">
        <v>0.1071034739083703</v>
      </c>
      <c r="J9" s="18">
        <v>0.1088017615921153</v>
      </c>
      <c r="K9" s="18">
        <v>0.11441313127581219</v>
      </c>
      <c r="L9" s="18">
        <v>0.103298753284825</v>
      </c>
      <c r="M9" s="18">
        <v>0.13142807943799309</v>
      </c>
      <c r="N9" s="18">
        <v>0.1012285256967824</v>
      </c>
      <c r="O9" s="18">
        <v>0.10774827933496189</v>
      </c>
      <c r="Q9" s="18">
        <v>0.14686171714814111</v>
      </c>
      <c r="R9" s="18">
        <v>0.1014668830061711</v>
      </c>
      <c r="S9" s="18">
        <v>8.3928932067823148E-2</v>
      </c>
      <c r="T9" s="18">
        <v>7.5538266968734114E-2</v>
      </c>
      <c r="V9" s="18">
        <v>0.1013641081254401</v>
      </c>
      <c r="W9" s="18">
        <v>0.1463940808898915</v>
      </c>
      <c r="X9" s="18">
        <v>0.1108600440857833</v>
      </c>
      <c r="Y9" s="18">
        <v>9.2387283391568251E-2</v>
      </c>
      <c r="Z9" s="18">
        <v>9.1248015948874092E-2</v>
      </c>
      <c r="AA9" s="18">
        <v>0.1148647589146912</v>
      </c>
      <c r="AB9" s="18">
        <v>9.3718546073068829E-2</v>
      </c>
      <c r="AD9" s="18">
        <v>0.15411756024001641</v>
      </c>
      <c r="AE9" s="18">
        <v>9.3336433748845801E-2</v>
      </c>
      <c r="AF9" s="18">
        <v>7.426403127424698E-2</v>
      </c>
      <c r="AG9" s="18">
        <v>0.1258611354601846</v>
      </c>
      <c r="AH9" s="18">
        <v>7.131730035461048E-2</v>
      </c>
      <c r="AI9" s="18">
        <v>8.552065496610961E-2</v>
      </c>
      <c r="AJ9" s="18">
        <v>0.20679902059167171</v>
      </c>
      <c r="AL9" s="18">
        <v>0.1618</v>
      </c>
      <c r="AM9" s="18">
        <v>9.5750000000000002E-2</v>
      </c>
      <c r="AN9" s="18">
        <v>4.3970000000000002E-2</v>
      </c>
      <c r="AP9" s="18">
        <v>0.14218156895962089</v>
      </c>
      <c r="AQ9" s="18">
        <v>7.3632390859280389E-2</v>
      </c>
      <c r="AR9" s="18">
        <v>7.6558130242361494E-2</v>
      </c>
      <c r="AS9" s="18">
        <v>9.4241006718578976E-2</v>
      </c>
      <c r="AT9" s="18">
        <v>9.0389255555757247E-2</v>
      </c>
      <c r="AU9" s="18">
        <v>5.4679682867635422E-2</v>
      </c>
      <c r="AW9" s="18">
        <v>0.10656868073728221</v>
      </c>
      <c r="AX9" s="18">
        <v>0.1209795528246502</v>
      </c>
      <c r="AZ9" s="18">
        <v>9.7462464922553671E-2</v>
      </c>
      <c r="BA9" s="18">
        <v>0.1409603194552505</v>
      </c>
      <c r="BB9" s="18">
        <v>7.8301691045276262E-2</v>
      </c>
      <c r="BC9" s="18">
        <v>0.1256117049274546</v>
      </c>
      <c r="BD9" s="18">
        <v>0.10830398283248099</v>
      </c>
      <c r="BE9" s="18">
        <v>7.7119878271239006E-2</v>
      </c>
      <c r="BF9" s="18">
        <v>0.10723815102690951</v>
      </c>
      <c r="BG9" s="18">
        <v>8.6081240302681744E-2</v>
      </c>
    </row>
    <row r="10" spans="2:61" ht="18.95" customHeight="1">
      <c r="B10" s="20" t="s">
        <v>356</v>
      </c>
      <c r="C10" s="18">
        <v>0.23884917518673601</v>
      </c>
      <c r="D10" s="18">
        <v>0.24905817476991191</v>
      </c>
      <c r="E10" s="18">
        <v>0.23083340615653761</v>
      </c>
      <c r="G10" s="18">
        <v>0.24553470805767161</v>
      </c>
      <c r="H10" s="18">
        <v>0.2363686807722582</v>
      </c>
      <c r="I10" s="18">
        <v>0.21362657967270321</v>
      </c>
      <c r="J10" s="18">
        <v>0.2231862197861483</v>
      </c>
      <c r="K10" s="18">
        <v>0.2131811037296843</v>
      </c>
      <c r="L10" s="18">
        <v>0.2633414468790356</v>
      </c>
      <c r="M10" s="18">
        <v>0.25980052853109359</v>
      </c>
      <c r="N10" s="18">
        <v>0.25753178114065067</v>
      </c>
      <c r="O10" s="18">
        <v>0.2155475834385587</v>
      </c>
      <c r="Q10" s="18">
        <v>0.27147643514400382</v>
      </c>
      <c r="R10" s="18">
        <v>0.25891981133723929</v>
      </c>
      <c r="S10" s="18">
        <v>0.2109513008187035</v>
      </c>
      <c r="T10" s="18">
        <v>0.2025890756836608</v>
      </c>
      <c r="V10" s="18">
        <v>0.22048347347231911</v>
      </c>
      <c r="W10" s="18">
        <v>0.21816544579348829</v>
      </c>
      <c r="X10" s="18">
        <v>0.26198874870732508</v>
      </c>
      <c r="Y10" s="18">
        <v>0.23413884549540079</v>
      </c>
      <c r="Z10" s="18">
        <v>0.25003211059555341</v>
      </c>
      <c r="AA10" s="18">
        <v>0.23870868387149349</v>
      </c>
      <c r="AB10" s="18">
        <v>0.24877269841329019</v>
      </c>
      <c r="AD10" s="18">
        <v>0.23474929091356819</v>
      </c>
      <c r="AE10" s="18">
        <v>0.25057995351398787</v>
      </c>
      <c r="AF10" s="18">
        <v>0.24135299117401249</v>
      </c>
      <c r="AG10" s="18">
        <v>0.17807679399161261</v>
      </c>
      <c r="AH10" s="18">
        <v>0.2644874387726755</v>
      </c>
      <c r="AI10" s="18">
        <v>0.20449092777828029</v>
      </c>
      <c r="AJ10" s="18">
        <v>0.17861705748632431</v>
      </c>
      <c r="AL10" s="18">
        <v>0.25646000000000002</v>
      </c>
      <c r="AM10" s="18">
        <v>0.23277</v>
      </c>
      <c r="AN10" s="18">
        <v>0.21565000000000001</v>
      </c>
      <c r="AP10" s="18">
        <v>0.2708231895247496</v>
      </c>
      <c r="AQ10" s="18">
        <v>0.2039996656054486</v>
      </c>
      <c r="AR10" s="18">
        <v>0.2471615731106227</v>
      </c>
      <c r="AS10" s="18">
        <v>0.25158003266863699</v>
      </c>
      <c r="AT10" s="18">
        <v>0.21627382001314471</v>
      </c>
      <c r="AU10" s="18">
        <v>0.38602248835813302</v>
      </c>
      <c r="AW10" s="18">
        <v>0.2478169151058868</v>
      </c>
      <c r="AX10" s="18">
        <v>0.1733685926352119</v>
      </c>
      <c r="AZ10" s="18">
        <v>0.21721726207818151</v>
      </c>
      <c r="BA10" s="18">
        <v>0.25098778952736123</v>
      </c>
      <c r="BB10" s="18">
        <v>0.2539729861118426</v>
      </c>
      <c r="BC10" s="18">
        <v>0.25580355867149462</v>
      </c>
      <c r="BD10" s="18">
        <v>0.29793830793591969</v>
      </c>
      <c r="BE10" s="18">
        <v>0.25040800900230781</v>
      </c>
      <c r="BF10" s="18">
        <v>0.2007110374790847</v>
      </c>
      <c r="BG10" s="18">
        <v>0.22953849623357001</v>
      </c>
    </row>
    <row r="11" spans="2:61" ht="18.95" customHeight="1">
      <c r="B11" s="20" t="s">
        <v>357</v>
      </c>
      <c r="C11" s="18">
        <v>0.2324978578165102</v>
      </c>
      <c r="D11" s="18">
        <v>0.21110073988654429</v>
      </c>
      <c r="E11" s="18">
        <v>0.24932692211711019</v>
      </c>
      <c r="G11" s="18">
        <v>0.2425227618087902</v>
      </c>
      <c r="H11" s="18">
        <v>0.26004168793056748</v>
      </c>
      <c r="I11" s="18">
        <v>0.26184322202942151</v>
      </c>
      <c r="J11" s="18">
        <v>0.2324236712810778</v>
      </c>
      <c r="K11" s="18">
        <v>0.19523942439315189</v>
      </c>
      <c r="L11" s="18">
        <v>0.23179753504144121</v>
      </c>
      <c r="M11" s="18">
        <v>0.18776967290484689</v>
      </c>
      <c r="N11" s="18">
        <v>0.25050416310153362</v>
      </c>
      <c r="O11" s="18">
        <v>0.24728498925233899</v>
      </c>
      <c r="Q11" s="18">
        <v>0.22871982177949779</v>
      </c>
      <c r="R11" s="18">
        <v>0.2358566294280719</v>
      </c>
      <c r="S11" s="18">
        <v>0.24262237231377731</v>
      </c>
      <c r="T11" s="18">
        <v>0.22959937287073209</v>
      </c>
      <c r="V11" s="18">
        <v>0.30338326287784961</v>
      </c>
      <c r="W11" s="18">
        <v>0.25288980786565313</v>
      </c>
      <c r="X11" s="18">
        <v>0.25988458596339542</v>
      </c>
      <c r="Y11" s="18">
        <v>0.23059447300865721</v>
      </c>
      <c r="Z11" s="18">
        <v>0.1850827295744632</v>
      </c>
      <c r="AA11" s="18">
        <v>0.1895536460980779</v>
      </c>
      <c r="AB11" s="18">
        <v>0.2026964173511332</v>
      </c>
      <c r="AD11" s="18">
        <v>0.19592663444490871</v>
      </c>
      <c r="AE11" s="18">
        <v>0.26622142247998137</v>
      </c>
      <c r="AF11" s="18">
        <v>0.23711434682725219</v>
      </c>
      <c r="AG11" s="18">
        <v>0.21095134815496119</v>
      </c>
      <c r="AH11" s="18">
        <v>0.25417652127577223</v>
      </c>
      <c r="AI11" s="18">
        <v>0.25806689262878357</v>
      </c>
      <c r="AJ11" s="18">
        <v>0.23780733087109049</v>
      </c>
      <c r="AL11" s="18">
        <v>0.24212</v>
      </c>
      <c r="AM11" s="18">
        <v>0.26490999999999998</v>
      </c>
      <c r="AN11" s="18">
        <v>0.30908000000000002</v>
      </c>
      <c r="AP11" s="18">
        <v>0.18368918178189009</v>
      </c>
      <c r="AQ11" s="18">
        <v>0.2595517066785526</v>
      </c>
      <c r="AR11" s="18">
        <v>0.16744344075477649</v>
      </c>
      <c r="AS11" s="18">
        <v>0.1732191213340718</v>
      </c>
      <c r="AT11" s="18">
        <v>0.1579636024731495</v>
      </c>
      <c r="AU11" s="18">
        <v>9.2507803289032076E-2</v>
      </c>
      <c r="AW11" s="18">
        <v>0.22837151884843901</v>
      </c>
      <c r="AX11" s="18">
        <v>0.2460836910990003</v>
      </c>
      <c r="AZ11" s="18">
        <v>0.30321712691738772</v>
      </c>
      <c r="BA11" s="18">
        <v>0.19636345916183451</v>
      </c>
      <c r="BB11" s="18">
        <v>0.17909299392782821</v>
      </c>
      <c r="BC11" s="18">
        <v>0.16469573255194939</v>
      </c>
      <c r="BD11" s="18">
        <v>0.2312682119464034</v>
      </c>
      <c r="BE11" s="18">
        <v>0.1885202139598231</v>
      </c>
      <c r="BF11" s="18">
        <v>0.24220459034656339</v>
      </c>
      <c r="BG11" s="18">
        <v>0.28427200307725292</v>
      </c>
    </row>
    <row r="12" spans="2:61" ht="18.95" customHeight="1">
      <c r="B12" s="20" t="s">
        <v>358</v>
      </c>
      <c r="C12" s="18">
        <v>0.32232734883245712</v>
      </c>
      <c r="D12" s="18">
        <v>0.32685110646007309</v>
      </c>
      <c r="E12" s="18">
        <v>0.31879685731951668</v>
      </c>
      <c r="G12" s="18">
        <v>0.31178609467190088</v>
      </c>
      <c r="H12" s="18">
        <v>0.3331486973122656</v>
      </c>
      <c r="I12" s="18">
        <v>0.32445446684987278</v>
      </c>
      <c r="J12" s="18">
        <v>0.32526947496312231</v>
      </c>
      <c r="K12" s="18">
        <v>0.35552097958150719</v>
      </c>
      <c r="L12" s="18">
        <v>0.29464090528198539</v>
      </c>
      <c r="M12" s="18">
        <v>0.32666249696885219</v>
      </c>
      <c r="N12" s="18">
        <v>0.30177292477948059</v>
      </c>
      <c r="O12" s="18">
        <v>0.32666734111523199</v>
      </c>
      <c r="Q12" s="18">
        <v>0.27161979846641482</v>
      </c>
      <c r="R12" s="18">
        <v>0.31755601074837808</v>
      </c>
      <c r="S12" s="18">
        <v>0.37376338460229253</v>
      </c>
      <c r="T12" s="18">
        <v>0.35006740619437121</v>
      </c>
      <c r="V12" s="18">
        <v>0.27749335230505578</v>
      </c>
      <c r="W12" s="18">
        <v>0.29830579646294941</v>
      </c>
      <c r="X12" s="18">
        <v>0.27935390906381602</v>
      </c>
      <c r="Y12" s="18">
        <v>0.33347974988161261</v>
      </c>
      <c r="Z12" s="18">
        <v>0.36660672891169183</v>
      </c>
      <c r="AA12" s="18">
        <v>0.35317756811572071</v>
      </c>
      <c r="AB12" s="18">
        <v>0.35113465506395553</v>
      </c>
      <c r="AD12" s="18">
        <v>0.32760255696776441</v>
      </c>
      <c r="AE12" s="18">
        <v>0.30060315128261289</v>
      </c>
      <c r="AF12" s="18">
        <v>0.34872475029228689</v>
      </c>
      <c r="AG12" s="18">
        <v>0.35102169771205671</v>
      </c>
      <c r="AH12" s="18">
        <v>0.29629475991994197</v>
      </c>
      <c r="AI12" s="18">
        <v>0.3288314662142014</v>
      </c>
      <c r="AJ12" s="18">
        <v>0.18967854775544049</v>
      </c>
      <c r="AL12" s="18">
        <v>0.26068000000000002</v>
      </c>
      <c r="AM12" s="18">
        <v>0.32408999999999999</v>
      </c>
      <c r="AN12" s="18">
        <v>0.31727</v>
      </c>
      <c r="AP12" s="18">
        <v>0.3192245852389084</v>
      </c>
      <c r="AQ12" s="18">
        <v>0.32034337213683872</v>
      </c>
      <c r="AR12" s="18">
        <v>0.38139160838776798</v>
      </c>
      <c r="AS12" s="18">
        <v>0.3897823009608703</v>
      </c>
      <c r="AT12" s="18">
        <v>0.37655878334740178</v>
      </c>
      <c r="AU12" s="18">
        <v>0.42075891071122229</v>
      </c>
      <c r="AW12" s="18">
        <v>0.32828396440113999</v>
      </c>
      <c r="AX12" s="18">
        <v>0.29512459502432697</v>
      </c>
      <c r="AZ12" s="18">
        <v>0.28937030386164991</v>
      </c>
      <c r="BA12" s="18">
        <v>0.31373277190617421</v>
      </c>
      <c r="BB12" s="18">
        <v>0.37632800092696578</v>
      </c>
      <c r="BC12" s="18">
        <v>0.37141373540768402</v>
      </c>
      <c r="BD12" s="18">
        <v>0.28007943543629871</v>
      </c>
      <c r="BE12" s="18">
        <v>0.33793778559328241</v>
      </c>
      <c r="BF12" s="18">
        <v>0.30734571735512078</v>
      </c>
      <c r="BG12" s="18">
        <v>0.33605387405353482</v>
      </c>
    </row>
    <row r="13" spans="2:61" ht="18.95" customHeight="1">
      <c r="B13" s="20" t="s">
        <v>359</v>
      </c>
      <c r="C13" s="18">
        <v>9.8892261031407983E-2</v>
      </c>
      <c r="D13" s="18">
        <v>9.0956987157819288E-2</v>
      </c>
      <c r="E13" s="18">
        <v>0.1050795773934558</v>
      </c>
      <c r="G13" s="18">
        <v>9.0686215153536961E-2</v>
      </c>
      <c r="H13" s="18">
        <v>8.8509316708867608E-2</v>
      </c>
      <c r="I13" s="18">
        <v>9.2972257539632328E-2</v>
      </c>
      <c r="J13" s="18">
        <v>0.11031887237753631</v>
      </c>
      <c r="K13" s="18">
        <v>0.1216453610198443</v>
      </c>
      <c r="L13" s="18">
        <v>0.1069213595127128</v>
      </c>
      <c r="M13" s="18">
        <v>9.4339222157214048E-2</v>
      </c>
      <c r="N13" s="18">
        <v>8.8962605281552407E-2</v>
      </c>
      <c r="O13" s="18">
        <v>0.1027518068589085</v>
      </c>
      <c r="Q13" s="18">
        <v>8.1322227461942551E-2</v>
      </c>
      <c r="R13" s="18">
        <v>8.6200665480139521E-2</v>
      </c>
      <c r="S13" s="18">
        <v>8.8734010197403623E-2</v>
      </c>
      <c r="T13" s="18">
        <v>0.142205878282502</v>
      </c>
      <c r="V13" s="18">
        <v>9.7275803219335572E-2</v>
      </c>
      <c r="W13" s="18">
        <v>8.424486898801771E-2</v>
      </c>
      <c r="X13" s="18">
        <v>8.7912712179680177E-2</v>
      </c>
      <c r="Y13" s="18">
        <v>0.1093996482227612</v>
      </c>
      <c r="Z13" s="18">
        <v>0.10703041496941761</v>
      </c>
      <c r="AA13" s="18">
        <v>0.1036953430000165</v>
      </c>
      <c r="AB13" s="18">
        <v>0.1036776830985523</v>
      </c>
      <c r="AD13" s="18">
        <v>8.7603957433742455E-2</v>
      </c>
      <c r="AE13" s="18">
        <v>8.9259038974572047E-2</v>
      </c>
      <c r="AF13" s="18">
        <v>9.8543880432201456E-2</v>
      </c>
      <c r="AG13" s="18">
        <v>0.13408902468118489</v>
      </c>
      <c r="AH13" s="18">
        <v>0.11372397967699981</v>
      </c>
      <c r="AI13" s="18">
        <v>0.1230900584126251</v>
      </c>
      <c r="AJ13" s="18">
        <v>0.18709804329547289</v>
      </c>
      <c r="AL13" s="18">
        <v>7.8939999999999996E-2</v>
      </c>
      <c r="AM13" s="18">
        <v>8.2479999999999998E-2</v>
      </c>
      <c r="AN13" s="18">
        <v>0.11403000000000001</v>
      </c>
      <c r="AP13" s="18">
        <v>8.4081474494830971E-2</v>
      </c>
      <c r="AQ13" s="18">
        <v>0.1424728647198796</v>
      </c>
      <c r="AR13" s="18">
        <v>0.12744524750447159</v>
      </c>
      <c r="AS13" s="18">
        <v>9.1177538317841922E-2</v>
      </c>
      <c r="AT13" s="18">
        <v>0.15881453861054701</v>
      </c>
      <c r="AU13" s="18">
        <v>4.6031114773976943E-2</v>
      </c>
      <c r="AW13" s="18">
        <v>8.8958920907252131E-2</v>
      </c>
      <c r="AX13" s="18">
        <v>0.16444356841681049</v>
      </c>
      <c r="AZ13" s="18">
        <v>9.2732842220227124E-2</v>
      </c>
      <c r="BA13" s="18">
        <v>9.795565994937952E-2</v>
      </c>
      <c r="BB13" s="18">
        <v>0.112304327988087</v>
      </c>
      <c r="BC13" s="18">
        <v>8.2475268441417629E-2</v>
      </c>
      <c r="BD13" s="18">
        <v>8.2410061848897181E-2</v>
      </c>
      <c r="BE13" s="18">
        <v>0.14601411317334789</v>
      </c>
      <c r="BF13" s="18">
        <v>0.1425005037923216</v>
      </c>
      <c r="BG13" s="18">
        <v>6.4054386332960261E-2</v>
      </c>
    </row>
    <row r="15" spans="2:61">
      <c r="B15" t="s">
        <v>483</v>
      </c>
    </row>
    <row r="16" spans="2:61">
      <c r="B16" t="s">
        <v>11</v>
      </c>
    </row>
    <row r="18" spans="2:2">
      <c r="B18"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BI18"/>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360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355</v>
      </c>
      <c r="C9" s="18">
        <v>8.8102591704472336E-2</v>
      </c>
      <c r="D9" s="18">
        <v>0.10192875026911941</v>
      </c>
      <c r="E9" s="18">
        <v>7.7055051648888831E-2</v>
      </c>
      <c r="G9" s="18">
        <v>7.8499268188564023E-2</v>
      </c>
      <c r="H9" s="18">
        <v>7.2618209046165935E-2</v>
      </c>
      <c r="I9" s="18">
        <v>0.1006222031822033</v>
      </c>
      <c r="J9" s="18">
        <v>7.6055332730022074E-2</v>
      </c>
      <c r="K9" s="18">
        <v>8.0545224120473588E-2</v>
      </c>
      <c r="L9" s="18">
        <v>7.6371412988144191E-2</v>
      </c>
      <c r="M9" s="18">
        <v>0.11879479998266899</v>
      </c>
      <c r="N9" s="18">
        <v>8.2724299655238712E-2</v>
      </c>
      <c r="O9" s="18">
        <v>9.1033044122538209E-2</v>
      </c>
      <c r="Q9" s="18">
        <v>0.1190774185170177</v>
      </c>
      <c r="R9" s="18">
        <v>7.5247975857664018E-2</v>
      </c>
      <c r="S9" s="18">
        <v>6.6295248437686347E-2</v>
      </c>
      <c r="T9" s="18">
        <v>7.2377050565973655E-2</v>
      </c>
      <c r="V9" s="18">
        <v>8.4879912163704663E-2</v>
      </c>
      <c r="W9" s="18">
        <v>0.106930516293952</v>
      </c>
      <c r="X9" s="18">
        <v>9.2728403826818642E-2</v>
      </c>
      <c r="Y9" s="18">
        <v>7.0650822084505113E-2</v>
      </c>
      <c r="Z9" s="18">
        <v>8.8566181646015665E-2</v>
      </c>
      <c r="AA9" s="18">
        <v>8.6794363135189179E-2</v>
      </c>
      <c r="AB9" s="18">
        <v>8.527114110456499E-2</v>
      </c>
      <c r="AD9" s="18">
        <v>0.13504745539569929</v>
      </c>
      <c r="AE9" s="18">
        <v>8.8236181585282472E-2</v>
      </c>
      <c r="AF9" s="18">
        <v>6.3290707565066578E-2</v>
      </c>
      <c r="AG9" s="18">
        <v>5.3012086899354861E-2</v>
      </c>
      <c r="AH9" s="18">
        <v>4.1422685789657979E-2</v>
      </c>
      <c r="AI9" s="18">
        <v>5.5998633996499327E-2</v>
      </c>
      <c r="AJ9" s="18">
        <v>0.20679902059167171</v>
      </c>
      <c r="AL9" s="18">
        <v>0.14629</v>
      </c>
      <c r="AM9" s="18">
        <v>5.2940000000000001E-2</v>
      </c>
      <c r="AN9" s="18">
        <v>6.0990000000000003E-2</v>
      </c>
      <c r="AP9" s="18">
        <v>0.1104398984408462</v>
      </c>
      <c r="AQ9" s="18">
        <v>8.1033664680159517E-2</v>
      </c>
      <c r="AR9" s="18">
        <v>9.7225881404868861E-2</v>
      </c>
      <c r="AS9" s="18">
        <v>7.7722382234016368E-2</v>
      </c>
      <c r="AT9" s="18">
        <v>6.4084517744777109E-2</v>
      </c>
      <c r="AU9" s="18">
        <v>5.4679682867635422E-2</v>
      </c>
      <c r="AW9" s="18">
        <v>8.8425020629041992E-2</v>
      </c>
      <c r="AX9" s="18">
        <v>8.936978969956906E-2</v>
      </c>
      <c r="AZ9" s="18">
        <v>7.532572123660157E-2</v>
      </c>
      <c r="BA9" s="18">
        <v>0.11857326927003679</v>
      </c>
      <c r="BB9" s="18">
        <v>5.1108813058034261E-2</v>
      </c>
      <c r="BC9" s="18">
        <v>0.1012173358397607</v>
      </c>
      <c r="BD9" s="18">
        <v>0.12983228224503021</v>
      </c>
      <c r="BE9" s="18">
        <v>0.1105950246376093</v>
      </c>
      <c r="BF9" s="18">
        <v>8.7897482674304597E-2</v>
      </c>
      <c r="BG9" s="18">
        <v>6.4436142556668297E-2</v>
      </c>
    </row>
    <row r="10" spans="2:61" ht="18.95" customHeight="1">
      <c r="B10" s="20" t="s">
        <v>356</v>
      </c>
      <c r="C10" s="18">
        <v>0.23231759042897659</v>
      </c>
      <c r="D10" s="18">
        <v>0.24477420218322229</v>
      </c>
      <c r="E10" s="18">
        <v>0.22244468930248679</v>
      </c>
      <c r="G10" s="18">
        <v>0.27513449824575292</v>
      </c>
      <c r="H10" s="18">
        <v>0.2230071649625224</v>
      </c>
      <c r="I10" s="18">
        <v>0.19296892543987801</v>
      </c>
      <c r="J10" s="18">
        <v>0.22465351331391181</v>
      </c>
      <c r="K10" s="18">
        <v>0.22318339736736931</v>
      </c>
      <c r="L10" s="18">
        <v>0.26970234066861049</v>
      </c>
      <c r="M10" s="18">
        <v>0.26205804395470139</v>
      </c>
      <c r="N10" s="18">
        <v>0.23436045298850811</v>
      </c>
      <c r="O10" s="18">
        <v>0.1883037652812673</v>
      </c>
      <c r="Q10" s="18">
        <v>0.2698513029650072</v>
      </c>
      <c r="R10" s="18">
        <v>0.25191341478827212</v>
      </c>
      <c r="S10" s="18">
        <v>0.21170832124640709</v>
      </c>
      <c r="T10" s="18">
        <v>0.18178665890099249</v>
      </c>
      <c r="V10" s="18">
        <v>0.19914870780863869</v>
      </c>
      <c r="W10" s="18">
        <v>0.2100986044071444</v>
      </c>
      <c r="X10" s="18">
        <v>0.23845896875890349</v>
      </c>
      <c r="Y10" s="18">
        <v>0.27014248811123071</v>
      </c>
      <c r="Z10" s="18">
        <v>0.2443010518696048</v>
      </c>
      <c r="AA10" s="18">
        <v>0.2261381709247961</v>
      </c>
      <c r="AB10" s="18">
        <v>0.23995951131446319</v>
      </c>
      <c r="AD10" s="18">
        <v>0.25495341309215808</v>
      </c>
      <c r="AE10" s="18">
        <v>0.22419434598897461</v>
      </c>
      <c r="AF10" s="18">
        <v>0.21971981765195511</v>
      </c>
      <c r="AG10" s="18">
        <v>0.2318620601978531</v>
      </c>
      <c r="AH10" s="18">
        <v>0.2310872630191903</v>
      </c>
      <c r="AI10" s="18">
        <v>0.19322707861158681</v>
      </c>
      <c r="AJ10" s="18">
        <v>0.18967854775544049</v>
      </c>
      <c r="AL10" s="18">
        <v>0.24557999999999999</v>
      </c>
      <c r="AM10" s="18">
        <v>0.22586000000000001</v>
      </c>
      <c r="AN10" s="18">
        <v>0.18479999999999999</v>
      </c>
      <c r="AP10" s="18">
        <v>0.23871867182905379</v>
      </c>
      <c r="AQ10" s="18">
        <v>0.21625738411062359</v>
      </c>
      <c r="AR10" s="18">
        <v>0.29257533679450382</v>
      </c>
      <c r="AS10" s="18">
        <v>0.24554949092375331</v>
      </c>
      <c r="AT10" s="18">
        <v>0.22110154152425579</v>
      </c>
      <c r="AU10" s="18">
        <v>0.17736743949346881</v>
      </c>
      <c r="AW10" s="18">
        <v>0.2380283130800929</v>
      </c>
      <c r="AX10" s="18">
        <v>0.19596943920555521</v>
      </c>
      <c r="AZ10" s="18">
        <v>0.19953936504603231</v>
      </c>
      <c r="BA10" s="18">
        <v>0.28319638859098678</v>
      </c>
      <c r="BB10" s="18">
        <v>0.19757308902587489</v>
      </c>
      <c r="BC10" s="18">
        <v>0.28202630098735348</v>
      </c>
      <c r="BD10" s="18">
        <v>0.31788388537748302</v>
      </c>
      <c r="BE10" s="18">
        <v>0.2075432944954021</v>
      </c>
      <c r="BF10" s="18">
        <v>0.2001752767396589</v>
      </c>
      <c r="BG10" s="18">
        <v>0.20648948430387051</v>
      </c>
    </row>
    <row r="11" spans="2:61" ht="18.95" customHeight="1">
      <c r="B11" s="20" t="s">
        <v>357</v>
      </c>
      <c r="C11" s="18">
        <v>0.2589779409634192</v>
      </c>
      <c r="D11" s="18">
        <v>0.24987306266294779</v>
      </c>
      <c r="E11" s="18">
        <v>0.26642705407822548</v>
      </c>
      <c r="G11" s="18">
        <v>0.2539718495850205</v>
      </c>
      <c r="H11" s="18">
        <v>0.26411657560761481</v>
      </c>
      <c r="I11" s="18">
        <v>0.2838086566111645</v>
      </c>
      <c r="J11" s="18">
        <v>0.27863333795324913</v>
      </c>
      <c r="K11" s="18">
        <v>0.22065631770050109</v>
      </c>
      <c r="L11" s="18">
        <v>0.25378320485482492</v>
      </c>
      <c r="M11" s="18">
        <v>0.2257809016521205</v>
      </c>
      <c r="N11" s="18">
        <v>0.27613010373164099</v>
      </c>
      <c r="O11" s="18">
        <v>0.28732446951094209</v>
      </c>
      <c r="Q11" s="18">
        <v>0.24019090714851959</v>
      </c>
      <c r="R11" s="18">
        <v>0.25229301751826888</v>
      </c>
      <c r="S11" s="18">
        <v>0.27293192611190198</v>
      </c>
      <c r="T11" s="18">
        <v>0.28016564325830118</v>
      </c>
      <c r="V11" s="18">
        <v>0.31871939989667258</v>
      </c>
      <c r="W11" s="18">
        <v>0.29232300805602718</v>
      </c>
      <c r="X11" s="18">
        <v>0.26696847225543302</v>
      </c>
      <c r="Y11" s="18">
        <v>0.26026291197133278</v>
      </c>
      <c r="Z11" s="18">
        <v>0.21714833409361009</v>
      </c>
      <c r="AA11" s="18">
        <v>0.21878392665159069</v>
      </c>
      <c r="AB11" s="18">
        <v>0.23558634357251551</v>
      </c>
      <c r="AD11" s="18">
        <v>0.2164652780042628</v>
      </c>
      <c r="AE11" s="18">
        <v>0.26877903207455628</v>
      </c>
      <c r="AF11" s="18">
        <v>0.27180115591545828</v>
      </c>
      <c r="AG11" s="18">
        <v>0.2492673507893394</v>
      </c>
      <c r="AH11" s="18">
        <v>0.30709571496792237</v>
      </c>
      <c r="AI11" s="18">
        <v>0.29375195814770749</v>
      </c>
      <c r="AJ11" s="18">
        <v>0.23780733087109049</v>
      </c>
      <c r="AL11" s="18">
        <v>0.23129</v>
      </c>
      <c r="AM11" s="18">
        <v>0.30707000000000001</v>
      </c>
      <c r="AN11" s="18">
        <v>0.27603</v>
      </c>
      <c r="AP11" s="18">
        <v>0.23106320040778289</v>
      </c>
      <c r="AQ11" s="18">
        <v>0.26869719243661189</v>
      </c>
      <c r="AR11" s="18">
        <v>0.14959623529598631</v>
      </c>
      <c r="AS11" s="18">
        <v>0.21672761088009301</v>
      </c>
      <c r="AT11" s="18">
        <v>0.19946218070384181</v>
      </c>
      <c r="AU11" s="18">
        <v>0.33774671076119611</v>
      </c>
      <c r="AW11" s="18">
        <v>0.25470020738346988</v>
      </c>
      <c r="AX11" s="18">
        <v>0.27214744692780302</v>
      </c>
      <c r="AZ11" s="18">
        <v>0.31721863768522068</v>
      </c>
      <c r="BA11" s="18">
        <v>0.23047194115627989</v>
      </c>
      <c r="BB11" s="18">
        <v>0.21574290497449219</v>
      </c>
      <c r="BC11" s="18">
        <v>0.20606434298904419</v>
      </c>
      <c r="BD11" s="18">
        <v>0.21654132725443259</v>
      </c>
      <c r="BE11" s="18">
        <v>0.20905380151597769</v>
      </c>
      <c r="BF11" s="18">
        <v>0.29163958818913932</v>
      </c>
      <c r="BG11" s="18">
        <v>0.31364151830064402</v>
      </c>
    </row>
    <row r="12" spans="2:61" ht="18.95" customHeight="1">
      <c r="B12" s="20" t="s">
        <v>358</v>
      </c>
      <c r="C12" s="18">
        <v>0.323390746876558</v>
      </c>
      <c r="D12" s="18">
        <v>0.30835016977441082</v>
      </c>
      <c r="E12" s="18">
        <v>0.33527027665595072</v>
      </c>
      <c r="G12" s="18">
        <v>0.33574541835496219</v>
      </c>
      <c r="H12" s="18">
        <v>0.33092524719138289</v>
      </c>
      <c r="I12" s="18">
        <v>0.3241837109875082</v>
      </c>
      <c r="J12" s="18">
        <v>0.32012348817995162</v>
      </c>
      <c r="K12" s="18">
        <v>0.36380707657324329</v>
      </c>
      <c r="L12" s="18">
        <v>0.28122486666416863</v>
      </c>
      <c r="M12" s="18">
        <v>0.30198245286745268</v>
      </c>
      <c r="N12" s="18">
        <v>0.32025926349857631</v>
      </c>
      <c r="O12" s="18">
        <v>0.35019215421561689</v>
      </c>
      <c r="Q12" s="18">
        <v>0.28952087599299992</v>
      </c>
      <c r="R12" s="18">
        <v>0.33134128686464209</v>
      </c>
      <c r="S12" s="18">
        <v>0.34577789127873632</v>
      </c>
      <c r="T12" s="18">
        <v>0.34415712549279048</v>
      </c>
      <c r="V12" s="18">
        <v>0.29980951098416042</v>
      </c>
      <c r="W12" s="18">
        <v>0.3138964102457239</v>
      </c>
      <c r="X12" s="18">
        <v>0.29744802057463671</v>
      </c>
      <c r="Y12" s="18">
        <v>0.30159500447822118</v>
      </c>
      <c r="Z12" s="18">
        <v>0.35794406615426522</v>
      </c>
      <c r="AA12" s="18">
        <v>0.35543093929789599</v>
      </c>
      <c r="AB12" s="18">
        <v>0.33904083259982398</v>
      </c>
      <c r="AD12" s="18">
        <v>0.30032793478063707</v>
      </c>
      <c r="AE12" s="18">
        <v>0.33588556435840228</v>
      </c>
      <c r="AF12" s="18">
        <v>0.3401960359316637</v>
      </c>
      <c r="AG12" s="18">
        <v>0.331266208093425</v>
      </c>
      <c r="AH12" s="18">
        <v>0.32714145816139861</v>
      </c>
      <c r="AI12" s="18">
        <v>0.33902904577658971</v>
      </c>
      <c r="AJ12" s="18">
        <v>0.17861705748632431</v>
      </c>
      <c r="AL12" s="18">
        <v>0.27912999999999999</v>
      </c>
      <c r="AM12" s="18">
        <v>0.32534999999999997</v>
      </c>
      <c r="AN12" s="18">
        <v>0.34816999999999998</v>
      </c>
      <c r="AP12" s="18">
        <v>0.34212254847410878</v>
      </c>
      <c r="AQ12" s="18">
        <v>0.33129184530213079</v>
      </c>
      <c r="AR12" s="18">
        <v>0.36782776047386739</v>
      </c>
      <c r="AS12" s="18">
        <v>0.3567255663034174</v>
      </c>
      <c r="AT12" s="18">
        <v>0.35370742689636159</v>
      </c>
      <c r="AU12" s="18">
        <v>0.28288934363937779</v>
      </c>
      <c r="AW12" s="18">
        <v>0.33018766582024811</v>
      </c>
      <c r="AX12" s="18">
        <v>0.28013233308973801</v>
      </c>
      <c r="AZ12" s="18">
        <v>0.31884917384235462</v>
      </c>
      <c r="BA12" s="18">
        <v>0.27655555615730631</v>
      </c>
      <c r="BB12" s="18">
        <v>0.42528736700162018</v>
      </c>
      <c r="BC12" s="18">
        <v>0.31665189782521291</v>
      </c>
      <c r="BD12" s="18">
        <v>0.27068669144866969</v>
      </c>
      <c r="BE12" s="18">
        <v>0.2965655311742954</v>
      </c>
      <c r="BF12" s="18">
        <v>0.30089640199573808</v>
      </c>
      <c r="BG12" s="18">
        <v>0.31139478521696567</v>
      </c>
    </row>
    <row r="13" spans="2:61" ht="18.95" customHeight="1">
      <c r="B13" s="20" t="s">
        <v>359</v>
      </c>
      <c r="C13" s="18">
        <v>9.7211130026573833E-2</v>
      </c>
      <c r="D13" s="18">
        <v>9.5073815110299623E-2</v>
      </c>
      <c r="E13" s="18">
        <v>9.8802928314448063E-2</v>
      </c>
      <c r="G13" s="18">
        <v>5.6648965625700383E-2</v>
      </c>
      <c r="H13" s="18">
        <v>0.1093328031923142</v>
      </c>
      <c r="I13" s="18">
        <v>9.841650377924617E-2</v>
      </c>
      <c r="J13" s="18">
        <v>0.10053432782286539</v>
      </c>
      <c r="K13" s="18">
        <v>0.11180798423841271</v>
      </c>
      <c r="L13" s="18">
        <v>0.1189181748242517</v>
      </c>
      <c r="M13" s="18">
        <v>9.1383801543056406E-2</v>
      </c>
      <c r="N13" s="18">
        <v>8.6525880126035765E-2</v>
      </c>
      <c r="O13" s="18">
        <v>8.314656686963566E-2</v>
      </c>
      <c r="Q13" s="18">
        <v>8.1359495376455634E-2</v>
      </c>
      <c r="R13" s="18">
        <v>8.9204304971152823E-2</v>
      </c>
      <c r="S13" s="18">
        <v>0.10328661292526831</v>
      </c>
      <c r="T13" s="18">
        <v>0.12151352178194209</v>
      </c>
      <c r="V13" s="18">
        <v>9.7442469146823738E-2</v>
      </c>
      <c r="W13" s="18">
        <v>7.675146099715241E-2</v>
      </c>
      <c r="X13" s="18">
        <v>0.1043961345842082</v>
      </c>
      <c r="Y13" s="18">
        <v>9.7348773354709969E-2</v>
      </c>
      <c r="Z13" s="18">
        <v>9.2040366236504328E-2</v>
      </c>
      <c r="AA13" s="18">
        <v>0.1128525999905277</v>
      </c>
      <c r="AB13" s="18">
        <v>0.10014217140863239</v>
      </c>
      <c r="AD13" s="18">
        <v>9.3205918727242806E-2</v>
      </c>
      <c r="AE13" s="18">
        <v>8.2904875992784316E-2</v>
      </c>
      <c r="AF13" s="18">
        <v>0.1049922829358562</v>
      </c>
      <c r="AG13" s="18">
        <v>0.13459229402002751</v>
      </c>
      <c r="AH13" s="18">
        <v>9.325287806183083E-2</v>
      </c>
      <c r="AI13" s="18">
        <v>0.1179932834676168</v>
      </c>
      <c r="AJ13" s="18">
        <v>0.18709804329547289</v>
      </c>
      <c r="AL13" s="18">
        <v>9.7710000000000005E-2</v>
      </c>
      <c r="AM13" s="18">
        <v>8.8789999999999994E-2</v>
      </c>
      <c r="AN13" s="18">
        <v>0.13000999999999999</v>
      </c>
      <c r="AP13" s="18">
        <v>7.7655680848208342E-2</v>
      </c>
      <c r="AQ13" s="18">
        <v>0.102719913470474</v>
      </c>
      <c r="AR13" s="18">
        <v>9.2774786030773812E-2</v>
      </c>
      <c r="AS13" s="18">
        <v>0.10327494965871981</v>
      </c>
      <c r="AT13" s="18">
        <v>0.1616443331307639</v>
      </c>
      <c r="AU13" s="18">
        <v>0.14731682323832171</v>
      </c>
      <c r="AW13" s="18">
        <v>8.865879308714722E-2</v>
      </c>
      <c r="AX13" s="18">
        <v>0.16238099107733461</v>
      </c>
      <c r="AZ13" s="18">
        <v>8.9067102189790678E-2</v>
      </c>
      <c r="BA13" s="18">
        <v>9.1202844825390178E-2</v>
      </c>
      <c r="BB13" s="18">
        <v>0.1102878259399785</v>
      </c>
      <c r="BC13" s="18">
        <v>9.4040122358628728E-2</v>
      </c>
      <c r="BD13" s="18">
        <v>6.50558136743844E-2</v>
      </c>
      <c r="BE13" s="18">
        <v>0.1762423481767158</v>
      </c>
      <c r="BF13" s="18">
        <v>0.1193912504011591</v>
      </c>
      <c r="BG13" s="18">
        <v>0.1040380696218514</v>
      </c>
    </row>
    <row r="15" spans="2:61">
      <c r="B15" t="s">
        <v>483</v>
      </c>
    </row>
    <row r="16" spans="2:61">
      <c r="B16" t="s">
        <v>11</v>
      </c>
    </row>
    <row r="18" spans="2:2">
      <c r="B18"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BI18"/>
  <sheetViews>
    <sheetView showGridLines="0" workbookViewId="0">
      <pane xSplit="2" topLeftCell="C1" activePane="topRight" state="frozen"/>
      <selection pane="topRight" activeCell="D12" sqref="D12:D13"/>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361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355</v>
      </c>
      <c r="C9" s="18">
        <v>7.7654812009194329E-2</v>
      </c>
      <c r="D9" s="18">
        <v>0.1000894492275623</v>
      </c>
      <c r="E9" s="18">
        <v>6.06011736290165E-2</v>
      </c>
      <c r="G9" s="18">
        <v>6.3696228088577889E-2</v>
      </c>
      <c r="H9" s="18">
        <v>7.8987443894856749E-2</v>
      </c>
      <c r="I9" s="18">
        <v>4.9649979565018112E-2</v>
      </c>
      <c r="J9" s="18">
        <v>4.814303118190548E-2</v>
      </c>
      <c r="K9" s="18">
        <v>7.1808701306467285E-2</v>
      </c>
      <c r="L9" s="18">
        <v>7.8410628331680277E-2</v>
      </c>
      <c r="M9" s="18">
        <v>0.1351883950307102</v>
      </c>
      <c r="N9" s="18">
        <v>7.1089258767051133E-2</v>
      </c>
      <c r="O9" s="18">
        <v>5.7949002370275428E-2</v>
      </c>
      <c r="Q9" s="18">
        <v>0.13680176588726051</v>
      </c>
      <c r="R9" s="18">
        <v>4.7762577009675233E-2</v>
      </c>
      <c r="S9" s="18">
        <v>4.4542286032761468E-2</v>
      </c>
      <c r="T9" s="18">
        <v>5.2812335322057827E-2</v>
      </c>
      <c r="V9" s="18">
        <v>0.10773919855351401</v>
      </c>
      <c r="W9" s="18">
        <v>0.14223075224006801</v>
      </c>
      <c r="X9" s="18">
        <v>9.1438590441660028E-2</v>
      </c>
      <c r="Y9" s="18">
        <v>6.0445213799993958E-2</v>
      </c>
      <c r="Z9" s="18">
        <v>4.1241222333068213E-2</v>
      </c>
      <c r="AA9" s="18">
        <v>4.2644378096455597E-2</v>
      </c>
      <c r="AB9" s="18">
        <v>5.4197162562692018E-2</v>
      </c>
      <c r="AD9" s="18">
        <v>0.13543675208105391</v>
      </c>
      <c r="AE9" s="18">
        <v>5.9910689196512712E-2</v>
      </c>
      <c r="AF9" s="18">
        <v>4.4707964465831099E-2</v>
      </c>
      <c r="AG9" s="18">
        <v>5.9780818042404822E-2</v>
      </c>
      <c r="AH9" s="18">
        <v>4.4365819002994147E-2</v>
      </c>
      <c r="AI9" s="18">
        <v>3.1128266997206978E-2</v>
      </c>
      <c r="AJ9" s="18">
        <v>0.20679902059167171</v>
      </c>
      <c r="AL9" s="18">
        <v>0.18002000000000001</v>
      </c>
      <c r="AM9" s="18">
        <v>6.1400000000000003E-2</v>
      </c>
      <c r="AN9" s="18">
        <v>8.0269999999999994E-2</v>
      </c>
      <c r="AP9" s="18">
        <v>7.545739919672656E-2</v>
      </c>
      <c r="AQ9" s="18">
        <v>4.4333719554305123E-2</v>
      </c>
      <c r="AR9" s="18">
        <v>4.4193926182357207E-2</v>
      </c>
      <c r="AS9" s="18">
        <v>3.6479835509909457E-2</v>
      </c>
      <c r="AT9" s="18">
        <v>2.884730162321145E-2</v>
      </c>
      <c r="AU9" s="18">
        <v>0.1009427452874426</v>
      </c>
      <c r="AW9" s="18">
        <v>8.6427956174394735E-2</v>
      </c>
      <c r="AX9" s="18">
        <v>2.230374509318225E-2</v>
      </c>
      <c r="AZ9" s="18">
        <v>9.1588012008534114E-2</v>
      </c>
      <c r="BA9" s="18">
        <v>0.11065836468862671</v>
      </c>
      <c r="BB9" s="18">
        <v>5.2186134967724201E-2</v>
      </c>
      <c r="BC9" s="18">
        <v>5.5591777125940177E-2</v>
      </c>
      <c r="BD9" s="18">
        <v>5.7471501472594208E-2</v>
      </c>
      <c r="BE9" s="18">
        <v>5.1902709863106362E-2</v>
      </c>
      <c r="BF9" s="18">
        <v>2.5168521566985739E-2</v>
      </c>
      <c r="BG9" s="18">
        <v>3.7346482653852091E-2</v>
      </c>
    </row>
    <row r="10" spans="2:61" ht="18.95" customHeight="1">
      <c r="B10" s="20" t="s">
        <v>356</v>
      </c>
      <c r="C10" s="18">
        <v>0.24017086758526321</v>
      </c>
      <c r="D10" s="18">
        <v>0.26705891329053538</v>
      </c>
      <c r="E10" s="18">
        <v>0.21980247490449409</v>
      </c>
      <c r="G10" s="18">
        <v>0.23328622288521919</v>
      </c>
      <c r="H10" s="18">
        <v>0.27431991552955731</v>
      </c>
      <c r="I10" s="18">
        <v>0.22989480323123651</v>
      </c>
      <c r="J10" s="18">
        <v>0.2351105480379275</v>
      </c>
      <c r="K10" s="18">
        <v>0.21549175996321429</v>
      </c>
      <c r="L10" s="18">
        <v>0.22579534476637589</v>
      </c>
      <c r="M10" s="18">
        <v>0.27104832276380442</v>
      </c>
      <c r="N10" s="18">
        <v>0.21944729309870609</v>
      </c>
      <c r="O10" s="18">
        <v>0.23659505568156031</v>
      </c>
      <c r="Q10" s="18">
        <v>0.26323891576416453</v>
      </c>
      <c r="R10" s="18">
        <v>0.25128131495716699</v>
      </c>
      <c r="S10" s="18">
        <v>0.23211930267975761</v>
      </c>
      <c r="T10" s="18">
        <v>0.20249964982404289</v>
      </c>
      <c r="V10" s="18">
        <v>0.28942225170709063</v>
      </c>
      <c r="W10" s="18">
        <v>0.29276849964191498</v>
      </c>
      <c r="X10" s="18">
        <v>0.26385354726841392</v>
      </c>
      <c r="Y10" s="18">
        <v>0.24386986163006041</v>
      </c>
      <c r="Z10" s="18">
        <v>0.19332251583074531</v>
      </c>
      <c r="AA10" s="18">
        <v>0.17053307108557841</v>
      </c>
      <c r="AB10" s="18">
        <v>0.22319358593008179</v>
      </c>
      <c r="AD10" s="18">
        <v>0.25546808074229138</v>
      </c>
      <c r="AE10" s="18">
        <v>0.2577294129187383</v>
      </c>
      <c r="AF10" s="18">
        <v>0.22356446037735991</v>
      </c>
      <c r="AG10" s="18">
        <v>0.25775288569430982</v>
      </c>
      <c r="AH10" s="18">
        <v>0.19281669768342849</v>
      </c>
      <c r="AI10" s="18">
        <v>0.25590111318232489</v>
      </c>
      <c r="AJ10" s="18">
        <v>0</v>
      </c>
      <c r="AL10" s="18">
        <v>0.28705999999999998</v>
      </c>
      <c r="AM10" s="18">
        <v>0.30575000000000002</v>
      </c>
      <c r="AN10" s="18">
        <v>0.27603</v>
      </c>
      <c r="AP10" s="18">
        <v>0.200334996753124</v>
      </c>
      <c r="AQ10" s="18">
        <v>0.21019711938332369</v>
      </c>
      <c r="AR10" s="18">
        <v>0.21795546638211161</v>
      </c>
      <c r="AS10" s="18">
        <v>0.1723662729792344</v>
      </c>
      <c r="AT10" s="18">
        <v>0.20273649532392041</v>
      </c>
      <c r="AU10" s="18">
        <v>0.32950017239414697</v>
      </c>
      <c r="AW10" s="18">
        <v>0.25708215467228912</v>
      </c>
      <c r="AX10" s="18">
        <v>0.1240829225632481</v>
      </c>
      <c r="AZ10" s="18">
        <v>0.27386869998975982</v>
      </c>
      <c r="BA10" s="18">
        <v>0.28022974444455512</v>
      </c>
      <c r="BB10" s="18">
        <v>0.20705468108337041</v>
      </c>
      <c r="BC10" s="18">
        <v>0.1959088692680199</v>
      </c>
      <c r="BD10" s="18">
        <v>0.1506461404584726</v>
      </c>
      <c r="BE10" s="18">
        <v>0.2087004619226894</v>
      </c>
      <c r="BF10" s="18">
        <v>0.14206810460097549</v>
      </c>
      <c r="BG10" s="18">
        <v>0.2045357085451299</v>
      </c>
    </row>
    <row r="11" spans="2:61" ht="18.95" customHeight="1">
      <c r="B11" s="20" t="s">
        <v>357</v>
      </c>
      <c r="C11" s="18">
        <v>0.16982849068977249</v>
      </c>
      <c r="D11" s="18">
        <v>0.17224661463523849</v>
      </c>
      <c r="E11" s="18">
        <v>0.16822905368648999</v>
      </c>
      <c r="G11" s="18">
        <v>0.19745604619201709</v>
      </c>
      <c r="H11" s="18">
        <v>0.18977611373583261</v>
      </c>
      <c r="I11" s="18">
        <v>0.1731342906384164</v>
      </c>
      <c r="J11" s="18">
        <v>0.15965905150216361</v>
      </c>
      <c r="K11" s="18">
        <v>0.1480238253767239</v>
      </c>
      <c r="L11" s="18">
        <v>0.12928581624148211</v>
      </c>
      <c r="M11" s="18">
        <v>0.16318195205873379</v>
      </c>
      <c r="N11" s="18">
        <v>0.1889366213492803</v>
      </c>
      <c r="O11" s="18">
        <v>0.18258061313201249</v>
      </c>
      <c r="Q11" s="18">
        <v>0.17182700656849079</v>
      </c>
      <c r="R11" s="18">
        <v>0.15815534154915281</v>
      </c>
      <c r="S11" s="18">
        <v>0.15865566209628629</v>
      </c>
      <c r="T11" s="18">
        <v>0.1899722180415539</v>
      </c>
      <c r="V11" s="18">
        <v>0.18068331509855001</v>
      </c>
      <c r="W11" s="18">
        <v>0.20266623440196069</v>
      </c>
      <c r="X11" s="18">
        <v>0.21063974027076879</v>
      </c>
      <c r="Y11" s="18">
        <v>0.15050365055439019</v>
      </c>
      <c r="Z11" s="18">
        <v>0.13872066391573409</v>
      </c>
      <c r="AA11" s="18">
        <v>0.15499685687667381</v>
      </c>
      <c r="AB11" s="18">
        <v>0.14796499285946749</v>
      </c>
      <c r="AD11" s="18">
        <v>0.15859050905873731</v>
      </c>
      <c r="AE11" s="18">
        <v>0.174576384759033</v>
      </c>
      <c r="AF11" s="18">
        <v>0.17220518971616339</v>
      </c>
      <c r="AG11" s="18">
        <v>0.12519925085705161</v>
      </c>
      <c r="AH11" s="18">
        <v>0.19789828087743611</v>
      </c>
      <c r="AI11" s="18">
        <v>0.1704943460742277</v>
      </c>
      <c r="AJ11" s="18">
        <v>0</v>
      </c>
      <c r="AL11" s="18">
        <v>0.14621999999999999</v>
      </c>
      <c r="AM11" s="18">
        <v>0.20779</v>
      </c>
      <c r="AN11" s="18">
        <v>0.18289</v>
      </c>
      <c r="AP11" s="18">
        <v>0.11665620133721009</v>
      </c>
      <c r="AQ11" s="18">
        <v>0.20929884483686709</v>
      </c>
      <c r="AR11" s="18">
        <v>0.12757119307618969</v>
      </c>
      <c r="AS11" s="18">
        <v>0.1233138467114317</v>
      </c>
      <c r="AT11" s="18">
        <v>0.1586469210628085</v>
      </c>
      <c r="AU11" s="18">
        <v>0.2406366239050553</v>
      </c>
      <c r="AW11" s="18">
        <v>0.16691371237745781</v>
      </c>
      <c r="AX11" s="18">
        <v>0.1764710506937931</v>
      </c>
      <c r="AZ11" s="18">
        <v>0.20817218382291111</v>
      </c>
      <c r="BA11" s="18">
        <v>0.16132589741730671</v>
      </c>
      <c r="BB11" s="18">
        <v>0.1475817096984742</v>
      </c>
      <c r="BC11" s="18">
        <v>9.7832309955886779E-2</v>
      </c>
      <c r="BD11" s="18">
        <v>0.2159015316478515</v>
      </c>
      <c r="BE11" s="18">
        <v>0.13314043656520741</v>
      </c>
      <c r="BF11" s="18">
        <v>0.1950850569735752</v>
      </c>
      <c r="BG11" s="18">
        <v>0.13616730841455571</v>
      </c>
    </row>
    <row r="12" spans="2:61" ht="18.95" customHeight="1">
      <c r="B12" s="20" t="s">
        <v>358</v>
      </c>
      <c r="C12" s="18">
        <v>0.3258472057715846</v>
      </c>
      <c r="D12" s="18">
        <v>0.30376722442538362</v>
      </c>
      <c r="E12" s="18">
        <v>0.34269054238847391</v>
      </c>
      <c r="G12" s="18">
        <v>0.360024214098906</v>
      </c>
      <c r="H12" s="18">
        <v>0.31325587547954192</v>
      </c>
      <c r="I12" s="18">
        <v>0.32514735615775309</v>
      </c>
      <c r="J12" s="18">
        <v>0.35292888557887248</v>
      </c>
      <c r="K12" s="18">
        <v>0.36967888234014018</v>
      </c>
      <c r="L12" s="18">
        <v>0.33406339651866512</v>
      </c>
      <c r="M12" s="18">
        <v>0.29684406295265631</v>
      </c>
      <c r="N12" s="18">
        <v>0.34045590307042489</v>
      </c>
      <c r="O12" s="18">
        <v>0.2696604742335249</v>
      </c>
      <c r="Q12" s="18">
        <v>0.28709651106433898</v>
      </c>
      <c r="R12" s="18">
        <v>0.3271863540131158</v>
      </c>
      <c r="S12" s="18">
        <v>0.38345041355696019</v>
      </c>
      <c r="T12" s="18">
        <v>0.32586016096809822</v>
      </c>
      <c r="V12" s="18">
        <v>0.29961560294083012</v>
      </c>
      <c r="W12" s="18">
        <v>0.2404317007125471</v>
      </c>
      <c r="X12" s="18">
        <v>0.29482899587236272</v>
      </c>
      <c r="Y12" s="18">
        <v>0.31220752986395778</v>
      </c>
      <c r="Z12" s="18">
        <v>0.37755328784219938</v>
      </c>
      <c r="AA12" s="18">
        <v>0.37421225362205041</v>
      </c>
      <c r="AB12" s="18">
        <v>0.38550245892567719</v>
      </c>
      <c r="AD12" s="18">
        <v>0.29493149324048129</v>
      </c>
      <c r="AE12" s="18">
        <v>0.33203027701683008</v>
      </c>
      <c r="AF12" s="18">
        <v>0.34186500675004328</v>
      </c>
      <c r="AG12" s="18">
        <v>0.24644284493025351</v>
      </c>
      <c r="AH12" s="18">
        <v>0.37126223920340812</v>
      </c>
      <c r="AI12" s="18">
        <v>0.34869439209684672</v>
      </c>
      <c r="AJ12" s="18">
        <v>0.60610293611285537</v>
      </c>
      <c r="AL12" s="18">
        <v>0.25054999999999999</v>
      </c>
      <c r="AM12" s="18">
        <v>0.30212</v>
      </c>
      <c r="AN12" s="18">
        <v>0.32662000000000002</v>
      </c>
      <c r="AP12" s="18">
        <v>0.37806995060992782</v>
      </c>
      <c r="AQ12" s="18">
        <v>0.30509185645243092</v>
      </c>
      <c r="AR12" s="18">
        <v>0.42091885612007518</v>
      </c>
      <c r="AS12" s="18">
        <v>0.40136392425346179</v>
      </c>
      <c r="AT12" s="18">
        <v>0.43494224522853703</v>
      </c>
      <c r="AU12" s="18">
        <v>0.23307274599765351</v>
      </c>
      <c r="AW12" s="18">
        <v>0.33311226958581391</v>
      </c>
      <c r="AX12" s="18">
        <v>0.28511026700914732</v>
      </c>
      <c r="AZ12" s="18">
        <v>0.29682707167183048</v>
      </c>
      <c r="BA12" s="18">
        <v>0.27578869035011461</v>
      </c>
      <c r="BB12" s="18">
        <v>0.39429459517124738</v>
      </c>
      <c r="BC12" s="18">
        <v>0.40281460090198051</v>
      </c>
      <c r="BD12" s="18">
        <v>0.34858880289805289</v>
      </c>
      <c r="BE12" s="18">
        <v>0.33494436882758732</v>
      </c>
      <c r="BF12" s="18">
        <v>0.2929288230353132</v>
      </c>
      <c r="BG12" s="18">
        <v>0.37432075787314012</v>
      </c>
    </row>
    <row r="13" spans="2:61" ht="18.95" customHeight="1">
      <c r="B13" s="20" t="s">
        <v>359</v>
      </c>
      <c r="C13" s="18">
        <v>0.18649862394418529</v>
      </c>
      <c r="D13" s="18">
        <v>0.15683779842128009</v>
      </c>
      <c r="E13" s="18">
        <v>0.20867675539152561</v>
      </c>
      <c r="G13" s="18">
        <v>0.1455372887352798</v>
      </c>
      <c r="H13" s="18">
        <v>0.14366065136021189</v>
      </c>
      <c r="I13" s="18">
        <v>0.22217357040757579</v>
      </c>
      <c r="J13" s="18">
        <v>0.20415848369913089</v>
      </c>
      <c r="K13" s="18">
        <v>0.1949968310134543</v>
      </c>
      <c r="L13" s="18">
        <v>0.2324448141417968</v>
      </c>
      <c r="M13" s="18">
        <v>0.13373726719409521</v>
      </c>
      <c r="N13" s="18">
        <v>0.1800709237145374</v>
      </c>
      <c r="O13" s="18">
        <v>0.25321485458262688</v>
      </c>
      <c r="Q13" s="18">
        <v>0.1410358007157452</v>
      </c>
      <c r="R13" s="18">
        <v>0.215614412470889</v>
      </c>
      <c r="S13" s="18">
        <v>0.18123233563423449</v>
      </c>
      <c r="T13" s="18">
        <v>0.22885563584424731</v>
      </c>
      <c r="V13" s="18">
        <v>0.1225396317000155</v>
      </c>
      <c r="W13" s="18">
        <v>0.12190281300350909</v>
      </c>
      <c r="X13" s="18">
        <v>0.13923912614679451</v>
      </c>
      <c r="Y13" s="18">
        <v>0.23297374415159749</v>
      </c>
      <c r="Z13" s="18">
        <v>0.2491623100782531</v>
      </c>
      <c r="AA13" s="18">
        <v>0.25761344031924149</v>
      </c>
      <c r="AB13" s="18">
        <v>0.18914179972208139</v>
      </c>
      <c r="AD13" s="18">
        <v>0.15557316487743619</v>
      </c>
      <c r="AE13" s="18">
        <v>0.17575323610888591</v>
      </c>
      <c r="AF13" s="18">
        <v>0.2176573786906022</v>
      </c>
      <c r="AG13" s="18">
        <v>0.31082420047598031</v>
      </c>
      <c r="AH13" s="18">
        <v>0.1936569632327331</v>
      </c>
      <c r="AI13" s="18">
        <v>0.19378188164939369</v>
      </c>
      <c r="AJ13" s="18">
        <v>0.18709804329547289</v>
      </c>
      <c r="AL13" s="18">
        <v>0.13614999999999999</v>
      </c>
      <c r="AM13" s="18">
        <v>0.12293999999999999</v>
      </c>
      <c r="AN13" s="18">
        <v>0.13420000000000001</v>
      </c>
      <c r="AP13" s="18">
        <v>0.22948145210301171</v>
      </c>
      <c r="AQ13" s="18">
        <v>0.2310784597730732</v>
      </c>
      <c r="AR13" s="18">
        <v>0.18936055823926659</v>
      </c>
      <c r="AS13" s="18">
        <v>0.26647612054596259</v>
      </c>
      <c r="AT13" s="18">
        <v>0.17482703676152289</v>
      </c>
      <c r="AU13" s="18">
        <v>9.5847712415701239E-2</v>
      </c>
      <c r="AW13" s="18">
        <v>0.1564639071900446</v>
      </c>
      <c r="AX13" s="18">
        <v>0.39203201464062931</v>
      </c>
      <c r="AZ13" s="18">
        <v>0.1295440325069645</v>
      </c>
      <c r="BA13" s="18">
        <v>0.17199730309939701</v>
      </c>
      <c r="BB13" s="18">
        <v>0.19888287907918359</v>
      </c>
      <c r="BC13" s="18">
        <v>0.2478524427481727</v>
      </c>
      <c r="BD13" s="18">
        <v>0.2273920235230287</v>
      </c>
      <c r="BE13" s="18">
        <v>0.27131202282140948</v>
      </c>
      <c r="BF13" s="18">
        <v>0.34474949382315018</v>
      </c>
      <c r="BG13" s="18">
        <v>0.24762974251332201</v>
      </c>
    </row>
    <row r="15" spans="2:61">
      <c r="B15" t="s">
        <v>483</v>
      </c>
    </row>
    <row r="16" spans="2:61">
      <c r="B16" t="s">
        <v>11</v>
      </c>
    </row>
    <row r="18" spans="2:2">
      <c r="B18"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BI18"/>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362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355</v>
      </c>
      <c r="C9" s="18">
        <v>0.1477489209408161</v>
      </c>
      <c r="D9" s="18">
        <v>0.1355669093066055</v>
      </c>
      <c r="E9" s="18">
        <v>0.1565540018913141</v>
      </c>
      <c r="G9" s="18">
        <v>0.14205604119905019</v>
      </c>
      <c r="H9" s="18">
        <v>0.1083089505588771</v>
      </c>
      <c r="I9" s="18">
        <v>0.1385294412185854</v>
      </c>
      <c r="J9" s="18">
        <v>0.19313684045903221</v>
      </c>
      <c r="K9" s="18">
        <v>0.16402464756317839</v>
      </c>
      <c r="L9" s="18">
        <v>0.17010319371823371</v>
      </c>
      <c r="M9" s="18">
        <v>0.1190233255992814</v>
      </c>
      <c r="N9" s="18">
        <v>0.14489253788035639</v>
      </c>
      <c r="O9" s="18">
        <v>0.18433221543391429</v>
      </c>
      <c r="Q9" s="18">
        <v>0.10738220930746049</v>
      </c>
      <c r="R9" s="18">
        <v>0.1715983353088201</v>
      </c>
      <c r="S9" s="18">
        <v>0.14341179361014719</v>
      </c>
      <c r="T9" s="18">
        <v>0.18295022412063319</v>
      </c>
      <c r="V9" s="18">
        <v>9.1577022716883838E-2</v>
      </c>
      <c r="W9" s="18">
        <v>7.7238432353867681E-2</v>
      </c>
      <c r="X9" s="18">
        <v>0.1113816275304428</v>
      </c>
      <c r="Y9" s="18">
        <v>0.18172347783783449</v>
      </c>
      <c r="Z9" s="18">
        <v>0.19833883243710271</v>
      </c>
      <c r="AA9" s="18">
        <v>0.2188085869990482</v>
      </c>
      <c r="AB9" s="18">
        <v>0.16133006618501519</v>
      </c>
      <c r="AD9" s="18">
        <v>0.12005880680077879</v>
      </c>
      <c r="AE9" s="18">
        <v>0.1352285724259277</v>
      </c>
      <c r="AF9" s="18">
        <v>0.17164596794753781</v>
      </c>
      <c r="AG9" s="18">
        <v>0.2195288024577402</v>
      </c>
      <c r="AH9" s="18">
        <v>0.16672651986994691</v>
      </c>
      <c r="AI9" s="18">
        <v>0.1623214985048945</v>
      </c>
      <c r="AJ9" s="18">
        <v>0.39389706388714463</v>
      </c>
      <c r="AL9" s="18">
        <v>8.6129999999999998E-2</v>
      </c>
      <c r="AM9" s="18">
        <v>9.4820000000000002E-2</v>
      </c>
      <c r="AN9" s="18">
        <v>0.12313</v>
      </c>
      <c r="AP9" s="18">
        <v>0.20361191929136041</v>
      </c>
      <c r="AQ9" s="18">
        <v>0.20525541277925319</v>
      </c>
      <c r="AR9" s="18">
        <v>0.133466662521075</v>
      </c>
      <c r="AS9" s="18">
        <v>0.20973912791158</v>
      </c>
      <c r="AT9" s="18">
        <v>0.16952036839724999</v>
      </c>
      <c r="AU9" s="18">
        <v>0.10071079764161241</v>
      </c>
      <c r="AW9" s="18">
        <v>0.1253137366599904</v>
      </c>
      <c r="AX9" s="18">
        <v>0.31161495749525292</v>
      </c>
      <c r="AZ9" s="18">
        <v>9.3510225084453696E-2</v>
      </c>
      <c r="BA9" s="18">
        <v>0.13393200311634579</v>
      </c>
      <c r="BB9" s="18">
        <v>0.18168018294929991</v>
      </c>
      <c r="BC9" s="18">
        <v>0.20109343980252209</v>
      </c>
      <c r="BD9" s="18">
        <v>0.18204048923453539</v>
      </c>
      <c r="BE9" s="18">
        <v>0.19522099980538399</v>
      </c>
      <c r="BF9" s="18">
        <v>0.24494267030957051</v>
      </c>
      <c r="BG9" s="18">
        <v>0.23291358075482579</v>
      </c>
    </row>
    <row r="10" spans="2:61" ht="18.95" customHeight="1">
      <c r="B10" s="20" t="s">
        <v>356</v>
      </c>
      <c r="C10" s="18">
        <v>0.31235177228909361</v>
      </c>
      <c r="D10" s="18">
        <v>0.27784643472665299</v>
      </c>
      <c r="E10" s="18">
        <v>0.33856585703484421</v>
      </c>
      <c r="G10" s="18">
        <v>0.25730523485114659</v>
      </c>
      <c r="H10" s="18">
        <v>0.28700317499212391</v>
      </c>
      <c r="I10" s="18">
        <v>0.34262907751413518</v>
      </c>
      <c r="J10" s="18">
        <v>0.318757520941786</v>
      </c>
      <c r="K10" s="18">
        <v>0.33348815256034547</v>
      </c>
      <c r="L10" s="18">
        <v>0.29772950011793847</v>
      </c>
      <c r="M10" s="18">
        <v>0.30797905187460989</v>
      </c>
      <c r="N10" s="18">
        <v>0.32076348451468328</v>
      </c>
      <c r="O10" s="18">
        <v>0.32328638330326848</v>
      </c>
      <c r="Q10" s="18">
        <v>0.27410264700075743</v>
      </c>
      <c r="R10" s="18">
        <v>0.31912157339338498</v>
      </c>
      <c r="S10" s="18">
        <v>0.34830610958184699</v>
      </c>
      <c r="T10" s="18">
        <v>0.32397425524943568</v>
      </c>
      <c r="V10" s="18">
        <v>0.27933820107213059</v>
      </c>
      <c r="W10" s="18">
        <v>0.25677375265842312</v>
      </c>
      <c r="X10" s="18">
        <v>0.23742806759048901</v>
      </c>
      <c r="Y10" s="18">
        <v>0.32803411818082912</v>
      </c>
      <c r="Z10" s="18">
        <v>0.3823207845234462</v>
      </c>
      <c r="AA10" s="18">
        <v>0.35867583207610321</v>
      </c>
      <c r="AB10" s="18">
        <v>0.34893895049118012</v>
      </c>
      <c r="AD10" s="18">
        <v>0.27993364003739901</v>
      </c>
      <c r="AE10" s="18">
        <v>0.32439441846179518</v>
      </c>
      <c r="AF10" s="18">
        <v>0.33131165495906972</v>
      </c>
      <c r="AG10" s="18">
        <v>0.3271570099625391</v>
      </c>
      <c r="AH10" s="18">
        <v>0.33821380428358278</v>
      </c>
      <c r="AI10" s="18">
        <v>0.31462529151612012</v>
      </c>
      <c r="AJ10" s="18">
        <v>0.41642438835741491</v>
      </c>
      <c r="AL10" s="18">
        <v>0.23474</v>
      </c>
      <c r="AM10" s="18">
        <v>0.30279</v>
      </c>
      <c r="AN10" s="18">
        <v>0.22897999999999999</v>
      </c>
      <c r="AP10" s="18">
        <v>0.34141918175914249</v>
      </c>
      <c r="AQ10" s="18">
        <v>0.33228247444628167</v>
      </c>
      <c r="AR10" s="18">
        <v>0.34392454594674349</v>
      </c>
      <c r="AS10" s="18">
        <v>0.40678418409506861</v>
      </c>
      <c r="AT10" s="18">
        <v>0.37939915481804648</v>
      </c>
      <c r="AU10" s="18">
        <v>0.37437071352555762</v>
      </c>
      <c r="AW10" s="18">
        <v>0.31209375153642738</v>
      </c>
      <c r="AX10" s="18">
        <v>0.31896111831743951</v>
      </c>
      <c r="AZ10" s="18">
        <v>0.27688313098338768</v>
      </c>
      <c r="BA10" s="18">
        <v>0.25698633616867439</v>
      </c>
      <c r="BB10" s="18">
        <v>0.36074593470027538</v>
      </c>
      <c r="BC10" s="18">
        <v>0.3910534052352998</v>
      </c>
      <c r="BD10" s="18">
        <v>0.33537740150632678</v>
      </c>
      <c r="BE10" s="18">
        <v>0.34711946961194817</v>
      </c>
      <c r="BF10" s="18">
        <v>0.3669647447180292</v>
      </c>
      <c r="BG10" s="18">
        <v>0.39490951949882303</v>
      </c>
    </row>
    <row r="11" spans="2:61" ht="18.95" customHeight="1">
      <c r="B11" s="20" t="s">
        <v>357</v>
      </c>
      <c r="C11" s="18">
        <v>0.24858641500468789</v>
      </c>
      <c r="D11" s="18">
        <v>0.2377324820221462</v>
      </c>
      <c r="E11" s="18">
        <v>0.25735534129214682</v>
      </c>
      <c r="G11" s="18">
        <v>0.25843059391579359</v>
      </c>
      <c r="H11" s="18">
        <v>0.27439221649162771</v>
      </c>
      <c r="I11" s="18">
        <v>0.26853657003336562</v>
      </c>
      <c r="J11" s="18">
        <v>0.23366246350682601</v>
      </c>
      <c r="K11" s="18">
        <v>0.20976903151060161</v>
      </c>
      <c r="L11" s="18">
        <v>0.256994222094998</v>
      </c>
      <c r="M11" s="18">
        <v>0.21227473111692219</v>
      </c>
      <c r="N11" s="18">
        <v>0.27028146582608797</v>
      </c>
      <c r="O11" s="18">
        <v>0.26057646910591359</v>
      </c>
      <c r="Q11" s="18">
        <v>0.25252299599144012</v>
      </c>
      <c r="R11" s="18">
        <v>0.25296193655515509</v>
      </c>
      <c r="S11" s="18">
        <v>0.25470547080848011</v>
      </c>
      <c r="T11" s="18">
        <v>0.23537626017136429</v>
      </c>
      <c r="V11" s="18">
        <v>0.30516829672001677</v>
      </c>
      <c r="W11" s="18">
        <v>0.29020385165913881</v>
      </c>
      <c r="X11" s="18">
        <v>0.30627476944766452</v>
      </c>
      <c r="Y11" s="18">
        <v>0.24442266997478149</v>
      </c>
      <c r="Z11" s="18">
        <v>0.16156809533926109</v>
      </c>
      <c r="AA11" s="18">
        <v>0.19509588389114449</v>
      </c>
      <c r="AB11" s="18">
        <v>0.2320370521570696</v>
      </c>
      <c r="AD11" s="18">
        <v>0.2149608623142929</v>
      </c>
      <c r="AE11" s="18">
        <v>0.26632406155817312</v>
      </c>
      <c r="AF11" s="18">
        <v>0.25458676813418391</v>
      </c>
      <c r="AG11" s="18">
        <v>0.25691970068024128</v>
      </c>
      <c r="AH11" s="18">
        <v>0.26138557200939289</v>
      </c>
      <c r="AI11" s="18">
        <v>0.30322674479632988</v>
      </c>
      <c r="AJ11" s="18">
        <v>0</v>
      </c>
      <c r="AL11" s="18">
        <v>0.2676</v>
      </c>
      <c r="AM11" s="18">
        <v>0.29332999999999998</v>
      </c>
      <c r="AN11" s="18">
        <v>0.29543999999999998</v>
      </c>
      <c r="AP11" s="18">
        <v>0.17376106067902691</v>
      </c>
      <c r="AQ11" s="18">
        <v>0.21953107448589401</v>
      </c>
      <c r="AR11" s="18">
        <v>0.1913668144040846</v>
      </c>
      <c r="AS11" s="18">
        <v>0.19656078376631239</v>
      </c>
      <c r="AT11" s="18">
        <v>0.18643217843701571</v>
      </c>
      <c r="AU11" s="18">
        <v>0.1853560827277618</v>
      </c>
      <c r="AW11" s="18">
        <v>0.2492294310392863</v>
      </c>
      <c r="AX11" s="18">
        <v>0.22137817722710951</v>
      </c>
      <c r="AZ11" s="18">
        <v>0.31689786304689521</v>
      </c>
      <c r="BA11" s="18">
        <v>0.2199712530550168</v>
      </c>
      <c r="BB11" s="18">
        <v>0.22694528922751869</v>
      </c>
      <c r="BC11" s="18">
        <v>0.17279890799165359</v>
      </c>
      <c r="BD11" s="18">
        <v>0.18889269591761371</v>
      </c>
      <c r="BE11" s="18">
        <v>0.191014775704308</v>
      </c>
      <c r="BF11" s="18">
        <v>0.23207120718123961</v>
      </c>
      <c r="BG11" s="18">
        <v>0.26607239368412411</v>
      </c>
    </row>
    <row r="12" spans="2:61" ht="18.95" customHeight="1">
      <c r="B12" s="20" t="s">
        <v>358</v>
      </c>
      <c r="C12" s="18">
        <v>0.21301209323890979</v>
      </c>
      <c r="D12" s="18">
        <v>0.25807527845596218</v>
      </c>
      <c r="E12" s="18">
        <v>0.1787538468909739</v>
      </c>
      <c r="G12" s="18">
        <v>0.25537047172515009</v>
      </c>
      <c r="H12" s="18">
        <v>0.2496026823086073</v>
      </c>
      <c r="I12" s="18">
        <v>0.1967817546573051</v>
      </c>
      <c r="J12" s="18">
        <v>0.2063849015624126</v>
      </c>
      <c r="K12" s="18">
        <v>0.2291620813049654</v>
      </c>
      <c r="L12" s="18">
        <v>0.19453646913886791</v>
      </c>
      <c r="M12" s="18">
        <v>0.24156606697131219</v>
      </c>
      <c r="N12" s="18">
        <v>0.19549867689908229</v>
      </c>
      <c r="O12" s="18">
        <v>0.14686252710664441</v>
      </c>
      <c r="Q12" s="18">
        <v>0.23971809921194259</v>
      </c>
      <c r="R12" s="18">
        <v>0.20389780970595209</v>
      </c>
      <c r="S12" s="18">
        <v>0.20104217385348011</v>
      </c>
      <c r="T12" s="18">
        <v>0.19979213843911189</v>
      </c>
      <c r="V12" s="18">
        <v>0.22266667041912369</v>
      </c>
      <c r="W12" s="18">
        <v>0.23139246781167119</v>
      </c>
      <c r="X12" s="18">
        <v>0.2314022832111024</v>
      </c>
      <c r="Y12" s="18">
        <v>0.18419330275839199</v>
      </c>
      <c r="Z12" s="18">
        <v>0.2244952623151667</v>
      </c>
      <c r="AA12" s="18">
        <v>0.19618148790478809</v>
      </c>
      <c r="AB12" s="18">
        <v>0.19920970568758489</v>
      </c>
      <c r="AD12" s="18">
        <v>0.24628728814525289</v>
      </c>
      <c r="AE12" s="18">
        <v>0.22323023732921149</v>
      </c>
      <c r="AF12" s="18">
        <v>0.1835179340020073</v>
      </c>
      <c r="AG12" s="18">
        <v>0.1401609983094988</v>
      </c>
      <c r="AH12" s="18">
        <v>0.2010316144247758</v>
      </c>
      <c r="AI12" s="18">
        <v>0.1789711291878161</v>
      </c>
      <c r="AJ12" s="18">
        <v>0.18967854775544049</v>
      </c>
      <c r="AL12" s="18">
        <v>0.22828999999999999</v>
      </c>
      <c r="AM12" s="18">
        <v>0.24664</v>
      </c>
      <c r="AN12" s="18">
        <v>0.25103999999999999</v>
      </c>
      <c r="AP12" s="18">
        <v>0.22031314333059909</v>
      </c>
      <c r="AQ12" s="18">
        <v>0.1889131818319312</v>
      </c>
      <c r="AR12" s="18">
        <v>0.30022098253380802</v>
      </c>
      <c r="AS12" s="18">
        <v>0.1592877615607354</v>
      </c>
      <c r="AT12" s="18">
        <v>0.22993537524857341</v>
      </c>
      <c r="AU12" s="18">
        <v>0.33956240610506799</v>
      </c>
      <c r="AW12" s="18">
        <v>0.22980402808663289</v>
      </c>
      <c r="AX12" s="18">
        <v>0.104140798797018</v>
      </c>
      <c r="AZ12" s="18">
        <v>0.2220701848203272</v>
      </c>
      <c r="BA12" s="18">
        <v>0.25824436879821072</v>
      </c>
      <c r="BB12" s="18">
        <v>0.2014574689813329</v>
      </c>
      <c r="BC12" s="18">
        <v>0.17410439459181601</v>
      </c>
      <c r="BD12" s="18">
        <v>0.27755733026725671</v>
      </c>
      <c r="BE12" s="18">
        <v>0.18477823951711941</v>
      </c>
      <c r="BF12" s="18">
        <v>0.12649844732907761</v>
      </c>
      <c r="BG12" s="18">
        <v>8.4465370702236406E-2</v>
      </c>
    </row>
    <row r="13" spans="2:61" ht="18.95" customHeight="1">
      <c r="B13" s="20" t="s">
        <v>359</v>
      </c>
      <c r="C13" s="18">
        <v>7.8300798526492577E-2</v>
      </c>
      <c r="D13" s="18">
        <v>9.0778895488633105E-2</v>
      </c>
      <c r="E13" s="18">
        <v>6.8770952890720966E-2</v>
      </c>
      <c r="G13" s="18">
        <v>8.6837658308859519E-2</v>
      </c>
      <c r="H13" s="18">
        <v>8.0692975648764126E-2</v>
      </c>
      <c r="I13" s="18">
        <v>5.3523156576608749E-2</v>
      </c>
      <c r="J13" s="18">
        <v>4.8058273529943157E-2</v>
      </c>
      <c r="K13" s="18">
        <v>6.3556087060909136E-2</v>
      </c>
      <c r="L13" s="18">
        <v>8.0636614929961908E-2</v>
      </c>
      <c r="M13" s="18">
        <v>0.1191568244378742</v>
      </c>
      <c r="N13" s="18">
        <v>6.856383487978987E-2</v>
      </c>
      <c r="O13" s="18">
        <v>8.4942405050259281E-2</v>
      </c>
      <c r="Q13" s="18">
        <v>0.1262740484883994</v>
      </c>
      <c r="R13" s="18">
        <v>5.2420345036687632E-2</v>
      </c>
      <c r="S13" s="18">
        <v>5.2534452146045588E-2</v>
      </c>
      <c r="T13" s="18">
        <v>5.7907122019454992E-2</v>
      </c>
      <c r="V13" s="18">
        <v>0.1012498090718451</v>
      </c>
      <c r="W13" s="18">
        <v>0.1443914955168992</v>
      </c>
      <c r="X13" s="18">
        <v>0.11351325222030149</v>
      </c>
      <c r="Y13" s="18">
        <v>6.1626431248162833E-2</v>
      </c>
      <c r="Z13" s="18">
        <v>3.3277025385023362E-2</v>
      </c>
      <c r="AA13" s="18">
        <v>3.123820912891585E-2</v>
      </c>
      <c r="AB13" s="18">
        <v>5.8484225479150047E-2</v>
      </c>
      <c r="AD13" s="18">
        <v>0.1387594027022766</v>
      </c>
      <c r="AE13" s="18">
        <v>5.0822710224892438E-2</v>
      </c>
      <c r="AF13" s="18">
        <v>5.8937674957201279E-2</v>
      </c>
      <c r="AG13" s="18">
        <v>5.6233488589980347E-2</v>
      </c>
      <c r="AH13" s="18">
        <v>3.264248941230162E-2</v>
      </c>
      <c r="AI13" s="18">
        <v>4.0855335994839412E-2</v>
      </c>
      <c r="AJ13" s="18">
        <v>0</v>
      </c>
      <c r="AL13" s="18">
        <v>0.18325</v>
      </c>
      <c r="AM13" s="18">
        <v>6.241E-2</v>
      </c>
      <c r="AN13" s="18">
        <v>0.10142</v>
      </c>
      <c r="AP13" s="18">
        <v>6.089469493987118E-2</v>
      </c>
      <c r="AQ13" s="18">
        <v>5.4017856456640048E-2</v>
      </c>
      <c r="AR13" s="18">
        <v>3.1020994594289031E-2</v>
      </c>
      <c r="AS13" s="18">
        <v>2.7628142666303541E-2</v>
      </c>
      <c r="AT13" s="18">
        <v>3.4712923099114577E-2</v>
      </c>
      <c r="AU13" s="18">
        <v>0</v>
      </c>
      <c r="AW13" s="18">
        <v>8.3559052677663184E-2</v>
      </c>
      <c r="AX13" s="18">
        <v>4.3904948163180142E-2</v>
      </c>
      <c r="AZ13" s="18">
        <v>9.0638596064936128E-2</v>
      </c>
      <c r="BA13" s="18">
        <v>0.1308660388617523</v>
      </c>
      <c r="BB13" s="18">
        <v>2.9171124141573069E-2</v>
      </c>
      <c r="BC13" s="18">
        <v>6.0949852378708549E-2</v>
      </c>
      <c r="BD13" s="18">
        <v>1.6132083074267271E-2</v>
      </c>
      <c r="BE13" s="18">
        <v>8.1866515361240413E-2</v>
      </c>
      <c r="BF13" s="18">
        <v>2.9522930462083069E-2</v>
      </c>
      <c r="BG13" s="18">
        <v>2.1639135359990541E-2</v>
      </c>
    </row>
    <row r="15" spans="2:61">
      <c r="B15" t="s">
        <v>483</v>
      </c>
    </row>
    <row r="16" spans="2:61">
      <c r="B16" t="s">
        <v>11</v>
      </c>
    </row>
    <row r="18" spans="2:2">
      <c r="B18"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BI18"/>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363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355</v>
      </c>
      <c r="C9" s="18">
        <v>6.6672266220724238E-2</v>
      </c>
      <c r="D9" s="18">
        <v>6.889373480304968E-2</v>
      </c>
      <c r="E9" s="18">
        <v>6.4979890092939946E-2</v>
      </c>
      <c r="G9" s="18">
        <v>7.1126216943702122E-2</v>
      </c>
      <c r="H9" s="18">
        <v>7.3469063754953462E-2</v>
      </c>
      <c r="I9" s="18">
        <v>4.2899240563407208E-2</v>
      </c>
      <c r="J9" s="18">
        <v>6.24578933120674E-2</v>
      </c>
      <c r="K9" s="18">
        <v>6.4738208809839187E-2</v>
      </c>
      <c r="L9" s="18">
        <v>6.4880952438784348E-2</v>
      </c>
      <c r="M9" s="18">
        <v>9.7845834383700162E-2</v>
      </c>
      <c r="N9" s="18">
        <v>5.9646481296966182E-2</v>
      </c>
      <c r="O9" s="18">
        <v>4.6599442292211857E-2</v>
      </c>
      <c r="Q9" s="18">
        <v>9.5388297675957828E-2</v>
      </c>
      <c r="R9" s="18">
        <v>5.7772272598382787E-2</v>
      </c>
      <c r="S9" s="18">
        <v>3.9260239178938977E-2</v>
      </c>
      <c r="T9" s="18">
        <v>5.8438100682388833E-2</v>
      </c>
      <c r="V9" s="18">
        <v>7.1423125446668109E-2</v>
      </c>
      <c r="W9" s="18">
        <v>9.4441016659406074E-2</v>
      </c>
      <c r="X9" s="18">
        <v>6.4625690148537807E-2</v>
      </c>
      <c r="Y9" s="18">
        <v>5.792907437708969E-2</v>
      </c>
      <c r="Z9" s="18">
        <v>5.9929934754769938E-2</v>
      </c>
      <c r="AA9" s="18">
        <v>5.8675858492164619E-2</v>
      </c>
      <c r="AB9" s="18">
        <v>5.8611614048823119E-2</v>
      </c>
      <c r="AD9" s="18">
        <v>9.9115002560914198E-2</v>
      </c>
      <c r="AE9" s="18">
        <v>5.0159929083010389E-2</v>
      </c>
      <c r="AF9" s="18">
        <v>4.8329578438996927E-2</v>
      </c>
      <c r="AG9" s="18">
        <v>6.4209211633165633E-2</v>
      </c>
      <c r="AH9" s="18">
        <v>5.2365045364870931E-2</v>
      </c>
      <c r="AI9" s="18">
        <v>4.6420656672600327E-2</v>
      </c>
      <c r="AJ9" s="18">
        <v>0</v>
      </c>
      <c r="AL9" s="18">
        <v>0.10502</v>
      </c>
      <c r="AM9" s="18">
        <v>4.496E-2</v>
      </c>
      <c r="AN9" s="18">
        <v>5.1270000000000003E-2</v>
      </c>
      <c r="AP9" s="18">
        <v>8.112188235406402E-2</v>
      </c>
      <c r="AQ9" s="18">
        <v>6.4327501569068454E-2</v>
      </c>
      <c r="AR9" s="18">
        <v>2.940865650477276E-2</v>
      </c>
      <c r="AS9" s="18">
        <v>5.1463770026517128E-2</v>
      </c>
      <c r="AT9" s="18">
        <v>6.3886283040159586E-2</v>
      </c>
      <c r="AU9" s="18">
        <v>5.4679682867635422E-2</v>
      </c>
      <c r="AW9" s="18">
        <v>7.473323858830877E-2</v>
      </c>
      <c r="AX9" s="18">
        <v>1.538956337236516E-2</v>
      </c>
      <c r="AZ9" s="18">
        <v>5.911651175730296E-2</v>
      </c>
      <c r="BA9" s="18">
        <v>8.8754077656058125E-2</v>
      </c>
      <c r="BB9" s="18">
        <v>4.9536392585557407E-2</v>
      </c>
      <c r="BC9" s="18">
        <v>6.9994132406111312E-2</v>
      </c>
      <c r="BD9" s="18">
        <v>5.5670597319735053E-2</v>
      </c>
      <c r="BE9" s="18">
        <v>5.1615435890288663E-2</v>
      </c>
      <c r="BF9" s="18">
        <v>9.7798666734951925E-2</v>
      </c>
      <c r="BG9" s="18">
        <v>4.3866735775904032E-2</v>
      </c>
    </row>
    <row r="10" spans="2:61" ht="18.95" customHeight="1">
      <c r="B10" s="20" t="s">
        <v>356</v>
      </c>
      <c r="C10" s="18">
        <v>0.1847704898693823</v>
      </c>
      <c r="D10" s="18">
        <v>0.19763886100074329</v>
      </c>
      <c r="E10" s="18">
        <v>0.17517506445284051</v>
      </c>
      <c r="G10" s="18">
        <v>0.14833423906208049</v>
      </c>
      <c r="H10" s="18">
        <v>0.19957972655143319</v>
      </c>
      <c r="I10" s="18">
        <v>0.18676465746374549</v>
      </c>
      <c r="J10" s="18">
        <v>0.18581806484360189</v>
      </c>
      <c r="K10" s="18">
        <v>0.1831703518996102</v>
      </c>
      <c r="L10" s="18">
        <v>0.1461322060484411</v>
      </c>
      <c r="M10" s="18">
        <v>0.218337164059977</v>
      </c>
      <c r="N10" s="18">
        <v>0.1935385380437209</v>
      </c>
      <c r="O10" s="18">
        <v>0.15195681753148541</v>
      </c>
      <c r="Q10" s="18">
        <v>0.18599950832259601</v>
      </c>
      <c r="R10" s="18">
        <v>0.19268235687042101</v>
      </c>
      <c r="S10" s="18">
        <v>0.1957278951652702</v>
      </c>
      <c r="T10" s="18">
        <v>0.16827462833517889</v>
      </c>
      <c r="V10" s="18">
        <v>0.15769945045253669</v>
      </c>
      <c r="W10" s="18">
        <v>0.175374470780224</v>
      </c>
      <c r="X10" s="18">
        <v>0.1780301416106104</v>
      </c>
      <c r="Y10" s="18">
        <v>0.1744298238341421</v>
      </c>
      <c r="Z10" s="18">
        <v>0.20334163134417879</v>
      </c>
      <c r="AA10" s="18">
        <v>0.17469834776095841</v>
      </c>
      <c r="AB10" s="18">
        <v>0.22976222119378251</v>
      </c>
      <c r="AD10" s="18">
        <v>0.19869532899580791</v>
      </c>
      <c r="AE10" s="18">
        <v>0.17945775273460279</v>
      </c>
      <c r="AF10" s="18">
        <v>0.19186850942136419</v>
      </c>
      <c r="AG10" s="18">
        <v>0.1157836805909831</v>
      </c>
      <c r="AH10" s="18">
        <v>0.1716052346951088</v>
      </c>
      <c r="AI10" s="18">
        <v>0.181701127901925</v>
      </c>
      <c r="AJ10" s="18">
        <v>0.18967854775544049</v>
      </c>
      <c r="AL10" s="18">
        <v>0.17815</v>
      </c>
      <c r="AM10" s="18">
        <v>0.17432</v>
      </c>
      <c r="AN10" s="18">
        <v>0.18240000000000001</v>
      </c>
      <c r="AP10" s="18">
        <v>0.19406708853907381</v>
      </c>
      <c r="AQ10" s="18">
        <v>0.18689612314695811</v>
      </c>
      <c r="AR10" s="18">
        <v>0.25144126487280682</v>
      </c>
      <c r="AS10" s="18">
        <v>0.19670846084230389</v>
      </c>
      <c r="AT10" s="18">
        <v>0.21378866542159991</v>
      </c>
      <c r="AU10" s="18">
        <v>0.31996395716655912</v>
      </c>
      <c r="AW10" s="18">
        <v>0.1983945142652549</v>
      </c>
      <c r="AX10" s="18">
        <v>9.4468630369655346E-2</v>
      </c>
      <c r="AZ10" s="18">
        <v>0.16785569519591961</v>
      </c>
      <c r="BA10" s="18">
        <v>0.1970491872860419</v>
      </c>
      <c r="BB10" s="18">
        <v>0.2069281378232829</v>
      </c>
      <c r="BC10" s="18">
        <v>0.19877149675640701</v>
      </c>
      <c r="BD10" s="18">
        <v>0.2169253338098642</v>
      </c>
      <c r="BE10" s="18">
        <v>0.19019664483849369</v>
      </c>
      <c r="BF10" s="18">
        <v>0.1352374137045293</v>
      </c>
      <c r="BG10" s="18">
        <v>0.1495677519354032</v>
      </c>
    </row>
    <row r="11" spans="2:61" ht="18.95" customHeight="1">
      <c r="B11" s="20" t="s">
        <v>357</v>
      </c>
      <c r="C11" s="18">
        <v>0.13623466994570249</v>
      </c>
      <c r="D11" s="18">
        <v>0.13480150206895261</v>
      </c>
      <c r="E11" s="18">
        <v>0.13764072579820169</v>
      </c>
      <c r="G11" s="18">
        <v>0.12773734857244309</v>
      </c>
      <c r="H11" s="18">
        <v>0.13373119941666561</v>
      </c>
      <c r="I11" s="18">
        <v>0.14395496804507951</v>
      </c>
      <c r="J11" s="18">
        <v>0.11872997866189081</v>
      </c>
      <c r="K11" s="18">
        <v>0.13787727892923751</v>
      </c>
      <c r="L11" s="18">
        <v>0.12607513646932819</v>
      </c>
      <c r="M11" s="18">
        <v>0.1486747842981116</v>
      </c>
      <c r="N11" s="18">
        <v>0.13087534088177671</v>
      </c>
      <c r="O11" s="18">
        <v>0.14880097417368879</v>
      </c>
      <c r="Q11" s="18">
        <v>0.13375372942479791</v>
      </c>
      <c r="R11" s="18">
        <v>0.11769960516907819</v>
      </c>
      <c r="S11" s="18">
        <v>0.13153355764215061</v>
      </c>
      <c r="T11" s="18">
        <v>0.15951493823932239</v>
      </c>
      <c r="V11" s="18">
        <v>0.13595046197512339</v>
      </c>
      <c r="W11" s="18">
        <v>0.1435903885616889</v>
      </c>
      <c r="X11" s="18">
        <v>0.13925219051080151</v>
      </c>
      <c r="Y11" s="18">
        <v>0.1192027587097739</v>
      </c>
      <c r="Z11" s="18">
        <v>0.13158424073852309</v>
      </c>
      <c r="AA11" s="18">
        <v>0.15047714290685371</v>
      </c>
      <c r="AB11" s="18">
        <v>0.1331306492285482</v>
      </c>
      <c r="AD11" s="18">
        <v>0.14467156211887441</v>
      </c>
      <c r="AE11" s="18">
        <v>0.15178437730186781</v>
      </c>
      <c r="AF11" s="18">
        <v>0.10015306930425399</v>
      </c>
      <c r="AG11" s="18">
        <v>0.1342247522898839</v>
      </c>
      <c r="AH11" s="18">
        <v>0.14061311372641899</v>
      </c>
      <c r="AI11" s="18">
        <v>0.1424371663453842</v>
      </c>
      <c r="AJ11" s="18">
        <v>0</v>
      </c>
      <c r="AL11" s="18">
        <v>0.12202</v>
      </c>
      <c r="AM11" s="18">
        <v>0.13602</v>
      </c>
      <c r="AN11" s="18">
        <v>0.17324999999999999</v>
      </c>
      <c r="AP11" s="18">
        <v>0.1214000625834761</v>
      </c>
      <c r="AQ11" s="18">
        <v>0.16068030805059269</v>
      </c>
      <c r="AR11" s="18">
        <v>9.6467438071032724E-2</v>
      </c>
      <c r="AS11" s="18">
        <v>0.13158645702067251</v>
      </c>
      <c r="AT11" s="18">
        <v>0.1143913305610675</v>
      </c>
      <c r="AU11" s="18">
        <v>0.22800734728461569</v>
      </c>
      <c r="AW11" s="18">
        <v>0.13787650008772681</v>
      </c>
      <c r="AX11" s="18">
        <v>0.11430814036060059</v>
      </c>
      <c r="AZ11" s="18">
        <v>0.14706866798824439</v>
      </c>
      <c r="BA11" s="18">
        <v>0.12682311210806679</v>
      </c>
      <c r="BB11" s="18">
        <v>0.1304061454412867</v>
      </c>
      <c r="BC11" s="18">
        <v>0.1123785108717935</v>
      </c>
      <c r="BD11" s="18">
        <v>0.16487241424958521</v>
      </c>
      <c r="BE11" s="18">
        <v>0.1019698503582141</v>
      </c>
      <c r="BF11" s="18">
        <v>0.1811332827852444</v>
      </c>
      <c r="BG11" s="18">
        <v>0.15557022741237869</v>
      </c>
    </row>
    <row r="12" spans="2:61" ht="18.95" customHeight="1">
      <c r="B12" s="20" t="s">
        <v>358</v>
      </c>
      <c r="C12" s="18">
        <v>0.29903785120404658</v>
      </c>
      <c r="D12" s="18">
        <v>0.29922052360660439</v>
      </c>
      <c r="E12" s="18">
        <v>0.29884884217795382</v>
      </c>
      <c r="G12" s="18">
        <v>0.37287747404525939</v>
      </c>
      <c r="H12" s="18">
        <v>0.30458240571832262</v>
      </c>
      <c r="I12" s="18">
        <v>0.28211197273471278</v>
      </c>
      <c r="J12" s="18">
        <v>0.28027495465176838</v>
      </c>
      <c r="K12" s="18">
        <v>0.3164344212805274</v>
      </c>
      <c r="L12" s="18">
        <v>0.31904014808422482</v>
      </c>
      <c r="M12" s="18">
        <v>0.28302053329622928</v>
      </c>
      <c r="N12" s="18">
        <v>0.27817478680692359</v>
      </c>
      <c r="O12" s="18">
        <v>0.30942568211321458</v>
      </c>
      <c r="Q12" s="18">
        <v>0.29076742045338788</v>
      </c>
      <c r="R12" s="18">
        <v>0.29793348091063793</v>
      </c>
      <c r="S12" s="18">
        <v>0.32341461286970102</v>
      </c>
      <c r="T12" s="18">
        <v>0.28671207618165601</v>
      </c>
      <c r="V12" s="18">
        <v>0.34108139719172631</v>
      </c>
      <c r="W12" s="18">
        <v>0.28282129888146301</v>
      </c>
      <c r="X12" s="18">
        <v>0.31678198695905802</v>
      </c>
      <c r="Y12" s="18">
        <v>0.31188879679451081</v>
      </c>
      <c r="Z12" s="18">
        <v>0.25039674478469809</v>
      </c>
      <c r="AA12" s="18">
        <v>0.30445892120964141</v>
      </c>
      <c r="AB12" s="18">
        <v>0.28495087962717558</v>
      </c>
      <c r="AD12" s="18">
        <v>0.28982945317406711</v>
      </c>
      <c r="AE12" s="18">
        <v>0.30754504004138422</v>
      </c>
      <c r="AF12" s="18">
        <v>0.30306391573504049</v>
      </c>
      <c r="AG12" s="18">
        <v>0.30050429134451351</v>
      </c>
      <c r="AH12" s="18">
        <v>0.30755308206184162</v>
      </c>
      <c r="AI12" s="18">
        <v>0.28852303497402959</v>
      </c>
      <c r="AJ12" s="18">
        <v>0.41642438835741491</v>
      </c>
      <c r="AL12" s="18">
        <v>0.30155999999999999</v>
      </c>
      <c r="AM12" s="18">
        <v>0.32699</v>
      </c>
      <c r="AN12" s="18">
        <v>0.31089</v>
      </c>
      <c r="AP12" s="18">
        <v>0.26347700739517083</v>
      </c>
      <c r="AQ12" s="18">
        <v>0.28310627836927948</v>
      </c>
      <c r="AR12" s="18">
        <v>0.32174116719099982</v>
      </c>
      <c r="AS12" s="18">
        <v>0.28569217330564151</v>
      </c>
      <c r="AT12" s="18">
        <v>0.31062258989681513</v>
      </c>
      <c r="AU12" s="18">
        <v>0.21231589431884601</v>
      </c>
      <c r="AW12" s="18">
        <v>0.30380366806801218</v>
      </c>
      <c r="AX12" s="18">
        <v>0.26690839693758861</v>
      </c>
      <c r="AZ12" s="18">
        <v>0.32155983034840452</v>
      </c>
      <c r="BA12" s="18">
        <v>0.29962726419069291</v>
      </c>
      <c r="BB12" s="18">
        <v>0.31020815063422358</v>
      </c>
      <c r="BC12" s="18">
        <v>0.2475607090435448</v>
      </c>
      <c r="BD12" s="18">
        <v>0.2659791106992791</v>
      </c>
      <c r="BE12" s="18">
        <v>0.35661933719095651</v>
      </c>
      <c r="BF12" s="18">
        <v>0.23348004764170729</v>
      </c>
      <c r="BG12" s="18">
        <v>0.25517470775204021</v>
      </c>
    </row>
    <row r="13" spans="2:61" ht="18.95" customHeight="1">
      <c r="B13" s="20" t="s">
        <v>359</v>
      </c>
      <c r="C13" s="18">
        <v>0.31328472276014441</v>
      </c>
      <c r="D13" s="18">
        <v>0.29944537852065001</v>
      </c>
      <c r="E13" s="18">
        <v>0.32335547747806409</v>
      </c>
      <c r="G13" s="18">
        <v>0.27992472137651481</v>
      </c>
      <c r="H13" s="18">
        <v>0.28863760455862519</v>
      </c>
      <c r="I13" s="18">
        <v>0.3442691611930549</v>
      </c>
      <c r="J13" s="18">
        <v>0.35271910853067162</v>
      </c>
      <c r="K13" s="18">
        <v>0.29777973908078559</v>
      </c>
      <c r="L13" s="18">
        <v>0.34387155695922139</v>
      </c>
      <c r="M13" s="18">
        <v>0.25212168396198192</v>
      </c>
      <c r="N13" s="18">
        <v>0.33776485297061248</v>
      </c>
      <c r="O13" s="18">
        <v>0.34321708388939942</v>
      </c>
      <c r="Q13" s="18">
        <v>0.29409104412326043</v>
      </c>
      <c r="R13" s="18">
        <v>0.33391228445148008</v>
      </c>
      <c r="S13" s="18">
        <v>0.31006369514393928</v>
      </c>
      <c r="T13" s="18">
        <v>0.32706025656145388</v>
      </c>
      <c r="V13" s="18">
        <v>0.2938455649339457</v>
      </c>
      <c r="W13" s="18">
        <v>0.30377282511721798</v>
      </c>
      <c r="X13" s="18">
        <v>0.30130999077099241</v>
      </c>
      <c r="Y13" s="18">
        <v>0.33654954628448353</v>
      </c>
      <c r="Z13" s="18">
        <v>0.35474744837783012</v>
      </c>
      <c r="AA13" s="18">
        <v>0.31168972963038172</v>
      </c>
      <c r="AB13" s="18">
        <v>0.29354463590167068</v>
      </c>
      <c r="AD13" s="18">
        <v>0.26768865315033652</v>
      </c>
      <c r="AE13" s="18">
        <v>0.31105290083913478</v>
      </c>
      <c r="AF13" s="18">
        <v>0.35658492710034428</v>
      </c>
      <c r="AG13" s="18">
        <v>0.38527806414145371</v>
      </c>
      <c r="AH13" s="18">
        <v>0.32786352415175968</v>
      </c>
      <c r="AI13" s="18">
        <v>0.34091801410606082</v>
      </c>
      <c r="AJ13" s="18">
        <v>0.39389706388714463</v>
      </c>
      <c r="AL13" s="18">
        <v>0.29325000000000001</v>
      </c>
      <c r="AM13" s="18">
        <v>0.31770999999999999</v>
      </c>
      <c r="AN13" s="18">
        <v>0.28217999999999999</v>
      </c>
      <c r="AP13" s="18">
        <v>0.33993395912821528</v>
      </c>
      <c r="AQ13" s="18">
        <v>0.30498978886410111</v>
      </c>
      <c r="AR13" s="18">
        <v>0.30094147336038812</v>
      </c>
      <c r="AS13" s="18">
        <v>0.33454913880486509</v>
      </c>
      <c r="AT13" s="18">
        <v>0.29731113108035812</v>
      </c>
      <c r="AU13" s="18">
        <v>0.18503311836234351</v>
      </c>
      <c r="AW13" s="18">
        <v>0.28519207899069748</v>
      </c>
      <c r="AX13" s="18">
        <v>0.50892526895979018</v>
      </c>
      <c r="AZ13" s="18">
        <v>0.30439929471012861</v>
      </c>
      <c r="BA13" s="18">
        <v>0.28774635875914018</v>
      </c>
      <c r="BB13" s="18">
        <v>0.30292117351564918</v>
      </c>
      <c r="BC13" s="18">
        <v>0.37129515092214349</v>
      </c>
      <c r="BD13" s="18">
        <v>0.29655254392153629</v>
      </c>
      <c r="BE13" s="18">
        <v>0.29959873172204721</v>
      </c>
      <c r="BF13" s="18">
        <v>0.35235058913356698</v>
      </c>
      <c r="BG13" s="18">
        <v>0.39582057712427371</v>
      </c>
    </row>
    <row r="15" spans="2:61">
      <c r="B15" t="s">
        <v>483</v>
      </c>
    </row>
    <row r="16" spans="2:61">
      <c r="B16" t="s">
        <v>11</v>
      </c>
    </row>
    <row r="18" spans="2:2">
      <c r="B18"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BI18"/>
  <sheetViews>
    <sheetView showGridLines="0" workbookViewId="0">
      <pane xSplit="2" topLeftCell="AW1" activePane="topRight" state="frozen"/>
      <selection pane="topRight" activeCell="BH9" sqref="BH9:BH10"/>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364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355</v>
      </c>
      <c r="C9" s="18">
        <v>0.1174538921894446</v>
      </c>
      <c r="D9" s="18">
        <v>0.12297532735933681</v>
      </c>
      <c r="E9" s="18">
        <v>0.1132179357383206</v>
      </c>
      <c r="G9" s="18">
        <v>9.6284194087413316E-2</v>
      </c>
      <c r="H9" s="18">
        <v>0.1107625922148651</v>
      </c>
      <c r="I9" s="18">
        <v>0.1117455886609682</v>
      </c>
      <c r="J9" s="18">
        <v>0.1011555558293732</v>
      </c>
      <c r="K9" s="18">
        <v>0.1064763573214135</v>
      </c>
      <c r="L9" s="18">
        <v>9.9080510033374022E-2</v>
      </c>
      <c r="M9" s="18">
        <v>0.1792598600824557</v>
      </c>
      <c r="N9" s="18">
        <v>0.11561946069639981</v>
      </c>
      <c r="O9" s="18">
        <v>8.9369814132293557E-2</v>
      </c>
      <c r="Q9" s="18">
        <v>0.17124050794156101</v>
      </c>
      <c r="R9" s="18">
        <v>8.2522268145791652E-2</v>
      </c>
      <c r="S9" s="18">
        <v>9.2799481804145573E-2</v>
      </c>
      <c r="T9" s="18">
        <v>9.313424930576851E-2</v>
      </c>
      <c r="V9" s="18">
        <v>0.1341961069578185</v>
      </c>
      <c r="W9" s="18">
        <v>0.1516362334258072</v>
      </c>
      <c r="X9" s="18">
        <v>0.12125609452066601</v>
      </c>
      <c r="Y9" s="18">
        <v>0.1066906794564234</v>
      </c>
      <c r="Z9" s="18">
        <v>8.0494741634900849E-2</v>
      </c>
      <c r="AA9" s="18">
        <v>0.10176994657548501</v>
      </c>
      <c r="AB9" s="18">
        <v>0.1236132404891096</v>
      </c>
      <c r="AD9" s="18">
        <v>0.17420722466490199</v>
      </c>
      <c r="AE9" s="18">
        <v>9.0692051168099558E-2</v>
      </c>
      <c r="AF9" s="18">
        <v>8.3856661992507547E-2</v>
      </c>
      <c r="AG9" s="18">
        <v>0.1133646927939527</v>
      </c>
      <c r="AH9" s="18">
        <v>8.5073392236838907E-2</v>
      </c>
      <c r="AI9" s="18">
        <v>9.3554487896379504E-2</v>
      </c>
      <c r="AJ9" s="18">
        <v>0</v>
      </c>
      <c r="AL9" s="18">
        <v>0.1759</v>
      </c>
      <c r="AM9" s="18">
        <v>9.4500000000000001E-2</v>
      </c>
      <c r="AN9" s="18">
        <v>0.12755</v>
      </c>
      <c r="AP9" s="18">
        <v>0.13591533171502451</v>
      </c>
      <c r="AQ9" s="18">
        <v>8.8463727330091196E-2</v>
      </c>
      <c r="AR9" s="18">
        <v>9.5897751477521415E-2</v>
      </c>
      <c r="AS9" s="18">
        <v>0.1000446073554104</v>
      </c>
      <c r="AT9" s="18">
        <v>9.1004659326147E-2</v>
      </c>
      <c r="AU9" s="18">
        <v>0.15170368756814029</v>
      </c>
      <c r="AW9" s="18">
        <v>0.1299141647877903</v>
      </c>
      <c r="AX9" s="18">
        <v>3.5106473493844589E-2</v>
      </c>
      <c r="AZ9" s="18">
        <v>0.11295367137852411</v>
      </c>
      <c r="BA9" s="18">
        <v>0.14940371423631499</v>
      </c>
      <c r="BB9" s="18">
        <v>0.1146328885145927</v>
      </c>
      <c r="BC9" s="18">
        <v>0.104627193521429</v>
      </c>
      <c r="BD9" s="18">
        <v>7.976226684959388E-2</v>
      </c>
      <c r="BE9" s="18">
        <v>0.1226326976058376</v>
      </c>
      <c r="BF9" s="18">
        <v>9.7666079261840885E-2</v>
      </c>
      <c r="BG9" s="18">
        <v>6.5560951057389988E-2</v>
      </c>
    </row>
    <row r="10" spans="2:61" ht="18.95" customHeight="1">
      <c r="B10" s="20" t="s">
        <v>356</v>
      </c>
      <c r="C10" s="18">
        <v>0.29356841515094217</v>
      </c>
      <c r="D10" s="18">
        <v>0.28804629855528319</v>
      </c>
      <c r="E10" s="18">
        <v>0.298076285750704</v>
      </c>
      <c r="G10" s="18">
        <v>0.30273185467899122</v>
      </c>
      <c r="H10" s="18">
        <v>0.31770036952620923</v>
      </c>
      <c r="I10" s="18">
        <v>0.28422090041405229</v>
      </c>
      <c r="J10" s="18">
        <v>0.2779018988791499</v>
      </c>
      <c r="K10" s="18">
        <v>0.29455584833814119</v>
      </c>
      <c r="L10" s="18">
        <v>0.3077699581292721</v>
      </c>
      <c r="M10" s="18">
        <v>0.31061887769203728</v>
      </c>
      <c r="N10" s="18">
        <v>0.28007115669648869</v>
      </c>
      <c r="O10" s="18">
        <v>0.25626162019348497</v>
      </c>
      <c r="Q10" s="18">
        <v>0.30116547936939753</v>
      </c>
      <c r="R10" s="18">
        <v>0.32765245100368989</v>
      </c>
      <c r="S10" s="18">
        <v>0.29399729531185548</v>
      </c>
      <c r="T10" s="18">
        <v>0.25542159055413888</v>
      </c>
      <c r="V10" s="18">
        <v>0.29820663343827841</v>
      </c>
      <c r="W10" s="18">
        <v>0.28649981442737971</v>
      </c>
      <c r="X10" s="18">
        <v>0.30044533670148982</v>
      </c>
      <c r="Y10" s="18">
        <v>0.31337686877812188</v>
      </c>
      <c r="Z10" s="18">
        <v>0.30221616142712149</v>
      </c>
      <c r="AA10" s="18">
        <v>0.29811270448057231</v>
      </c>
      <c r="AB10" s="18">
        <v>0.25747523003017841</v>
      </c>
      <c r="AD10" s="18">
        <v>0.3009336586670836</v>
      </c>
      <c r="AE10" s="18">
        <v>0.27984849743816759</v>
      </c>
      <c r="AF10" s="18">
        <v>0.29582169436066968</v>
      </c>
      <c r="AG10" s="18">
        <v>0.24649030743962291</v>
      </c>
      <c r="AH10" s="18">
        <v>0.30465797387673033</v>
      </c>
      <c r="AI10" s="18">
        <v>0.29526314432863121</v>
      </c>
      <c r="AJ10" s="18">
        <v>0.18967854775544049</v>
      </c>
      <c r="AL10" s="18">
        <v>0.30224000000000001</v>
      </c>
      <c r="AM10" s="18">
        <v>0.32079999999999997</v>
      </c>
      <c r="AN10" s="18">
        <v>0.30448999999999998</v>
      </c>
      <c r="AP10" s="18">
        <v>0.25008483532015369</v>
      </c>
      <c r="AQ10" s="18">
        <v>0.28068242399655707</v>
      </c>
      <c r="AR10" s="18">
        <v>0.26691174643607207</v>
      </c>
      <c r="AS10" s="18">
        <v>0.30624901950467942</v>
      </c>
      <c r="AT10" s="18">
        <v>0.2846100644369654</v>
      </c>
      <c r="AU10" s="18">
        <v>0.38362355379930402</v>
      </c>
      <c r="AW10" s="18">
        <v>0.31396589135815739</v>
      </c>
      <c r="AX10" s="18">
        <v>0.15246104271967079</v>
      </c>
      <c r="AZ10" s="18">
        <v>0.29652268317283659</v>
      </c>
      <c r="BA10" s="18">
        <v>0.32622868002560118</v>
      </c>
      <c r="BB10" s="18">
        <v>0.28339646163534132</v>
      </c>
      <c r="BC10" s="18">
        <v>0.27447486370759488</v>
      </c>
      <c r="BD10" s="18">
        <v>0.273845523755403</v>
      </c>
      <c r="BE10" s="18">
        <v>0.28669846244586389</v>
      </c>
      <c r="BF10" s="18">
        <v>0.24597557421631749</v>
      </c>
      <c r="BG10" s="18">
        <v>0.29798832639642148</v>
      </c>
    </row>
    <row r="11" spans="2:61" ht="18.95" customHeight="1">
      <c r="B11" s="20" t="s">
        <v>357</v>
      </c>
      <c r="C11" s="18">
        <v>0.13414829045261681</v>
      </c>
      <c r="D11" s="18">
        <v>0.1442189041070592</v>
      </c>
      <c r="E11" s="18">
        <v>0.12671579851012099</v>
      </c>
      <c r="G11" s="18">
        <v>0.13601719742738341</v>
      </c>
      <c r="H11" s="18">
        <v>0.14107174710915851</v>
      </c>
      <c r="I11" s="18">
        <v>0.1517345581097827</v>
      </c>
      <c r="J11" s="18">
        <v>0.1342007391082507</v>
      </c>
      <c r="K11" s="18">
        <v>0.1265063679735064</v>
      </c>
      <c r="L11" s="18">
        <v>0.13339911521921599</v>
      </c>
      <c r="M11" s="18">
        <v>0.1285644121458123</v>
      </c>
      <c r="N11" s="18">
        <v>0.1221013072487189</v>
      </c>
      <c r="O11" s="18">
        <v>0.1440756570626571</v>
      </c>
      <c r="Q11" s="18">
        <v>0.12913893760259709</v>
      </c>
      <c r="R11" s="18">
        <v>0.12077620056826061</v>
      </c>
      <c r="S11" s="18">
        <v>0.12906211954900679</v>
      </c>
      <c r="T11" s="18">
        <v>0.15623914429290631</v>
      </c>
      <c r="V11" s="18">
        <v>0.13185542751620979</v>
      </c>
      <c r="W11" s="18">
        <v>0.1609392741583848</v>
      </c>
      <c r="X11" s="18">
        <v>0.14077672840020261</v>
      </c>
      <c r="Y11" s="18">
        <v>0.12593933355254239</v>
      </c>
      <c r="Z11" s="18">
        <v>0.1145273923755679</v>
      </c>
      <c r="AA11" s="18">
        <v>0.1235247543259794</v>
      </c>
      <c r="AB11" s="18">
        <v>0.13991167301309701</v>
      </c>
      <c r="AD11" s="18">
        <v>0.12985580158575111</v>
      </c>
      <c r="AE11" s="18">
        <v>0.171529371282828</v>
      </c>
      <c r="AF11" s="18">
        <v>0.10657639968664261</v>
      </c>
      <c r="AG11" s="18">
        <v>0.13025120496288969</v>
      </c>
      <c r="AH11" s="18">
        <v>0.1194433184365596</v>
      </c>
      <c r="AI11" s="18">
        <v>0.15147091608845889</v>
      </c>
      <c r="AJ11" s="18">
        <v>0.23780733087109049</v>
      </c>
      <c r="AL11" s="18">
        <v>0.1363</v>
      </c>
      <c r="AM11" s="18">
        <v>0.12781000000000001</v>
      </c>
      <c r="AN11" s="18">
        <v>0.16999</v>
      </c>
      <c r="AP11" s="18">
        <v>0.1095657155431962</v>
      </c>
      <c r="AQ11" s="18">
        <v>0.15651099483534539</v>
      </c>
      <c r="AR11" s="18">
        <v>0.15194990082818069</v>
      </c>
      <c r="AS11" s="18">
        <v>0.11405901454853271</v>
      </c>
      <c r="AT11" s="18">
        <v>0.1170641099045678</v>
      </c>
      <c r="AU11" s="18">
        <v>9.2676271694837137E-2</v>
      </c>
      <c r="AW11" s="18">
        <v>0.13320443792424039</v>
      </c>
      <c r="AX11" s="18">
        <v>0.12672112204970101</v>
      </c>
      <c r="AZ11" s="18">
        <v>0.1513294179009729</v>
      </c>
      <c r="BA11" s="18">
        <v>0.1296441769240218</v>
      </c>
      <c r="BB11" s="18">
        <v>0.13302816286801211</v>
      </c>
      <c r="BC11" s="18">
        <v>0.10731697745786541</v>
      </c>
      <c r="BD11" s="18">
        <v>0.1677432120102072</v>
      </c>
      <c r="BE11" s="18">
        <v>0.112005232301956</v>
      </c>
      <c r="BF11" s="18">
        <v>0.1387260987125267</v>
      </c>
      <c r="BG11" s="18">
        <v>6.728590972832614E-2</v>
      </c>
    </row>
    <row r="12" spans="2:61" ht="18.95" customHeight="1">
      <c r="B12" s="20" t="s">
        <v>358</v>
      </c>
      <c r="C12" s="18">
        <v>0.25830973622071629</v>
      </c>
      <c r="D12" s="18">
        <v>0.26511221362460052</v>
      </c>
      <c r="E12" s="18">
        <v>0.2529414384299945</v>
      </c>
      <c r="G12" s="18">
        <v>0.28441137990929111</v>
      </c>
      <c r="H12" s="18">
        <v>0.25432141060998109</v>
      </c>
      <c r="I12" s="18">
        <v>0.24544008697120279</v>
      </c>
      <c r="J12" s="18">
        <v>0.26567831474908632</v>
      </c>
      <c r="K12" s="18">
        <v>0.25691616605492729</v>
      </c>
      <c r="L12" s="18">
        <v>0.24128856921009531</v>
      </c>
      <c r="M12" s="18">
        <v>0.22210069404622851</v>
      </c>
      <c r="N12" s="18">
        <v>0.29040918831340418</v>
      </c>
      <c r="O12" s="18">
        <v>0.28565750516302801</v>
      </c>
      <c r="Q12" s="18">
        <v>0.23244789528835469</v>
      </c>
      <c r="R12" s="18">
        <v>0.26576980093974872</v>
      </c>
      <c r="S12" s="18">
        <v>0.27856433492665539</v>
      </c>
      <c r="T12" s="18">
        <v>0.26998735227505932</v>
      </c>
      <c r="V12" s="18">
        <v>0.27504124261766361</v>
      </c>
      <c r="W12" s="18">
        <v>0.24403855208336739</v>
      </c>
      <c r="X12" s="18">
        <v>0.25619497767069938</v>
      </c>
      <c r="Y12" s="18">
        <v>0.23026540005760529</v>
      </c>
      <c r="Z12" s="18">
        <v>0.25503884127955218</v>
      </c>
      <c r="AA12" s="18">
        <v>0.2542604554871627</v>
      </c>
      <c r="AB12" s="18">
        <v>0.29193459994598198</v>
      </c>
      <c r="AD12" s="18">
        <v>0.23030479884656971</v>
      </c>
      <c r="AE12" s="18">
        <v>0.26376645199368992</v>
      </c>
      <c r="AF12" s="18">
        <v>0.28033618258832321</v>
      </c>
      <c r="AG12" s="18">
        <v>0.25819054863385399</v>
      </c>
      <c r="AH12" s="18">
        <v>0.28213909773704771</v>
      </c>
      <c r="AI12" s="18">
        <v>0.26508625277004177</v>
      </c>
      <c r="AJ12" s="18">
        <v>0.17861705748632431</v>
      </c>
      <c r="AL12" s="18">
        <v>0.22588</v>
      </c>
      <c r="AM12" s="18">
        <v>0.29625000000000001</v>
      </c>
      <c r="AN12" s="18">
        <v>0.22688</v>
      </c>
      <c r="AP12" s="18">
        <v>0.26583522878057081</v>
      </c>
      <c r="AQ12" s="18">
        <v>0.2344219960117146</v>
      </c>
      <c r="AR12" s="18">
        <v>0.30680091747243399</v>
      </c>
      <c r="AS12" s="18">
        <v>0.25554100077071179</v>
      </c>
      <c r="AT12" s="18">
        <v>0.35289638070613522</v>
      </c>
      <c r="AU12" s="18">
        <v>0.1903823501166487</v>
      </c>
      <c r="AW12" s="18">
        <v>0.25834921387042181</v>
      </c>
      <c r="AX12" s="18">
        <v>0.26268307380047767</v>
      </c>
      <c r="AZ12" s="18">
        <v>0.27134264370820083</v>
      </c>
      <c r="BA12" s="18">
        <v>0.21498945273439771</v>
      </c>
      <c r="BB12" s="18">
        <v>0.29171084980381029</v>
      </c>
      <c r="BC12" s="18">
        <v>0.26242062065937272</v>
      </c>
      <c r="BD12" s="18">
        <v>0.24331979360942371</v>
      </c>
      <c r="BE12" s="18">
        <v>0.22314983658004039</v>
      </c>
      <c r="BF12" s="18">
        <v>0.2491379235642977</v>
      </c>
      <c r="BG12" s="18">
        <v>0.27120483250035288</v>
      </c>
    </row>
    <row r="13" spans="2:61" ht="18.95" customHeight="1">
      <c r="B13" s="20" t="s">
        <v>359</v>
      </c>
      <c r="C13" s="18">
        <v>0.1965196659862801</v>
      </c>
      <c r="D13" s="18">
        <v>0.17964725635372039</v>
      </c>
      <c r="E13" s="18">
        <v>0.20904854157085981</v>
      </c>
      <c r="G13" s="18">
        <v>0.18055537389692089</v>
      </c>
      <c r="H13" s="18">
        <v>0.1761438805397863</v>
      </c>
      <c r="I13" s="18">
        <v>0.20685886584399391</v>
      </c>
      <c r="J13" s="18">
        <v>0.22106349143413981</v>
      </c>
      <c r="K13" s="18">
        <v>0.2155452603120116</v>
      </c>
      <c r="L13" s="18">
        <v>0.2184618474080425</v>
      </c>
      <c r="M13" s="18">
        <v>0.15945615603346619</v>
      </c>
      <c r="N13" s="18">
        <v>0.19179888704498821</v>
      </c>
      <c r="O13" s="18">
        <v>0.22463540344853661</v>
      </c>
      <c r="Q13" s="18">
        <v>0.16600717979808971</v>
      </c>
      <c r="R13" s="18">
        <v>0.20327927934250911</v>
      </c>
      <c r="S13" s="18">
        <v>0.2055767684083368</v>
      </c>
      <c r="T13" s="18">
        <v>0.225217663572127</v>
      </c>
      <c r="V13" s="18">
        <v>0.16070058947002991</v>
      </c>
      <c r="W13" s="18">
        <v>0.15688612590506079</v>
      </c>
      <c r="X13" s="18">
        <v>0.18132686270694209</v>
      </c>
      <c r="Y13" s="18">
        <v>0.2237277181553069</v>
      </c>
      <c r="Z13" s="18">
        <v>0.24772286328285781</v>
      </c>
      <c r="AA13" s="18">
        <v>0.22233213913080049</v>
      </c>
      <c r="AB13" s="18">
        <v>0.187065256521633</v>
      </c>
      <c r="AD13" s="18">
        <v>0.1646985162356937</v>
      </c>
      <c r="AE13" s="18">
        <v>0.19416362811721499</v>
      </c>
      <c r="AF13" s="18">
        <v>0.2334090613718568</v>
      </c>
      <c r="AG13" s="18">
        <v>0.25170324616968059</v>
      </c>
      <c r="AH13" s="18">
        <v>0.20868621771282339</v>
      </c>
      <c r="AI13" s="18">
        <v>0.19462519891648869</v>
      </c>
      <c r="AJ13" s="18">
        <v>0.39389706388714463</v>
      </c>
      <c r="AL13" s="18">
        <v>0.15967999999999999</v>
      </c>
      <c r="AM13" s="18">
        <v>0.16063</v>
      </c>
      <c r="AN13" s="18">
        <v>0.17108999999999999</v>
      </c>
      <c r="AP13" s="18">
        <v>0.2385988886410548</v>
      </c>
      <c r="AQ13" s="18">
        <v>0.23992085782629169</v>
      </c>
      <c r="AR13" s="18">
        <v>0.178439683785792</v>
      </c>
      <c r="AS13" s="18">
        <v>0.22410635782066571</v>
      </c>
      <c r="AT13" s="18">
        <v>0.15442478562618481</v>
      </c>
      <c r="AU13" s="18">
        <v>0.1816141368210695</v>
      </c>
      <c r="AW13" s="18">
        <v>0.16456629205939011</v>
      </c>
      <c r="AX13" s="18">
        <v>0.42302828793630581</v>
      </c>
      <c r="AZ13" s="18">
        <v>0.1678515838394655</v>
      </c>
      <c r="BA13" s="18">
        <v>0.17973397607966429</v>
      </c>
      <c r="BB13" s="18">
        <v>0.1772316371782435</v>
      </c>
      <c r="BC13" s="18">
        <v>0.25116034465373821</v>
      </c>
      <c r="BD13" s="18">
        <v>0.2353292037753722</v>
      </c>
      <c r="BE13" s="18">
        <v>0.25551377106630202</v>
      </c>
      <c r="BF13" s="18">
        <v>0.26849432424501718</v>
      </c>
      <c r="BG13" s="18">
        <v>0.29795998031750931</v>
      </c>
    </row>
    <row r="15" spans="2:61">
      <c r="B15" t="s">
        <v>483</v>
      </c>
    </row>
    <row r="16" spans="2:61">
      <c r="B16" t="s">
        <v>11</v>
      </c>
    </row>
    <row r="18" spans="2:2">
      <c r="B18"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BI18"/>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365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355</v>
      </c>
      <c r="C9" s="18">
        <v>8.3763563672814373E-2</v>
      </c>
      <c r="D9" s="18">
        <v>8.2702434048368995E-2</v>
      </c>
      <c r="E9" s="18">
        <v>8.4378294509471249E-2</v>
      </c>
      <c r="G9" s="18">
        <v>0.10784112855074419</v>
      </c>
      <c r="H9" s="18">
        <v>5.6535751017511827E-2</v>
      </c>
      <c r="I9" s="18">
        <v>7.3041044401156094E-2</v>
      </c>
      <c r="J9" s="18">
        <v>9.406120146404863E-2</v>
      </c>
      <c r="K9" s="18">
        <v>0.1020943031783023</v>
      </c>
      <c r="L9" s="18">
        <v>9.1392397088491825E-2</v>
      </c>
      <c r="M9" s="18">
        <v>8.1915276758138714E-2</v>
      </c>
      <c r="N9" s="18">
        <v>6.9197584390993203E-2</v>
      </c>
      <c r="O9" s="18">
        <v>0.1098198307951762</v>
      </c>
      <c r="Q9" s="18">
        <v>0.1002451008310353</v>
      </c>
      <c r="R9" s="18">
        <v>8.0134418995686574E-2</v>
      </c>
      <c r="S9" s="18">
        <v>6.777782223909555E-2</v>
      </c>
      <c r="T9" s="18">
        <v>7.7932661751411225E-2</v>
      </c>
      <c r="V9" s="18">
        <v>8.4107184761906553E-2</v>
      </c>
      <c r="W9" s="18">
        <v>8.8725387415399037E-2</v>
      </c>
      <c r="X9" s="18">
        <v>7.3980044492929026E-2</v>
      </c>
      <c r="Y9" s="18">
        <v>7.8872935048328263E-2</v>
      </c>
      <c r="Z9" s="18">
        <v>9.7915432692066123E-2</v>
      </c>
      <c r="AA9" s="18">
        <v>9.3491604226830963E-2</v>
      </c>
      <c r="AB9" s="18">
        <v>6.9827460137745254E-2</v>
      </c>
      <c r="AD9" s="18">
        <v>0.1012660353970905</v>
      </c>
      <c r="AE9" s="18">
        <v>7.7546940768508058E-2</v>
      </c>
      <c r="AF9" s="18">
        <v>7.2078047683637028E-2</v>
      </c>
      <c r="AG9" s="18">
        <v>5.5872430854906202E-2</v>
      </c>
      <c r="AH9" s="18">
        <v>6.5114814318132375E-2</v>
      </c>
      <c r="AI9" s="18">
        <v>0.10047484971948011</v>
      </c>
      <c r="AJ9" s="18">
        <v>0.18709804329547289</v>
      </c>
      <c r="AL9" s="18">
        <v>9.3179999999999999E-2</v>
      </c>
      <c r="AM9" s="18">
        <v>5.561E-2</v>
      </c>
      <c r="AN9" s="18">
        <v>8.4449999999999997E-2</v>
      </c>
      <c r="AP9" s="18">
        <v>0.1042639624931498</v>
      </c>
      <c r="AQ9" s="18">
        <v>9.3947345616861466E-2</v>
      </c>
      <c r="AR9" s="18">
        <v>7.8929896447287609E-2</v>
      </c>
      <c r="AS9" s="18">
        <v>7.6723407533950974E-2</v>
      </c>
      <c r="AT9" s="18">
        <v>6.4336339466151152E-2</v>
      </c>
      <c r="AU9" s="18">
        <v>0.14697386006141949</v>
      </c>
      <c r="AW9" s="18">
        <v>7.346471654673907E-2</v>
      </c>
      <c r="AX9" s="18">
        <v>0.15660608536788539</v>
      </c>
      <c r="AZ9" s="18">
        <v>7.1141286101082682E-2</v>
      </c>
      <c r="BA9" s="18">
        <v>9.6873202812096562E-2</v>
      </c>
      <c r="BB9" s="18">
        <v>7.6773056170077986E-2</v>
      </c>
      <c r="BC9" s="18">
        <v>9.1369043117633081E-2</v>
      </c>
      <c r="BD9" s="18">
        <v>0.12051168028449311</v>
      </c>
      <c r="BE9" s="18">
        <v>7.322755718849229E-2</v>
      </c>
      <c r="BF9" s="18">
        <v>7.8009684708476801E-2</v>
      </c>
      <c r="BG9" s="18">
        <v>0.14128541536775349</v>
      </c>
    </row>
    <row r="10" spans="2:61" ht="18.95" customHeight="1">
      <c r="B10" s="20" t="s">
        <v>356</v>
      </c>
      <c r="C10" s="18">
        <v>0.19693573205112261</v>
      </c>
      <c r="D10" s="18">
        <v>0.20606835952827049</v>
      </c>
      <c r="E10" s="18">
        <v>0.18927197308123561</v>
      </c>
      <c r="G10" s="18">
        <v>0.1992184130614848</v>
      </c>
      <c r="H10" s="18">
        <v>0.17875255113789379</v>
      </c>
      <c r="I10" s="18">
        <v>0.21290403366292521</v>
      </c>
      <c r="J10" s="18">
        <v>0.17517451679851731</v>
      </c>
      <c r="K10" s="18">
        <v>0.22220879234108851</v>
      </c>
      <c r="L10" s="18">
        <v>0.17255497045991419</v>
      </c>
      <c r="M10" s="18">
        <v>0.21372662979545221</v>
      </c>
      <c r="N10" s="18">
        <v>0.20275957367784439</v>
      </c>
      <c r="O10" s="18">
        <v>0.1847640978909843</v>
      </c>
      <c r="Q10" s="18">
        <v>0.18778900893525</v>
      </c>
      <c r="R10" s="18">
        <v>0.22194731650991659</v>
      </c>
      <c r="S10" s="18">
        <v>0.21615393354118939</v>
      </c>
      <c r="T10" s="18">
        <v>0.16976328530468929</v>
      </c>
      <c r="V10" s="18">
        <v>0.18709256276838021</v>
      </c>
      <c r="W10" s="18">
        <v>0.17137905884609381</v>
      </c>
      <c r="X10" s="18">
        <v>0.1994118949967896</v>
      </c>
      <c r="Y10" s="18">
        <v>0.19565428811753191</v>
      </c>
      <c r="Z10" s="18">
        <v>0.23491443603933729</v>
      </c>
      <c r="AA10" s="18">
        <v>0.1956722594326617</v>
      </c>
      <c r="AB10" s="18">
        <v>0.19582023459959361</v>
      </c>
      <c r="AD10" s="18">
        <v>0.1998761076739739</v>
      </c>
      <c r="AE10" s="18">
        <v>0.21599351146961479</v>
      </c>
      <c r="AF10" s="18">
        <v>0.1919425983446755</v>
      </c>
      <c r="AG10" s="18">
        <v>0.21168981636357201</v>
      </c>
      <c r="AH10" s="18">
        <v>0.18203974423052999</v>
      </c>
      <c r="AI10" s="18">
        <v>0.17410216708868481</v>
      </c>
      <c r="AJ10" s="18">
        <v>0</v>
      </c>
      <c r="AL10" s="18">
        <v>0.18501999999999999</v>
      </c>
      <c r="AM10" s="18">
        <v>0.21981000000000001</v>
      </c>
      <c r="AN10" s="18">
        <v>0.12812999999999999</v>
      </c>
      <c r="AP10" s="18">
        <v>0.21943326659893109</v>
      </c>
      <c r="AQ10" s="18">
        <v>0.17317075500540219</v>
      </c>
      <c r="AR10" s="18">
        <v>0.23152221669829909</v>
      </c>
      <c r="AS10" s="18">
        <v>0.2191930958648991</v>
      </c>
      <c r="AT10" s="18">
        <v>0.1975703656027504</v>
      </c>
      <c r="AU10" s="18">
        <v>8.4952227810133882E-2</v>
      </c>
      <c r="AW10" s="18">
        <v>0.19848880532541829</v>
      </c>
      <c r="AX10" s="18">
        <v>0.1936797963751844</v>
      </c>
      <c r="AZ10" s="18">
        <v>0.17553282510511259</v>
      </c>
      <c r="BA10" s="18">
        <v>0.21390702991960789</v>
      </c>
      <c r="BB10" s="18">
        <v>0.2022866907460657</v>
      </c>
      <c r="BC10" s="18">
        <v>0.2300180586563812</v>
      </c>
      <c r="BD10" s="18">
        <v>0.25845216261138948</v>
      </c>
      <c r="BE10" s="18">
        <v>0.17714544776410429</v>
      </c>
      <c r="BF10" s="18">
        <v>0.1638008483249008</v>
      </c>
      <c r="BG10" s="18">
        <v>0.1311005978126249</v>
      </c>
    </row>
    <row r="11" spans="2:61" ht="18.95" customHeight="1">
      <c r="B11" s="20" t="s">
        <v>357</v>
      </c>
      <c r="C11" s="18">
        <v>0.2575877520855695</v>
      </c>
      <c r="D11" s="18">
        <v>0.25486067083217062</v>
      </c>
      <c r="E11" s="18">
        <v>0.25976026625466869</v>
      </c>
      <c r="G11" s="18">
        <v>0.27806294694092593</v>
      </c>
      <c r="H11" s="18">
        <v>0.26475612272119231</v>
      </c>
      <c r="I11" s="18">
        <v>0.28171015356148987</v>
      </c>
      <c r="J11" s="18">
        <v>0.29199861393151988</v>
      </c>
      <c r="K11" s="18">
        <v>0.19490574435221661</v>
      </c>
      <c r="L11" s="18">
        <v>0.26360434712062147</v>
      </c>
      <c r="M11" s="18">
        <v>0.2030690032658839</v>
      </c>
      <c r="N11" s="18">
        <v>0.25475463186296399</v>
      </c>
      <c r="O11" s="18">
        <v>0.34185839264657492</v>
      </c>
      <c r="Q11" s="18">
        <v>0.24423634524738261</v>
      </c>
      <c r="R11" s="18">
        <v>0.26836949264540549</v>
      </c>
      <c r="S11" s="18">
        <v>0.25897180197669512</v>
      </c>
      <c r="T11" s="18">
        <v>0.26738376985929152</v>
      </c>
      <c r="V11" s="18">
        <v>0.25789744822871508</v>
      </c>
      <c r="W11" s="18">
        <v>0.2336289526035106</v>
      </c>
      <c r="X11" s="18">
        <v>0.23246211721502111</v>
      </c>
      <c r="Y11" s="18">
        <v>0.2931515171011923</v>
      </c>
      <c r="Z11" s="18">
        <v>0.2384963457475188</v>
      </c>
      <c r="AA11" s="18">
        <v>0.27538673222316978</v>
      </c>
      <c r="AB11" s="18">
        <v>0.27371545021629851</v>
      </c>
      <c r="AD11" s="18">
        <v>0.22006095276626941</v>
      </c>
      <c r="AE11" s="18">
        <v>0.28058139244728258</v>
      </c>
      <c r="AF11" s="18">
        <v>0.27989119889451108</v>
      </c>
      <c r="AG11" s="18">
        <v>0.27212336649197277</v>
      </c>
      <c r="AH11" s="18">
        <v>0.27727326713580069</v>
      </c>
      <c r="AI11" s="18">
        <v>0.26315369819671292</v>
      </c>
      <c r="AJ11" s="18">
        <v>0</v>
      </c>
      <c r="AL11" s="18">
        <v>0.22850999999999999</v>
      </c>
      <c r="AM11" s="18">
        <v>0.22825000000000001</v>
      </c>
      <c r="AN11" s="18">
        <v>0.22586000000000001</v>
      </c>
      <c r="AP11" s="18">
        <v>0.23687292084007591</v>
      </c>
      <c r="AQ11" s="18">
        <v>0.29363361820195438</v>
      </c>
      <c r="AR11" s="18">
        <v>0.20469846867058791</v>
      </c>
      <c r="AS11" s="18">
        <v>0.28867372249808521</v>
      </c>
      <c r="AT11" s="18">
        <v>0.21645314233940369</v>
      </c>
      <c r="AU11" s="18">
        <v>0.2401390640769244</v>
      </c>
      <c r="AW11" s="18">
        <v>0.2448451140741417</v>
      </c>
      <c r="AX11" s="18">
        <v>0.3297301165566236</v>
      </c>
      <c r="AZ11" s="18">
        <v>0.26257981891838572</v>
      </c>
      <c r="BA11" s="18">
        <v>0.21605595436272251</v>
      </c>
      <c r="BB11" s="18">
        <v>0.28270238086937483</v>
      </c>
      <c r="BC11" s="18">
        <v>0.24696645088354399</v>
      </c>
      <c r="BD11" s="18">
        <v>0.1646698016937842</v>
      </c>
      <c r="BE11" s="18">
        <v>0.19638329553518069</v>
      </c>
      <c r="BF11" s="18">
        <v>0.37525643055184821</v>
      </c>
      <c r="BG11" s="18">
        <v>0.40156986903944342</v>
      </c>
    </row>
    <row r="12" spans="2:61" ht="18.95" customHeight="1">
      <c r="B12" s="20" t="s">
        <v>358</v>
      </c>
      <c r="C12" s="18">
        <v>0.32800644341744789</v>
      </c>
      <c r="D12" s="18">
        <v>0.326893851642022</v>
      </c>
      <c r="E12" s="18">
        <v>0.32933345434812372</v>
      </c>
      <c r="G12" s="18">
        <v>0.33153434529721482</v>
      </c>
      <c r="H12" s="18">
        <v>0.33859548939021961</v>
      </c>
      <c r="I12" s="18">
        <v>0.30081307138719993</v>
      </c>
      <c r="J12" s="18">
        <v>0.33040921798656792</v>
      </c>
      <c r="K12" s="18">
        <v>0.35097155269127323</v>
      </c>
      <c r="L12" s="18">
        <v>0.33127407591655511</v>
      </c>
      <c r="M12" s="18">
        <v>0.35151827511479161</v>
      </c>
      <c r="N12" s="18">
        <v>0.33142068189859819</v>
      </c>
      <c r="O12" s="18">
        <v>0.26292001807815052</v>
      </c>
      <c r="Q12" s="18">
        <v>0.33252000625576372</v>
      </c>
      <c r="R12" s="18">
        <v>0.31161412571854591</v>
      </c>
      <c r="S12" s="18">
        <v>0.32689890890850598</v>
      </c>
      <c r="T12" s="18">
        <v>0.33575631631873448</v>
      </c>
      <c r="V12" s="18">
        <v>0.32949228346674903</v>
      </c>
      <c r="W12" s="18">
        <v>0.35864124232129979</v>
      </c>
      <c r="X12" s="18">
        <v>0.32671760109095299</v>
      </c>
      <c r="Y12" s="18">
        <v>0.30414587707254892</v>
      </c>
      <c r="Z12" s="18">
        <v>0.3122871195998575</v>
      </c>
      <c r="AA12" s="18">
        <v>0.32086494104469582</v>
      </c>
      <c r="AB12" s="18">
        <v>0.34187759011277502</v>
      </c>
      <c r="AD12" s="18">
        <v>0.34756401645331958</v>
      </c>
      <c r="AE12" s="18">
        <v>0.30943176007210788</v>
      </c>
      <c r="AF12" s="18">
        <v>0.32172749653032301</v>
      </c>
      <c r="AG12" s="18">
        <v>0.28311284918307478</v>
      </c>
      <c r="AH12" s="18">
        <v>0.33349393102149327</v>
      </c>
      <c r="AI12" s="18">
        <v>0.31552341808108081</v>
      </c>
      <c r="AJ12" s="18">
        <v>0.60610293611285537</v>
      </c>
      <c r="AL12" s="18">
        <v>0.33165</v>
      </c>
      <c r="AM12" s="18">
        <v>0.34844000000000003</v>
      </c>
      <c r="AN12" s="18">
        <v>0.41188000000000002</v>
      </c>
      <c r="AP12" s="18">
        <v>0.31042311042847981</v>
      </c>
      <c r="AQ12" s="18">
        <v>0.31928702315121538</v>
      </c>
      <c r="AR12" s="18">
        <v>0.37834322802522158</v>
      </c>
      <c r="AS12" s="18">
        <v>0.31021035709114259</v>
      </c>
      <c r="AT12" s="18">
        <v>0.38789226993339809</v>
      </c>
      <c r="AU12" s="18">
        <v>0.39683047097786028</v>
      </c>
      <c r="AW12" s="18">
        <v>0.347626669563807</v>
      </c>
      <c r="AX12" s="18">
        <v>0.19845559155888859</v>
      </c>
      <c r="AZ12" s="18">
        <v>0.34735237263491048</v>
      </c>
      <c r="BA12" s="18">
        <v>0.31877451041461929</v>
      </c>
      <c r="BB12" s="18">
        <v>0.32082876017533368</v>
      </c>
      <c r="BC12" s="18">
        <v>0.31441718383028888</v>
      </c>
      <c r="BD12" s="18">
        <v>0.3852887825515719</v>
      </c>
      <c r="BE12" s="18">
        <v>0.39499972706566022</v>
      </c>
      <c r="BF12" s="18">
        <v>0.26480813613755161</v>
      </c>
      <c r="BG12" s="18">
        <v>0.23298310745783271</v>
      </c>
    </row>
    <row r="13" spans="2:61" ht="18.95" customHeight="1">
      <c r="B13" s="20" t="s">
        <v>359</v>
      </c>
      <c r="C13" s="18">
        <v>0.1337065087730456</v>
      </c>
      <c r="D13" s="18">
        <v>0.129474683949168</v>
      </c>
      <c r="E13" s="18">
        <v>0.13725601180650079</v>
      </c>
      <c r="G13" s="18">
        <v>8.3343166149630263E-2</v>
      </c>
      <c r="H13" s="18">
        <v>0.1613600857331827</v>
      </c>
      <c r="I13" s="18">
        <v>0.13153169698722891</v>
      </c>
      <c r="J13" s="18">
        <v>0.10835644981934631</v>
      </c>
      <c r="K13" s="18">
        <v>0.12981960743711951</v>
      </c>
      <c r="L13" s="18">
        <v>0.1411742094144173</v>
      </c>
      <c r="M13" s="18">
        <v>0.14977081506573359</v>
      </c>
      <c r="N13" s="18">
        <v>0.1418675281696001</v>
      </c>
      <c r="O13" s="18">
        <v>0.10063766058911421</v>
      </c>
      <c r="Q13" s="18">
        <v>0.1352095387305684</v>
      </c>
      <c r="R13" s="18">
        <v>0.1179346461304453</v>
      </c>
      <c r="S13" s="18">
        <v>0.13019753333451409</v>
      </c>
      <c r="T13" s="18">
        <v>0.1491639667658736</v>
      </c>
      <c r="V13" s="18">
        <v>0.1414105207742492</v>
      </c>
      <c r="W13" s="18">
        <v>0.14762535881369671</v>
      </c>
      <c r="X13" s="18">
        <v>0.16742834220430711</v>
      </c>
      <c r="Y13" s="18">
        <v>0.12817538266039849</v>
      </c>
      <c r="Z13" s="18">
        <v>0.11638666592122029</v>
      </c>
      <c r="AA13" s="18">
        <v>0.1145844630726415</v>
      </c>
      <c r="AB13" s="18">
        <v>0.1187592649335875</v>
      </c>
      <c r="AD13" s="18">
        <v>0.1312328877093466</v>
      </c>
      <c r="AE13" s="18">
        <v>0.11644639524248659</v>
      </c>
      <c r="AF13" s="18">
        <v>0.13436065854685339</v>
      </c>
      <c r="AG13" s="18">
        <v>0.17720153710647399</v>
      </c>
      <c r="AH13" s="18">
        <v>0.14207824329404359</v>
      </c>
      <c r="AI13" s="18">
        <v>0.1467458669140414</v>
      </c>
      <c r="AJ13" s="18">
        <v>0.20679902059167171</v>
      </c>
      <c r="AL13" s="18">
        <v>0.16163</v>
      </c>
      <c r="AM13" s="18">
        <v>0.14788999999999999</v>
      </c>
      <c r="AN13" s="18">
        <v>0.14968999999999999</v>
      </c>
      <c r="AP13" s="18">
        <v>0.1290067396393634</v>
      </c>
      <c r="AQ13" s="18">
        <v>0.1199612580245665</v>
      </c>
      <c r="AR13" s="18">
        <v>0.10650619015860389</v>
      </c>
      <c r="AS13" s="18">
        <v>0.10519941701192211</v>
      </c>
      <c r="AT13" s="18">
        <v>0.13374788265829679</v>
      </c>
      <c r="AU13" s="18">
        <v>0.1311043770736616</v>
      </c>
      <c r="AW13" s="18">
        <v>0.13557469448989409</v>
      </c>
      <c r="AX13" s="18">
        <v>0.12152841014141801</v>
      </c>
      <c r="AZ13" s="18">
        <v>0.14339369724050841</v>
      </c>
      <c r="BA13" s="18">
        <v>0.15438930249095381</v>
      </c>
      <c r="BB13" s="18">
        <v>0.1174091120391477</v>
      </c>
      <c r="BC13" s="18">
        <v>0.11722926351215281</v>
      </c>
      <c r="BD13" s="18">
        <v>7.1077572858761137E-2</v>
      </c>
      <c r="BE13" s="18">
        <v>0.15824397244656249</v>
      </c>
      <c r="BF13" s="18">
        <v>0.1181249002772226</v>
      </c>
      <c r="BG13" s="18">
        <v>9.3061010322345414E-2</v>
      </c>
    </row>
    <row r="15" spans="2:61">
      <c r="B15" t="s">
        <v>483</v>
      </c>
    </row>
    <row r="16" spans="2:61">
      <c r="B16" t="s">
        <v>11</v>
      </c>
    </row>
    <row r="18" spans="2:2">
      <c r="B18"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BI18"/>
  <sheetViews>
    <sheetView showGridLines="0" workbookViewId="0">
      <pane xSplit="2" topLeftCell="AX1" activePane="topRight" state="frozen"/>
      <selection pane="topRight" activeCell="BJ12" sqref="BJ12:BJ13"/>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366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355</v>
      </c>
      <c r="C9" s="18">
        <v>8.2819849562885406E-2</v>
      </c>
      <c r="D9" s="18">
        <v>0.10660639622598291</v>
      </c>
      <c r="E9" s="18">
        <v>6.4616266351698634E-2</v>
      </c>
      <c r="G9" s="18">
        <v>7.5195896052174069E-2</v>
      </c>
      <c r="H9" s="18">
        <v>8.3466102688771401E-2</v>
      </c>
      <c r="I9" s="18">
        <v>5.7107871545504937E-2</v>
      </c>
      <c r="J9" s="18">
        <v>5.6316115312699443E-2</v>
      </c>
      <c r="K9" s="18">
        <v>5.0787559926655852E-2</v>
      </c>
      <c r="L9" s="18">
        <v>8.9089495064378757E-2</v>
      </c>
      <c r="M9" s="18">
        <v>0.14896778565221161</v>
      </c>
      <c r="N9" s="18">
        <v>7.8480896175113779E-2</v>
      </c>
      <c r="O9" s="18">
        <v>6.1353632507076698E-2</v>
      </c>
      <c r="Q9" s="18">
        <v>0.14529269879838211</v>
      </c>
      <c r="R9" s="18">
        <v>5.3098662889374357E-2</v>
      </c>
      <c r="S9" s="18">
        <v>5.3769808737891438E-2</v>
      </c>
      <c r="T9" s="18">
        <v>4.8632138981981023E-2</v>
      </c>
      <c r="V9" s="18">
        <v>0.1215211360030329</v>
      </c>
      <c r="W9" s="18">
        <v>0.14428277027355901</v>
      </c>
      <c r="X9" s="18">
        <v>0.1085975529960788</v>
      </c>
      <c r="Y9" s="18">
        <v>5.2178078706630507E-2</v>
      </c>
      <c r="Z9" s="18">
        <v>4.426222984028292E-2</v>
      </c>
      <c r="AA9" s="18">
        <v>3.6349002863412097E-2</v>
      </c>
      <c r="AB9" s="18">
        <v>6.7869341087802015E-2</v>
      </c>
      <c r="AD9" s="18">
        <v>0.1498930852764232</v>
      </c>
      <c r="AE9" s="18">
        <v>6.9135395268533656E-2</v>
      </c>
      <c r="AF9" s="18">
        <v>4.6509301641507239E-2</v>
      </c>
      <c r="AG9" s="18">
        <v>4.0104302182472081E-2</v>
      </c>
      <c r="AH9" s="18">
        <v>3.5735887393639802E-2</v>
      </c>
      <c r="AI9" s="18">
        <v>3.6854599183885152E-2</v>
      </c>
      <c r="AJ9" s="18">
        <v>0</v>
      </c>
      <c r="AL9" s="18">
        <v>0.20571999999999999</v>
      </c>
      <c r="AM9" s="18">
        <v>7.4719999999999995E-2</v>
      </c>
      <c r="AN9" s="18">
        <v>7.0110000000000006E-2</v>
      </c>
      <c r="AP9" s="18">
        <v>7.0050665744216312E-2</v>
      </c>
      <c r="AQ9" s="18">
        <v>4.677532119657022E-2</v>
      </c>
      <c r="AR9" s="18">
        <v>6.2424699881274998E-2</v>
      </c>
      <c r="AS9" s="18">
        <v>3.0890875690846469E-2</v>
      </c>
      <c r="AT9" s="18">
        <v>4.5296759013431873E-2</v>
      </c>
      <c r="AU9" s="18">
        <v>0.1012857084643447</v>
      </c>
      <c r="AW9" s="18">
        <v>9.2363210936426354E-2</v>
      </c>
      <c r="AX9" s="18">
        <v>2.2459323817860189E-2</v>
      </c>
      <c r="AZ9" s="18">
        <v>9.5952969187130338E-2</v>
      </c>
      <c r="BA9" s="18">
        <v>0.13450535691332449</v>
      </c>
      <c r="BB9" s="18">
        <v>5.0850616170348632E-2</v>
      </c>
      <c r="BC9" s="18">
        <v>5.0288762020414532E-2</v>
      </c>
      <c r="BD9" s="18">
        <v>4.1569933465650147E-2</v>
      </c>
      <c r="BE9" s="18">
        <v>4.5480706160513612E-2</v>
      </c>
      <c r="BF9" s="18">
        <v>2.517283865502486E-2</v>
      </c>
      <c r="BG9" s="18">
        <v>2.3840023196991082E-2</v>
      </c>
    </row>
    <row r="10" spans="2:61" ht="18.95" customHeight="1">
      <c r="B10" s="20" t="s">
        <v>356</v>
      </c>
      <c r="C10" s="18">
        <v>0.25536705281759142</v>
      </c>
      <c r="D10" s="18">
        <v>0.29195207762922798</v>
      </c>
      <c r="E10" s="18">
        <v>0.22771425347201071</v>
      </c>
      <c r="G10" s="18">
        <v>0.22298391205760121</v>
      </c>
      <c r="H10" s="18">
        <v>0.29490648058307362</v>
      </c>
      <c r="I10" s="18">
        <v>0.23256361270175041</v>
      </c>
      <c r="J10" s="18">
        <v>0.25191732217686869</v>
      </c>
      <c r="K10" s="18">
        <v>0.24647066277574431</v>
      </c>
      <c r="L10" s="18">
        <v>0.2584834635821503</v>
      </c>
      <c r="M10" s="18">
        <v>0.29021606754994261</v>
      </c>
      <c r="N10" s="18">
        <v>0.2378612765941332</v>
      </c>
      <c r="O10" s="18">
        <v>0.21941783772610601</v>
      </c>
      <c r="Q10" s="18">
        <v>0.28166139057181022</v>
      </c>
      <c r="R10" s="18">
        <v>0.26977171046108261</v>
      </c>
      <c r="S10" s="18">
        <v>0.232726229334347</v>
      </c>
      <c r="T10" s="18">
        <v>0.22623313476816051</v>
      </c>
      <c r="V10" s="18">
        <v>0.28305851598936388</v>
      </c>
      <c r="W10" s="18">
        <v>0.31257875003606272</v>
      </c>
      <c r="X10" s="18">
        <v>0.28366086142877328</v>
      </c>
      <c r="Y10" s="18">
        <v>0.2416084224018821</v>
      </c>
      <c r="Z10" s="18">
        <v>0.23280722801772519</v>
      </c>
      <c r="AA10" s="18">
        <v>0.17849078200105811</v>
      </c>
      <c r="AB10" s="18">
        <v>0.25097152052930433</v>
      </c>
      <c r="AD10" s="18">
        <v>0.27378078662523642</v>
      </c>
      <c r="AE10" s="18">
        <v>0.27131648542130149</v>
      </c>
      <c r="AF10" s="18">
        <v>0.23377849462566569</v>
      </c>
      <c r="AG10" s="18">
        <v>0.23713831724116641</v>
      </c>
      <c r="AH10" s="18">
        <v>0.24016798550510521</v>
      </c>
      <c r="AI10" s="18">
        <v>0.23272377104128281</v>
      </c>
      <c r="AJ10" s="18">
        <v>0</v>
      </c>
      <c r="AL10" s="18">
        <v>0.31480999999999998</v>
      </c>
      <c r="AM10" s="18">
        <v>0.29854999999999998</v>
      </c>
      <c r="AN10" s="18">
        <v>0.24525</v>
      </c>
      <c r="AP10" s="18">
        <v>0.21708416160657429</v>
      </c>
      <c r="AQ10" s="18">
        <v>0.246603873779984</v>
      </c>
      <c r="AR10" s="18">
        <v>0.20993242625775771</v>
      </c>
      <c r="AS10" s="18">
        <v>0.1865034649827057</v>
      </c>
      <c r="AT10" s="18">
        <v>0.26575328581767038</v>
      </c>
      <c r="AU10" s="18">
        <v>0.2621307235864675</v>
      </c>
      <c r="AW10" s="18">
        <v>0.27198529805745553</v>
      </c>
      <c r="AX10" s="18">
        <v>0.1369952486379446</v>
      </c>
      <c r="AZ10" s="18">
        <v>0.2859056285735404</v>
      </c>
      <c r="BA10" s="18">
        <v>0.29452708806358419</v>
      </c>
      <c r="BB10" s="18">
        <v>0.24831309832484591</v>
      </c>
      <c r="BC10" s="18">
        <v>0.18609110087691641</v>
      </c>
      <c r="BD10" s="18">
        <v>0.19884572735587949</v>
      </c>
      <c r="BE10" s="18">
        <v>0.21279370935510311</v>
      </c>
      <c r="BF10" s="18">
        <v>0.1619729456903885</v>
      </c>
      <c r="BG10" s="18">
        <v>0.19581480178706459</v>
      </c>
    </row>
    <row r="11" spans="2:61" ht="18.95" customHeight="1">
      <c r="B11" s="20" t="s">
        <v>357</v>
      </c>
      <c r="C11" s="18">
        <v>0.22471253659381801</v>
      </c>
      <c r="D11" s="18">
        <v>0.2109847485675983</v>
      </c>
      <c r="E11" s="18">
        <v>0.23550332304163521</v>
      </c>
      <c r="G11" s="18">
        <v>0.26447221956385242</v>
      </c>
      <c r="H11" s="18">
        <v>0.23332953017590119</v>
      </c>
      <c r="I11" s="18">
        <v>0.22606897095277029</v>
      </c>
      <c r="J11" s="18">
        <v>0.23273567881373819</v>
      </c>
      <c r="K11" s="18">
        <v>0.21620522217229229</v>
      </c>
      <c r="L11" s="18">
        <v>0.2304071841041444</v>
      </c>
      <c r="M11" s="18">
        <v>0.19465252889792811</v>
      </c>
      <c r="N11" s="18">
        <v>0.2277505167935778</v>
      </c>
      <c r="O11" s="18">
        <v>0.23353138246330879</v>
      </c>
      <c r="Q11" s="18">
        <v>0.21346379502203319</v>
      </c>
      <c r="R11" s="18">
        <v>0.20668593112723899</v>
      </c>
      <c r="S11" s="18">
        <v>0.258794271284354</v>
      </c>
      <c r="T11" s="18">
        <v>0.2239412580350188</v>
      </c>
      <c r="V11" s="18">
        <v>0.25333902340513531</v>
      </c>
      <c r="W11" s="18">
        <v>0.2194267093762034</v>
      </c>
      <c r="X11" s="18">
        <v>0.25856339562663472</v>
      </c>
      <c r="Y11" s="18">
        <v>0.204996735059117</v>
      </c>
      <c r="Z11" s="18">
        <v>0.18844937706031339</v>
      </c>
      <c r="AA11" s="18">
        <v>0.2292674518151446</v>
      </c>
      <c r="AB11" s="18">
        <v>0.2170072106062946</v>
      </c>
      <c r="AD11" s="18">
        <v>0.1969775236693867</v>
      </c>
      <c r="AE11" s="18">
        <v>0.2412516232983562</v>
      </c>
      <c r="AF11" s="18">
        <v>0.2305815095220563</v>
      </c>
      <c r="AG11" s="18">
        <v>0.22900189948541441</v>
      </c>
      <c r="AH11" s="18">
        <v>0.24812692173287551</v>
      </c>
      <c r="AI11" s="18">
        <v>0.23866418585276139</v>
      </c>
      <c r="AJ11" s="18">
        <v>0.18967854775544049</v>
      </c>
      <c r="AL11" s="18">
        <v>0.2145</v>
      </c>
      <c r="AM11" s="18">
        <v>0.24227000000000001</v>
      </c>
      <c r="AN11" s="18">
        <v>0.28652</v>
      </c>
      <c r="AP11" s="18">
        <v>0.196209875846552</v>
      </c>
      <c r="AQ11" s="18">
        <v>0.2383158874589002</v>
      </c>
      <c r="AR11" s="18">
        <v>0.20844128105318141</v>
      </c>
      <c r="AS11" s="18">
        <v>0.201685693893351</v>
      </c>
      <c r="AT11" s="18">
        <v>0.16436901150556571</v>
      </c>
      <c r="AU11" s="18">
        <v>0.26654041714427762</v>
      </c>
      <c r="AW11" s="18">
        <v>0.22739841363382279</v>
      </c>
      <c r="AX11" s="18">
        <v>0.19605299778838151</v>
      </c>
      <c r="AZ11" s="18">
        <v>0.25559361148739812</v>
      </c>
      <c r="BA11" s="18">
        <v>0.20395123330823811</v>
      </c>
      <c r="BB11" s="18">
        <v>0.2114255351372854</v>
      </c>
      <c r="BC11" s="18">
        <v>0.21263778257915469</v>
      </c>
      <c r="BD11" s="18">
        <v>0.2049253115322634</v>
      </c>
      <c r="BE11" s="18">
        <v>0.18624661159557809</v>
      </c>
      <c r="BF11" s="18">
        <v>0.21398628111343329</v>
      </c>
      <c r="BG11" s="18">
        <v>0.20588400932158041</v>
      </c>
    </row>
    <row r="12" spans="2:61" ht="18.95" customHeight="1">
      <c r="B12" s="20" t="s">
        <v>358</v>
      </c>
      <c r="C12" s="18">
        <v>0.27737173732828507</v>
      </c>
      <c r="D12" s="18">
        <v>0.25519824018443987</v>
      </c>
      <c r="E12" s="18">
        <v>0.29430510140453592</v>
      </c>
      <c r="G12" s="18">
        <v>0.28864469216340549</v>
      </c>
      <c r="H12" s="18">
        <v>0.25787702231288179</v>
      </c>
      <c r="I12" s="18">
        <v>0.29944240414522549</v>
      </c>
      <c r="J12" s="18">
        <v>0.26715488185884501</v>
      </c>
      <c r="K12" s="18">
        <v>0.31540807936279358</v>
      </c>
      <c r="L12" s="18">
        <v>0.26852724457253341</v>
      </c>
      <c r="M12" s="18">
        <v>0.24091317693588121</v>
      </c>
      <c r="N12" s="18">
        <v>0.28947552200018462</v>
      </c>
      <c r="O12" s="18">
        <v>0.29366901146419272</v>
      </c>
      <c r="Q12" s="18">
        <v>0.2477758928180486</v>
      </c>
      <c r="R12" s="18">
        <v>0.27600514126366921</v>
      </c>
      <c r="S12" s="18">
        <v>0.30009699616447039</v>
      </c>
      <c r="T12" s="18">
        <v>0.30443311547071572</v>
      </c>
      <c r="V12" s="18">
        <v>0.22490565565128501</v>
      </c>
      <c r="W12" s="18">
        <v>0.23135506491972149</v>
      </c>
      <c r="X12" s="18">
        <v>0.24364211177747541</v>
      </c>
      <c r="Y12" s="18">
        <v>0.3088612476720507</v>
      </c>
      <c r="Z12" s="18">
        <v>0.31713343670089922</v>
      </c>
      <c r="AA12" s="18">
        <v>0.3269798740666684</v>
      </c>
      <c r="AB12" s="18">
        <v>0.29350371225423622</v>
      </c>
      <c r="AD12" s="18">
        <v>0.25270899771345728</v>
      </c>
      <c r="AE12" s="18">
        <v>0.25585395585709292</v>
      </c>
      <c r="AF12" s="18">
        <v>0.29240495359417851</v>
      </c>
      <c r="AG12" s="18">
        <v>0.28449330301115539</v>
      </c>
      <c r="AH12" s="18">
        <v>0.30723510559833628</v>
      </c>
      <c r="AI12" s="18">
        <v>0.33340879572395993</v>
      </c>
      <c r="AJ12" s="18">
        <v>0.41642438835741491</v>
      </c>
      <c r="AL12" s="18">
        <v>0.19602</v>
      </c>
      <c r="AM12" s="18">
        <v>0.26389000000000001</v>
      </c>
      <c r="AN12" s="18">
        <v>0.26173000000000002</v>
      </c>
      <c r="AP12" s="18">
        <v>0.31405089240460482</v>
      </c>
      <c r="AQ12" s="18">
        <v>0.25874734734360338</v>
      </c>
      <c r="AR12" s="18">
        <v>0.3389180234028884</v>
      </c>
      <c r="AS12" s="18">
        <v>0.34898564835678808</v>
      </c>
      <c r="AT12" s="18">
        <v>0.32012041024745119</v>
      </c>
      <c r="AU12" s="18">
        <v>0.3271599386022257</v>
      </c>
      <c r="AW12" s="18">
        <v>0.27897441929306599</v>
      </c>
      <c r="AX12" s="18">
        <v>0.27890880091058279</v>
      </c>
      <c r="AZ12" s="18">
        <v>0.24949831161871619</v>
      </c>
      <c r="BA12" s="18">
        <v>0.2282157536875595</v>
      </c>
      <c r="BB12" s="18">
        <v>0.31703146841316121</v>
      </c>
      <c r="BC12" s="18">
        <v>0.3247491551621281</v>
      </c>
      <c r="BD12" s="18">
        <v>0.33763664000722848</v>
      </c>
      <c r="BE12" s="18">
        <v>0.31685147122779173</v>
      </c>
      <c r="BF12" s="18">
        <v>0.32851668687521118</v>
      </c>
      <c r="BG12" s="18">
        <v>0.39862523648367798</v>
      </c>
    </row>
    <row r="13" spans="2:61" ht="18.95" customHeight="1">
      <c r="B13" s="20" t="s">
        <v>359</v>
      </c>
      <c r="C13" s="18">
        <v>0.1597288236974202</v>
      </c>
      <c r="D13" s="18">
        <v>0.1352585373927509</v>
      </c>
      <c r="E13" s="18">
        <v>0.17786105573011951</v>
      </c>
      <c r="G13" s="18">
        <v>0.1487032801629668</v>
      </c>
      <c r="H13" s="18">
        <v>0.13042086423937199</v>
      </c>
      <c r="I13" s="18">
        <v>0.18481714065474869</v>
      </c>
      <c r="J13" s="18">
        <v>0.1918760018378487</v>
      </c>
      <c r="K13" s="18">
        <v>0.17112847576251389</v>
      </c>
      <c r="L13" s="18">
        <v>0.15349261267679309</v>
      </c>
      <c r="M13" s="18">
        <v>0.12525044096403651</v>
      </c>
      <c r="N13" s="18">
        <v>0.16643178843699041</v>
      </c>
      <c r="O13" s="18">
        <v>0.19202813583931591</v>
      </c>
      <c r="Q13" s="18">
        <v>0.11180622278972591</v>
      </c>
      <c r="R13" s="18">
        <v>0.1944385542586349</v>
      </c>
      <c r="S13" s="18">
        <v>0.15461269447893711</v>
      </c>
      <c r="T13" s="18">
        <v>0.19676035274412401</v>
      </c>
      <c r="V13" s="18">
        <v>0.117175668951183</v>
      </c>
      <c r="W13" s="18">
        <v>9.2356705394453426E-2</v>
      </c>
      <c r="X13" s="18">
        <v>0.1055360781710379</v>
      </c>
      <c r="Y13" s="18">
        <v>0.1923555161603196</v>
      </c>
      <c r="Z13" s="18">
        <v>0.2173477283807794</v>
      </c>
      <c r="AA13" s="18">
        <v>0.22891288925371661</v>
      </c>
      <c r="AB13" s="18">
        <v>0.17064821552236289</v>
      </c>
      <c r="AD13" s="18">
        <v>0.12663960671549651</v>
      </c>
      <c r="AE13" s="18">
        <v>0.16244254015471579</v>
      </c>
      <c r="AF13" s="18">
        <v>0.1967257406165922</v>
      </c>
      <c r="AG13" s="18">
        <v>0.20926217807979139</v>
      </c>
      <c r="AH13" s="18">
        <v>0.16873409977004319</v>
      </c>
      <c r="AI13" s="18">
        <v>0.15834864819811079</v>
      </c>
      <c r="AJ13" s="18">
        <v>0.39389706388714463</v>
      </c>
      <c r="AL13" s="18">
        <v>6.8949999999999997E-2</v>
      </c>
      <c r="AM13" s="18">
        <v>0.12057</v>
      </c>
      <c r="AN13" s="18">
        <v>0.13639000000000001</v>
      </c>
      <c r="AP13" s="18">
        <v>0.20260440439805269</v>
      </c>
      <c r="AQ13" s="18">
        <v>0.20955757022094221</v>
      </c>
      <c r="AR13" s="18">
        <v>0.18028356940489759</v>
      </c>
      <c r="AS13" s="18">
        <v>0.23193431707630871</v>
      </c>
      <c r="AT13" s="18">
        <v>0.20446053341588111</v>
      </c>
      <c r="AU13" s="18">
        <v>4.2883212202684137E-2</v>
      </c>
      <c r="AW13" s="18">
        <v>0.12927865807922939</v>
      </c>
      <c r="AX13" s="18">
        <v>0.36558362884523082</v>
      </c>
      <c r="AZ13" s="18">
        <v>0.11304947913321491</v>
      </c>
      <c r="BA13" s="18">
        <v>0.1388005680272936</v>
      </c>
      <c r="BB13" s="18">
        <v>0.17237928195435881</v>
      </c>
      <c r="BC13" s="18">
        <v>0.22623319936138619</v>
      </c>
      <c r="BD13" s="18">
        <v>0.2170223876389783</v>
      </c>
      <c r="BE13" s="18">
        <v>0.23862750166101371</v>
      </c>
      <c r="BF13" s="18">
        <v>0.2703512476659421</v>
      </c>
      <c r="BG13" s="18">
        <v>0.17583592921068561</v>
      </c>
    </row>
    <row r="15" spans="2:61">
      <c r="B15" t="s">
        <v>483</v>
      </c>
    </row>
    <row r="16" spans="2:61">
      <c r="B16" t="s">
        <v>11</v>
      </c>
    </row>
    <row r="18" spans="2:2">
      <c r="B18"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BI21"/>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367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4007</v>
      </c>
      <c r="D7" s="27">
        <v>1667</v>
      </c>
      <c r="E7" s="27">
        <v>2325</v>
      </c>
      <c r="G7" s="27">
        <v>204</v>
      </c>
      <c r="H7" s="27">
        <v>555</v>
      </c>
      <c r="I7" s="27">
        <v>391</v>
      </c>
      <c r="J7" s="27">
        <v>358</v>
      </c>
      <c r="K7" s="27">
        <v>434</v>
      </c>
      <c r="L7" s="27">
        <v>407</v>
      </c>
      <c r="M7" s="27">
        <v>649</v>
      </c>
      <c r="N7" s="27">
        <v>587</v>
      </c>
      <c r="O7" s="27">
        <v>422</v>
      </c>
      <c r="Q7" s="27">
        <v>1332</v>
      </c>
      <c r="R7" s="27">
        <v>799</v>
      </c>
      <c r="S7" s="27">
        <v>886</v>
      </c>
      <c r="T7" s="27">
        <v>946</v>
      </c>
      <c r="V7" s="27">
        <v>498</v>
      </c>
      <c r="W7" s="27">
        <v>616</v>
      </c>
      <c r="X7" s="27">
        <v>570</v>
      </c>
      <c r="Y7" s="27">
        <v>602</v>
      </c>
      <c r="Z7" s="27">
        <v>584</v>
      </c>
      <c r="AA7" s="27">
        <v>562</v>
      </c>
      <c r="AB7" s="27">
        <v>575</v>
      </c>
      <c r="AD7" s="27">
        <v>1336</v>
      </c>
      <c r="AE7" s="27">
        <v>795</v>
      </c>
      <c r="AF7" s="27">
        <v>764</v>
      </c>
      <c r="AG7" s="27">
        <v>159</v>
      </c>
      <c r="AH7" s="27">
        <v>608</v>
      </c>
      <c r="AI7" s="27">
        <v>341</v>
      </c>
      <c r="AJ7" s="27">
        <v>4</v>
      </c>
      <c r="AL7" s="27">
        <v>547</v>
      </c>
      <c r="AM7" s="27">
        <v>638</v>
      </c>
      <c r="AN7" s="27">
        <v>180</v>
      </c>
      <c r="AP7" s="27">
        <v>433</v>
      </c>
      <c r="AQ7" s="27">
        <v>416</v>
      </c>
      <c r="AR7" s="27">
        <v>128</v>
      </c>
      <c r="AS7" s="27">
        <v>887</v>
      </c>
      <c r="AT7" s="27">
        <v>139</v>
      </c>
      <c r="AU7" s="27">
        <v>21</v>
      </c>
      <c r="AW7" s="27">
        <v>3477</v>
      </c>
      <c r="AX7" s="27">
        <v>486</v>
      </c>
      <c r="AZ7" s="27">
        <v>1323</v>
      </c>
      <c r="BA7" s="27">
        <v>925</v>
      </c>
      <c r="BB7" s="27">
        <v>646</v>
      </c>
      <c r="BC7" s="27">
        <v>524</v>
      </c>
      <c r="BD7" s="27">
        <v>129</v>
      </c>
      <c r="BE7" s="27">
        <v>133</v>
      </c>
      <c r="BF7" s="27">
        <v>205</v>
      </c>
      <c r="BG7" s="27">
        <v>95</v>
      </c>
    </row>
    <row r="8" spans="2:61">
      <c r="B8" s="7" t="s">
        <v>106</v>
      </c>
      <c r="C8" s="13">
        <v>4008</v>
      </c>
      <c r="D8" s="13">
        <v>1738</v>
      </c>
      <c r="E8" s="13">
        <v>2264</v>
      </c>
      <c r="G8" s="13">
        <v>188</v>
      </c>
      <c r="H8" s="13">
        <v>542</v>
      </c>
      <c r="I8" s="13">
        <v>394</v>
      </c>
      <c r="J8" s="13">
        <v>349</v>
      </c>
      <c r="K8" s="13">
        <v>437</v>
      </c>
      <c r="L8" s="13">
        <v>421</v>
      </c>
      <c r="M8" s="13">
        <v>650</v>
      </c>
      <c r="N8" s="13">
        <v>638</v>
      </c>
      <c r="O8" s="13">
        <v>388</v>
      </c>
      <c r="Q8" s="13">
        <v>1338</v>
      </c>
      <c r="R8" s="13">
        <v>796</v>
      </c>
      <c r="S8" s="13">
        <v>895</v>
      </c>
      <c r="T8" s="13">
        <v>935</v>
      </c>
      <c r="V8" s="13">
        <v>583</v>
      </c>
      <c r="W8" s="13">
        <v>586</v>
      </c>
      <c r="X8" s="13">
        <v>581</v>
      </c>
      <c r="Y8" s="13">
        <v>553</v>
      </c>
      <c r="Z8" s="13">
        <v>561</v>
      </c>
      <c r="AA8" s="13">
        <v>562</v>
      </c>
      <c r="AB8" s="13">
        <v>581</v>
      </c>
      <c r="AD8" s="13">
        <v>1341</v>
      </c>
      <c r="AE8" s="13">
        <v>799</v>
      </c>
      <c r="AF8" s="13">
        <v>762</v>
      </c>
      <c r="AG8" s="13">
        <v>156</v>
      </c>
      <c r="AH8" s="13">
        <v>608</v>
      </c>
      <c r="AI8" s="13">
        <v>338</v>
      </c>
      <c r="AJ8" s="13">
        <v>4</v>
      </c>
      <c r="AL8" s="13">
        <v>567</v>
      </c>
      <c r="AM8" s="13">
        <v>658</v>
      </c>
      <c r="AN8" s="13">
        <v>184</v>
      </c>
      <c r="AP8" s="13">
        <v>431</v>
      </c>
      <c r="AQ8" s="13">
        <v>404</v>
      </c>
      <c r="AR8" s="13">
        <v>131</v>
      </c>
      <c r="AS8" s="13">
        <v>855</v>
      </c>
      <c r="AT8" s="13">
        <v>138</v>
      </c>
      <c r="AU8" s="13">
        <v>21</v>
      </c>
      <c r="AW8" s="13">
        <v>3479</v>
      </c>
      <c r="AX8" s="13">
        <v>484</v>
      </c>
      <c r="AZ8" s="13">
        <v>1379</v>
      </c>
      <c r="BA8" s="13">
        <v>897</v>
      </c>
      <c r="BB8" s="13">
        <v>649</v>
      </c>
      <c r="BC8" s="13">
        <v>507</v>
      </c>
      <c r="BD8" s="13">
        <v>127</v>
      </c>
      <c r="BE8" s="13">
        <v>130</v>
      </c>
      <c r="BF8" s="13">
        <v>198</v>
      </c>
      <c r="BG8" s="13">
        <v>95</v>
      </c>
    </row>
    <row r="9" spans="2:61" ht="18.95" customHeight="1">
      <c r="B9" s="20" t="s">
        <v>368</v>
      </c>
      <c r="C9" s="18">
        <v>0.65524447643177086</v>
      </c>
      <c r="D9" s="18">
        <v>0.63280344368266539</v>
      </c>
      <c r="E9" s="18">
        <v>0.67222926132944705</v>
      </c>
      <c r="G9" s="18">
        <v>0.67256388871651995</v>
      </c>
      <c r="H9" s="18">
        <v>0.69071017900870213</v>
      </c>
      <c r="I9" s="18">
        <v>0.66714601239184124</v>
      </c>
      <c r="J9" s="18">
        <v>0.623582913775237</v>
      </c>
      <c r="K9" s="18">
        <v>0.63680254850058771</v>
      </c>
      <c r="L9" s="18">
        <v>0.66065998450769048</v>
      </c>
      <c r="M9" s="18">
        <v>0.64753633976195002</v>
      </c>
      <c r="N9" s="18">
        <v>0.67236273047392658</v>
      </c>
      <c r="O9" s="18">
        <v>0.61337864606500647</v>
      </c>
      <c r="Q9" s="18">
        <v>0.70684869259442873</v>
      </c>
      <c r="R9" s="18">
        <v>0.69551704134627601</v>
      </c>
      <c r="S9" s="18">
        <v>0.60173006343554936</v>
      </c>
      <c r="T9" s="18">
        <v>0.59289601158434224</v>
      </c>
      <c r="V9" s="18">
        <v>0.74112045134440285</v>
      </c>
      <c r="W9" s="18">
        <v>0.70398893491152459</v>
      </c>
      <c r="X9" s="18">
        <v>0.69836111842159165</v>
      </c>
      <c r="Y9" s="18">
        <v>0.66277818480951955</v>
      </c>
      <c r="Z9" s="18">
        <v>0.62331756217781042</v>
      </c>
      <c r="AA9" s="18">
        <v>0.59257048189743722</v>
      </c>
      <c r="AB9" s="18">
        <v>0.56115624388953822</v>
      </c>
      <c r="AD9" s="18">
        <v>0.64179161264183193</v>
      </c>
      <c r="AE9" s="18">
        <v>0.66690375420118331</v>
      </c>
      <c r="AF9" s="18">
        <v>0.64328218785263602</v>
      </c>
      <c r="AG9" s="18">
        <v>0.62361568141115242</v>
      </c>
      <c r="AH9" s="18">
        <v>0.66874658696654299</v>
      </c>
      <c r="AI9" s="18">
        <v>0.70009243535154975</v>
      </c>
      <c r="AJ9" s="18">
        <v>0.51226889654145158</v>
      </c>
      <c r="AL9" s="18">
        <v>0.72109999999999996</v>
      </c>
      <c r="AM9" s="18">
        <v>0.73675999999999997</v>
      </c>
      <c r="AN9" s="18">
        <v>0.67476000000000003</v>
      </c>
      <c r="AP9" s="18">
        <v>0.68414286922256495</v>
      </c>
      <c r="AQ9" s="18">
        <v>0.48889067776997303</v>
      </c>
      <c r="AR9" s="18">
        <v>0.58813643880384814</v>
      </c>
      <c r="AS9" s="18">
        <v>0.61796706585120131</v>
      </c>
      <c r="AT9" s="18">
        <v>0.52206980224317479</v>
      </c>
      <c r="AU9" s="18">
        <v>0.60620452254072732</v>
      </c>
      <c r="AW9" s="18">
        <v>0.6687830477257668</v>
      </c>
      <c r="AX9" s="18">
        <v>0.56665119265457076</v>
      </c>
      <c r="AZ9" s="18">
        <v>0.73569351177894671</v>
      </c>
      <c r="BA9" s="18">
        <v>0.6089641353960118</v>
      </c>
      <c r="BB9" s="18">
        <v>0.55172172666546915</v>
      </c>
      <c r="BC9" s="18">
        <v>0.69889369519152988</v>
      </c>
      <c r="BD9" s="18">
        <v>0.72739763004934466</v>
      </c>
      <c r="BE9" s="18">
        <v>0.61580823806821428</v>
      </c>
      <c r="BF9" s="18">
        <v>0.53736367296882293</v>
      </c>
      <c r="BG9" s="18">
        <v>0.65775200984598758</v>
      </c>
    </row>
    <row r="10" spans="2:61" ht="18.95" customHeight="1">
      <c r="B10" s="20" t="s">
        <v>369</v>
      </c>
      <c r="C10" s="18">
        <v>0.45623838747909301</v>
      </c>
      <c r="D10" s="18">
        <v>0.42938049626934871</v>
      </c>
      <c r="E10" s="18">
        <v>0.477104940108388</v>
      </c>
      <c r="G10" s="18">
        <v>0.46349774485099388</v>
      </c>
      <c r="H10" s="18">
        <v>0.45510778741925251</v>
      </c>
      <c r="I10" s="18">
        <v>0.52200112769978291</v>
      </c>
      <c r="J10" s="18">
        <v>0.47230856534925231</v>
      </c>
      <c r="K10" s="18">
        <v>0.41557187233136178</v>
      </c>
      <c r="L10" s="18">
        <v>0.43427880063622148</v>
      </c>
      <c r="M10" s="18">
        <v>0.42595275211413408</v>
      </c>
      <c r="N10" s="18">
        <v>0.47048359772574988</v>
      </c>
      <c r="O10" s="18">
        <v>0.46997945695357929</v>
      </c>
      <c r="Q10" s="18">
        <v>0.50555516471111261</v>
      </c>
      <c r="R10" s="18">
        <v>0.4230870745175499</v>
      </c>
      <c r="S10" s="18">
        <v>0.45454611922783</v>
      </c>
      <c r="T10" s="18">
        <v>0.42256270707655191</v>
      </c>
      <c r="V10" s="18">
        <v>0.64562660954353812</v>
      </c>
      <c r="W10" s="18">
        <v>0.59376418741117898</v>
      </c>
      <c r="X10" s="18">
        <v>0.51090883558446076</v>
      </c>
      <c r="Y10" s="18">
        <v>0.37865226213830161</v>
      </c>
      <c r="Z10" s="18">
        <v>0.31771713356587838</v>
      </c>
      <c r="AA10" s="18">
        <v>0.34519380632705332</v>
      </c>
      <c r="AB10" s="18">
        <v>0.38806224932764588</v>
      </c>
      <c r="AD10" s="18">
        <v>0.44788500710493812</v>
      </c>
      <c r="AE10" s="18">
        <v>0.46901084301268331</v>
      </c>
      <c r="AF10" s="18">
        <v>0.46131085602025329</v>
      </c>
      <c r="AG10" s="18">
        <v>0.42186012574843779</v>
      </c>
      <c r="AH10" s="18">
        <v>0.44660009208596729</v>
      </c>
      <c r="AI10" s="18">
        <v>0.48293561255768702</v>
      </c>
      <c r="AJ10" s="18">
        <v>0.29254122088123907</v>
      </c>
      <c r="AL10" s="18">
        <v>0.61053000000000002</v>
      </c>
      <c r="AM10" s="18">
        <v>0.54264000000000001</v>
      </c>
      <c r="AN10" s="18">
        <v>0.49275000000000002</v>
      </c>
      <c r="AP10" s="18">
        <v>0.33708828362142212</v>
      </c>
      <c r="AQ10" s="18">
        <v>0.32781741328199432</v>
      </c>
      <c r="AR10" s="18">
        <v>0.36978315132749678</v>
      </c>
      <c r="AS10" s="18">
        <v>0.34129925375976577</v>
      </c>
      <c r="AT10" s="18">
        <v>0.43233408214070929</v>
      </c>
      <c r="AU10" s="18">
        <v>0.56374848364290719</v>
      </c>
      <c r="AW10" s="18">
        <v>0.46832722827682921</v>
      </c>
      <c r="AX10" s="18">
        <v>0.37966449247531953</v>
      </c>
      <c r="AZ10" s="18">
        <v>0.58332901633785894</v>
      </c>
      <c r="BA10" s="18">
        <v>0.44753438242291133</v>
      </c>
      <c r="BB10" s="18">
        <v>0.38846868517237149</v>
      </c>
      <c r="BC10" s="18">
        <v>0.2969359320240495</v>
      </c>
      <c r="BD10" s="18">
        <v>0.36367087825062089</v>
      </c>
      <c r="BE10" s="18">
        <v>0.37650336194124051</v>
      </c>
      <c r="BF10" s="18">
        <v>0.35215355114774521</v>
      </c>
      <c r="BG10" s="18">
        <v>0.51443415200939724</v>
      </c>
    </row>
    <row r="11" spans="2:61" ht="32.1" customHeight="1">
      <c r="B11" s="20" t="s">
        <v>370</v>
      </c>
      <c r="C11" s="18">
        <v>0.37863126334975361</v>
      </c>
      <c r="D11" s="18">
        <v>0.4076609118522776</v>
      </c>
      <c r="E11" s="18">
        <v>0.35654348323431928</v>
      </c>
      <c r="G11" s="18">
        <v>0.34149714374535589</v>
      </c>
      <c r="H11" s="18">
        <v>0.38212231414223807</v>
      </c>
      <c r="I11" s="18">
        <v>0.33526806811619941</v>
      </c>
      <c r="J11" s="18">
        <v>0.34321980877270802</v>
      </c>
      <c r="K11" s="18">
        <v>0.39285864822579131</v>
      </c>
      <c r="L11" s="18">
        <v>0.41088031862598118</v>
      </c>
      <c r="M11" s="18">
        <v>0.4354710148467662</v>
      </c>
      <c r="N11" s="18">
        <v>0.36806150486155792</v>
      </c>
      <c r="O11" s="18">
        <v>0.33879389757324319</v>
      </c>
      <c r="Q11" s="18">
        <v>0.43413987997458592</v>
      </c>
      <c r="R11" s="18">
        <v>0.39323836546608482</v>
      </c>
      <c r="S11" s="18">
        <v>0.35477214688162828</v>
      </c>
      <c r="T11" s="18">
        <v>0.30930506009294412</v>
      </c>
      <c r="V11" s="18">
        <v>0.32818781977116512</v>
      </c>
      <c r="W11" s="18">
        <v>0.37632519817434601</v>
      </c>
      <c r="X11" s="18">
        <v>0.37384058084872251</v>
      </c>
      <c r="Y11" s="18">
        <v>0.37612484882638431</v>
      </c>
      <c r="Z11" s="18">
        <v>0.42108415222218498</v>
      </c>
      <c r="AA11" s="18">
        <v>0.37605965822752357</v>
      </c>
      <c r="AB11" s="18">
        <v>0.40021954184227648</v>
      </c>
      <c r="AD11" s="18">
        <v>0.43208164555536321</v>
      </c>
      <c r="AE11" s="18">
        <v>0.36951952133368449</v>
      </c>
      <c r="AF11" s="18">
        <v>0.33432359570700543</v>
      </c>
      <c r="AG11" s="18">
        <v>0.32994837124814802</v>
      </c>
      <c r="AH11" s="18">
        <v>0.36050628145281988</v>
      </c>
      <c r="AI11" s="18">
        <v>0.34507550568049339</v>
      </c>
      <c r="AJ11" s="18">
        <v>0.2197276756602124</v>
      </c>
      <c r="AL11" s="18">
        <v>0.41904000000000002</v>
      </c>
      <c r="AM11" s="18">
        <v>0.35309000000000001</v>
      </c>
      <c r="AN11" s="18">
        <v>0.30780000000000002</v>
      </c>
      <c r="AP11" s="18">
        <v>0.41042874375722871</v>
      </c>
      <c r="AQ11" s="18">
        <v>0.35576411382257173</v>
      </c>
      <c r="AR11" s="18">
        <v>0.46425739776265418</v>
      </c>
      <c r="AS11" s="18">
        <v>0.3942771409829105</v>
      </c>
      <c r="AT11" s="18">
        <v>0.35305316556310917</v>
      </c>
      <c r="AU11" s="18">
        <v>0.54033357353077471</v>
      </c>
      <c r="AW11" s="18">
        <v>0.38981582921466379</v>
      </c>
      <c r="AX11" s="18">
        <v>0.31508388353843009</v>
      </c>
      <c r="AZ11" s="18">
        <v>0.3365178799180068</v>
      </c>
      <c r="BA11" s="18">
        <v>0.41174905376523963</v>
      </c>
      <c r="BB11" s="18">
        <v>0.42946581533827949</v>
      </c>
      <c r="BC11" s="18">
        <v>0.40019557287910662</v>
      </c>
      <c r="BD11" s="18">
        <v>0.388261225701794</v>
      </c>
      <c r="BE11" s="18">
        <v>0.39330609346645512</v>
      </c>
      <c r="BF11" s="18">
        <v>0.33541487141305032</v>
      </c>
      <c r="BG11" s="18">
        <v>0.27896853098215219</v>
      </c>
    </row>
    <row r="12" spans="2:61" ht="32.1" customHeight="1">
      <c r="B12" s="20" t="s">
        <v>371</v>
      </c>
      <c r="C12" s="18">
        <v>0.3640194266378689</v>
      </c>
      <c r="D12" s="18">
        <v>0.39069551400574948</v>
      </c>
      <c r="E12" s="18">
        <v>0.34371165781139967</v>
      </c>
      <c r="G12" s="18">
        <v>0.37629929358765929</v>
      </c>
      <c r="H12" s="18">
        <v>0.35764686994639078</v>
      </c>
      <c r="I12" s="18">
        <v>0.35264895596313178</v>
      </c>
      <c r="J12" s="18">
        <v>0.39126983420828437</v>
      </c>
      <c r="K12" s="18">
        <v>0.37041150052578908</v>
      </c>
      <c r="L12" s="18">
        <v>0.33253179784921699</v>
      </c>
      <c r="M12" s="18">
        <v>0.41404854314220002</v>
      </c>
      <c r="N12" s="18">
        <v>0.31490932271011779</v>
      </c>
      <c r="O12" s="18">
        <v>0.37786647930741613</v>
      </c>
      <c r="Q12" s="18">
        <v>0.37664736532993642</v>
      </c>
      <c r="R12" s="18">
        <v>0.36175152965898372</v>
      </c>
      <c r="S12" s="18">
        <v>0.35585555822844528</v>
      </c>
      <c r="T12" s="18">
        <v>0.35691254260729249</v>
      </c>
      <c r="V12" s="18">
        <v>0.33172954260438692</v>
      </c>
      <c r="W12" s="18">
        <v>0.36419652153849102</v>
      </c>
      <c r="X12" s="18">
        <v>0.35279039585646771</v>
      </c>
      <c r="Y12" s="18">
        <v>0.36912905640334309</v>
      </c>
      <c r="Z12" s="18">
        <v>0.37408710939983603</v>
      </c>
      <c r="AA12" s="18">
        <v>0.38632104150816321</v>
      </c>
      <c r="AB12" s="18">
        <v>0.37128378895635122</v>
      </c>
      <c r="AD12" s="18">
        <v>0.39165032798639587</v>
      </c>
      <c r="AE12" s="18">
        <v>0.35411452266720428</v>
      </c>
      <c r="AF12" s="18">
        <v>0.33556409743417881</v>
      </c>
      <c r="AG12" s="18">
        <v>0.39623741088565623</v>
      </c>
      <c r="AH12" s="18">
        <v>0.36893400497135043</v>
      </c>
      <c r="AI12" s="18">
        <v>0.32000456363938878</v>
      </c>
      <c r="AJ12" s="18">
        <v>0.2197276756602124</v>
      </c>
      <c r="AL12" s="18">
        <v>0.39246999999999999</v>
      </c>
      <c r="AM12" s="18">
        <v>0.34426000000000001</v>
      </c>
      <c r="AN12" s="18">
        <v>0.34988000000000002</v>
      </c>
      <c r="AP12" s="18">
        <v>0.41917178950581091</v>
      </c>
      <c r="AQ12" s="18">
        <v>0.32705095801758421</v>
      </c>
      <c r="AR12" s="18">
        <v>0.39577346357984972</v>
      </c>
      <c r="AS12" s="18">
        <v>0.36854891666356487</v>
      </c>
      <c r="AT12" s="18">
        <v>0.3671302231556865</v>
      </c>
      <c r="AU12" s="18">
        <v>0.52877764119670678</v>
      </c>
      <c r="AW12" s="18">
        <v>0.37667575453476881</v>
      </c>
      <c r="AX12" s="18">
        <v>0.2794159384024732</v>
      </c>
      <c r="AZ12" s="18">
        <v>0.34404995062000299</v>
      </c>
      <c r="BA12" s="18">
        <v>0.36818259259983671</v>
      </c>
      <c r="BB12" s="18">
        <v>0.35836374968314061</v>
      </c>
      <c r="BC12" s="18">
        <v>0.42586814088361052</v>
      </c>
      <c r="BD12" s="18">
        <v>0.40104205600399617</v>
      </c>
      <c r="BE12" s="18">
        <v>0.31002329266980072</v>
      </c>
      <c r="BF12" s="18">
        <v>0.37031887014459042</v>
      </c>
      <c r="BG12" s="18">
        <v>0.34250245658889539</v>
      </c>
    </row>
    <row r="13" spans="2:61" ht="18.95" customHeight="1">
      <c r="B13" s="20" t="s">
        <v>372</v>
      </c>
      <c r="C13" s="18">
        <v>0.28718590117958298</v>
      </c>
      <c r="D13" s="18">
        <v>0.3271008911621216</v>
      </c>
      <c r="E13" s="18">
        <v>0.25621762720472979</v>
      </c>
      <c r="G13" s="18">
        <v>0.27713764497583498</v>
      </c>
      <c r="H13" s="18">
        <v>0.30566975230442017</v>
      </c>
      <c r="I13" s="18">
        <v>0.27899175497212603</v>
      </c>
      <c r="J13" s="18">
        <v>0.24260900733909541</v>
      </c>
      <c r="K13" s="18">
        <v>0.27578102029790391</v>
      </c>
      <c r="L13" s="18">
        <v>0.22769402272505049</v>
      </c>
      <c r="M13" s="18">
        <v>0.34491096557260009</v>
      </c>
      <c r="N13" s="18">
        <v>0.3033889617067691</v>
      </c>
      <c r="O13" s="18">
        <v>0.26870008902662651</v>
      </c>
      <c r="Q13" s="18">
        <v>0.2913225464642572</v>
      </c>
      <c r="R13" s="18">
        <v>0.32323131730818422</v>
      </c>
      <c r="S13" s="18">
        <v>0.27863298749299531</v>
      </c>
      <c r="T13" s="18">
        <v>0.26377934050336982</v>
      </c>
      <c r="V13" s="18">
        <v>0.2424458354085377</v>
      </c>
      <c r="W13" s="18">
        <v>0.26241763287581271</v>
      </c>
      <c r="X13" s="18">
        <v>0.29181970150028658</v>
      </c>
      <c r="Y13" s="18">
        <v>0.29504208821118982</v>
      </c>
      <c r="Z13" s="18">
        <v>0.31072591407437328</v>
      </c>
      <c r="AA13" s="18">
        <v>0.31130593193671569</v>
      </c>
      <c r="AB13" s="18">
        <v>0.29884794248812152</v>
      </c>
      <c r="AD13" s="18">
        <v>0.3088075939470572</v>
      </c>
      <c r="AE13" s="18">
        <v>0.30055014503576438</v>
      </c>
      <c r="AF13" s="18">
        <v>0.25603907123649761</v>
      </c>
      <c r="AG13" s="18">
        <v>0.27984847609060198</v>
      </c>
      <c r="AH13" s="18">
        <v>0.26725406060811568</v>
      </c>
      <c r="AI13" s="18">
        <v>0.28276486675273749</v>
      </c>
      <c r="AJ13" s="18">
        <v>0</v>
      </c>
      <c r="AL13" s="18">
        <v>0.27761999999999998</v>
      </c>
      <c r="AM13" s="18">
        <v>0.26028000000000001</v>
      </c>
      <c r="AN13" s="18">
        <v>0.33889999999999998</v>
      </c>
      <c r="AP13" s="18">
        <v>0.32921473395273543</v>
      </c>
      <c r="AQ13" s="18">
        <v>0.28004809712988638</v>
      </c>
      <c r="AR13" s="18">
        <v>0.32421375079645082</v>
      </c>
      <c r="AS13" s="18">
        <v>0.30962238911769963</v>
      </c>
      <c r="AT13" s="18">
        <v>0.32761892633576323</v>
      </c>
      <c r="AU13" s="18">
        <v>0.3127185138947311</v>
      </c>
      <c r="AW13" s="18">
        <v>0.28370811273870578</v>
      </c>
      <c r="AX13" s="18">
        <v>0.31741712405012801</v>
      </c>
      <c r="AZ13" s="18">
        <v>0.25230534008288769</v>
      </c>
      <c r="BA13" s="18">
        <v>0.31488896337208661</v>
      </c>
      <c r="BB13" s="18">
        <v>0.31573985551924938</v>
      </c>
      <c r="BC13" s="18">
        <v>0.29112018932895561</v>
      </c>
      <c r="BD13" s="18">
        <v>0.30458443222014098</v>
      </c>
      <c r="BE13" s="18">
        <v>0.30393109153620868</v>
      </c>
      <c r="BF13" s="18">
        <v>0.29896649615046811</v>
      </c>
      <c r="BG13" s="18">
        <v>0.26963200275595028</v>
      </c>
    </row>
    <row r="14" spans="2:61" ht="18.95" customHeight="1">
      <c r="B14" s="20" t="s">
        <v>373</v>
      </c>
      <c r="C14" s="18">
        <v>0.17283024266285441</v>
      </c>
      <c r="D14" s="18">
        <v>0.20000463219493911</v>
      </c>
      <c r="E14" s="18">
        <v>0.15222974370227291</v>
      </c>
      <c r="G14" s="18">
        <v>0.19706458070752081</v>
      </c>
      <c r="H14" s="18">
        <v>0.17226723624354229</v>
      </c>
      <c r="I14" s="18">
        <v>0.1693746663502449</v>
      </c>
      <c r="J14" s="18">
        <v>0.14388594528432019</v>
      </c>
      <c r="K14" s="18">
        <v>0.19576768204283251</v>
      </c>
      <c r="L14" s="18">
        <v>0.16884618838510079</v>
      </c>
      <c r="M14" s="18">
        <v>0.17252072964091669</v>
      </c>
      <c r="N14" s="18">
        <v>0.19053595351402189</v>
      </c>
      <c r="O14" s="18">
        <v>0.1413170855502566</v>
      </c>
      <c r="Q14" s="18">
        <v>0.16567692722517241</v>
      </c>
      <c r="R14" s="18">
        <v>0.18359616162140641</v>
      </c>
      <c r="S14" s="18">
        <v>0.1797098898722353</v>
      </c>
      <c r="T14" s="18">
        <v>0.17038797901756919</v>
      </c>
      <c r="V14" s="18">
        <v>0.12712073887410211</v>
      </c>
      <c r="W14" s="18">
        <v>0.14331034644973681</v>
      </c>
      <c r="X14" s="18">
        <v>0.16682398252917779</v>
      </c>
      <c r="Y14" s="18">
        <v>0.14961681860788251</v>
      </c>
      <c r="Z14" s="18">
        <v>0.17773202034773269</v>
      </c>
      <c r="AA14" s="18">
        <v>0.2066290058574734</v>
      </c>
      <c r="AB14" s="18">
        <v>0.23911723299697149</v>
      </c>
      <c r="AD14" s="18">
        <v>0.18476071981668329</v>
      </c>
      <c r="AE14" s="18">
        <v>0.17538374503568041</v>
      </c>
      <c r="AF14" s="18">
        <v>0.1471968693730222</v>
      </c>
      <c r="AG14" s="18">
        <v>0.12600308181422021</v>
      </c>
      <c r="AH14" s="18">
        <v>0.1951440046082808</v>
      </c>
      <c r="AI14" s="18">
        <v>0.16086257049212621</v>
      </c>
      <c r="AJ14" s="18">
        <v>0</v>
      </c>
      <c r="AL14" s="18">
        <v>0.13822999999999999</v>
      </c>
      <c r="AM14" s="18">
        <v>0.14507999999999999</v>
      </c>
      <c r="AN14" s="18">
        <v>0.21318000000000001</v>
      </c>
      <c r="AP14" s="18">
        <v>0.25124369505206823</v>
      </c>
      <c r="AQ14" s="18">
        <v>0.17348730270329951</v>
      </c>
      <c r="AR14" s="18">
        <v>0.20976115647164631</v>
      </c>
      <c r="AS14" s="18">
        <v>0.1720875035776766</v>
      </c>
      <c r="AT14" s="18">
        <v>0.23101675424956791</v>
      </c>
      <c r="AU14" s="18">
        <v>0.39353758232651631</v>
      </c>
      <c r="AW14" s="18">
        <v>0.1731698547354564</v>
      </c>
      <c r="AX14" s="18">
        <v>0.16597458089298001</v>
      </c>
      <c r="AZ14" s="18">
        <v>0.13468019715334439</v>
      </c>
      <c r="BA14" s="18">
        <v>0.1883265755288886</v>
      </c>
      <c r="BB14" s="18">
        <v>0.23443384287482291</v>
      </c>
      <c r="BC14" s="18">
        <v>0.17653921238561779</v>
      </c>
      <c r="BD14" s="18">
        <v>0.23421029384703709</v>
      </c>
      <c r="BE14" s="18">
        <v>0.2267429226357234</v>
      </c>
      <c r="BF14" s="18">
        <v>0.1192586255493182</v>
      </c>
      <c r="BG14" s="18">
        <v>0.1130925738776191</v>
      </c>
    </row>
    <row r="15" spans="2:61" ht="18.95" customHeight="1">
      <c r="B15" s="20" t="s">
        <v>119</v>
      </c>
      <c r="C15" s="18">
        <v>5.8087190506872423E-2</v>
      </c>
      <c r="D15" s="18">
        <v>3.8816123460471467E-2</v>
      </c>
      <c r="E15" s="18">
        <v>7.2749671948880379E-2</v>
      </c>
      <c r="G15" s="18">
        <v>4.5184117467340502E-2</v>
      </c>
      <c r="H15" s="18">
        <v>4.6910426969171387E-2</v>
      </c>
      <c r="I15" s="18">
        <v>5.6431519457454823E-2</v>
      </c>
      <c r="J15" s="18">
        <v>7.1893166227236724E-2</v>
      </c>
      <c r="K15" s="18">
        <v>5.0363282353444068E-2</v>
      </c>
      <c r="L15" s="18">
        <v>8.3680969252132503E-2</v>
      </c>
      <c r="M15" s="18">
        <v>3.3827001122283942E-2</v>
      </c>
      <c r="N15" s="18">
        <v>5.9243301561188517E-2</v>
      </c>
      <c r="O15" s="18">
        <v>8.8897790060860141E-2</v>
      </c>
      <c r="Q15" s="18">
        <v>2.55536448486113E-2</v>
      </c>
      <c r="R15" s="18">
        <v>4.5248087595985642E-2</v>
      </c>
      <c r="S15" s="18">
        <v>6.3975296691661854E-2</v>
      </c>
      <c r="T15" s="18">
        <v>0.1060309568437732</v>
      </c>
      <c r="V15" s="18">
        <v>5.1740579884447663E-2</v>
      </c>
      <c r="W15" s="18">
        <v>4.262064537100109E-2</v>
      </c>
      <c r="X15" s="18">
        <v>4.6219443069035873E-2</v>
      </c>
      <c r="Y15" s="18">
        <v>6.6396902807555044E-2</v>
      </c>
      <c r="Z15" s="18">
        <v>6.2750706324290279E-2</v>
      </c>
      <c r="AA15" s="18">
        <v>7.5732019141590654E-2</v>
      </c>
      <c r="AB15" s="18">
        <v>6.2421911165847388E-2</v>
      </c>
      <c r="AD15" s="18">
        <v>4.2863913095600108E-2</v>
      </c>
      <c r="AE15" s="18">
        <v>4.2438039388004632E-2</v>
      </c>
      <c r="AF15" s="18">
        <v>8.3383132788827682E-2</v>
      </c>
      <c r="AG15" s="18">
        <v>7.8534427832101641E-2</v>
      </c>
      <c r="AH15" s="18">
        <v>7.0347600595898244E-2</v>
      </c>
      <c r="AI15" s="18">
        <v>6.1752537280292917E-2</v>
      </c>
      <c r="AJ15" s="18">
        <v>0.48773110345854859</v>
      </c>
      <c r="AL15" s="18">
        <v>2.6960000000000001E-2</v>
      </c>
      <c r="AM15" s="18">
        <v>3.9690000000000003E-2</v>
      </c>
      <c r="AN15" s="18">
        <v>6.8330000000000002E-2</v>
      </c>
      <c r="AP15" s="18">
        <v>2.6021568118200469E-2</v>
      </c>
      <c r="AQ15" s="18">
        <v>0.14217457773915651</v>
      </c>
      <c r="AR15" s="18">
        <v>2.8199839256329299E-2</v>
      </c>
      <c r="AS15" s="18">
        <v>6.2234749965034843E-2</v>
      </c>
      <c r="AT15" s="18">
        <v>5.5236709484279368E-2</v>
      </c>
      <c r="AU15" s="18">
        <v>0</v>
      </c>
      <c r="AW15" s="18">
        <v>4.3211453198231373E-2</v>
      </c>
      <c r="AX15" s="18">
        <v>0.14981793679881369</v>
      </c>
      <c r="AZ15" s="18">
        <v>5.2596800715352728E-2</v>
      </c>
      <c r="BA15" s="18">
        <v>5.125609704222344E-2</v>
      </c>
      <c r="BB15" s="18">
        <v>5.6089423034988102E-2</v>
      </c>
      <c r="BC15" s="18">
        <v>4.2091228651003121E-2</v>
      </c>
      <c r="BD15" s="18">
        <v>2.4799162656811629E-2</v>
      </c>
      <c r="BE15" s="18">
        <v>5.8603645337815639E-2</v>
      </c>
      <c r="BF15" s="18">
        <v>0.14217461280159241</v>
      </c>
      <c r="BG15" s="18">
        <v>0.121571758176239</v>
      </c>
    </row>
    <row r="16" spans="2:61" ht="18.95" customHeight="1">
      <c r="B16" s="20" t="s">
        <v>120</v>
      </c>
      <c r="C16" s="18">
        <v>4.3106201683252871E-3</v>
      </c>
      <c r="D16" s="18">
        <v>3.6818734794194742E-3</v>
      </c>
      <c r="E16" s="18">
        <v>4.8030822296289436E-3</v>
      </c>
      <c r="G16" s="18">
        <v>0</v>
      </c>
      <c r="H16" s="18">
        <v>6.5513614679766734E-3</v>
      </c>
      <c r="I16" s="18">
        <v>5.1614244897013866E-3</v>
      </c>
      <c r="J16" s="18">
        <v>3.2249251666937001E-3</v>
      </c>
      <c r="K16" s="18">
        <v>6.4193773772135768E-3</v>
      </c>
      <c r="L16" s="18">
        <v>2.6163726791714331E-3</v>
      </c>
      <c r="M16" s="18">
        <v>2.9782175239391239E-3</v>
      </c>
      <c r="N16" s="18">
        <v>3.197282620526716E-3</v>
      </c>
      <c r="O16" s="18">
        <v>6.90840485051839E-3</v>
      </c>
      <c r="Q16" s="18">
        <v>2.199570780998712E-3</v>
      </c>
      <c r="R16" s="18">
        <v>3.6633442716344361E-3</v>
      </c>
      <c r="S16" s="18">
        <v>3.9317460777447896E-3</v>
      </c>
      <c r="T16" s="18">
        <v>8.4478910876240702E-3</v>
      </c>
      <c r="V16" s="18">
        <v>0</v>
      </c>
      <c r="W16" s="18">
        <v>4.9818626887092347E-3</v>
      </c>
      <c r="X16" s="18">
        <v>0</v>
      </c>
      <c r="Y16" s="18">
        <v>3.4439613947552781E-3</v>
      </c>
      <c r="Z16" s="18">
        <v>8.0935635904587425E-3</v>
      </c>
      <c r="AA16" s="18">
        <v>1.036932299103448E-2</v>
      </c>
      <c r="AB16" s="18">
        <v>3.5758798923306722E-3</v>
      </c>
      <c r="AD16" s="18">
        <v>3.0338486727915998E-3</v>
      </c>
      <c r="AE16" s="18">
        <v>5.7706695033393641E-3</v>
      </c>
      <c r="AF16" s="18">
        <v>6.438133491775219E-3</v>
      </c>
      <c r="AG16" s="18">
        <v>5.6316595833343372E-3</v>
      </c>
      <c r="AH16" s="18">
        <v>3.1784587175645832E-3</v>
      </c>
      <c r="AI16" s="18">
        <v>2.601820350960099E-3</v>
      </c>
      <c r="AJ16" s="18">
        <v>0</v>
      </c>
      <c r="AL16" s="18">
        <v>0</v>
      </c>
      <c r="AM16" s="18">
        <v>1.5E-3</v>
      </c>
      <c r="AN16" s="18">
        <v>5.0000000000000001E-3</v>
      </c>
      <c r="AP16" s="18">
        <v>2.0773169346121989E-3</v>
      </c>
      <c r="AQ16" s="18">
        <v>1.179617038284848E-2</v>
      </c>
      <c r="AR16" s="18">
        <v>0</v>
      </c>
      <c r="AS16" s="18">
        <v>7.9391646928444297E-3</v>
      </c>
      <c r="AT16" s="18">
        <v>0</v>
      </c>
      <c r="AU16" s="18">
        <v>0</v>
      </c>
      <c r="AW16" s="18">
        <v>3.0752424146219268E-3</v>
      </c>
      <c r="AX16" s="18">
        <v>1.3582480029654819E-2</v>
      </c>
      <c r="AZ16" s="18">
        <v>2.1172391388223299E-3</v>
      </c>
      <c r="BA16" s="18">
        <v>9.8031241198008232E-4</v>
      </c>
      <c r="BB16" s="18">
        <v>4.5783069246878817E-3</v>
      </c>
      <c r="BC16" s="18">
        <v>3.682667862145213E-3</v>
      </c>
      <c r="BD16" s="18">
        <v>0</v>
      </c>
      <c r="BE16" s="18">
        <v>0</v>
      </c>
      <c r="BF16" s="18">
        <v>3.3903921103563488E-2</v>
      </c>
      <c r="BG16" s="18">
        <v>2.0420559488464551E-2</v>
      </c>
    </row>
    <row r="18" spans="2:2">
      <c r="B18" s="21" t="s">
        <v>39</v>
      </c>
    </row>
    <row r="19" spans="2:2">
      <c r="B19" t="s">
        <v>483</v>
      </c>
    </row>
    <row r="20" spans="2:2">
      <c r="B20" t="s">
        <v>11</v>
      </c>
    </row>
    <row r="21" spans="2:2">
      <c r="B21"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I28"/>
  <sheetViews>
    <sheetView showGridLines="0" workbookViewId="0">
      <pane xSplit="2" topLeftCell="C1" activePane="topRight" state="frozen"/>
      <selection pane="topRight" activeCell="I12" sqref="I12"/>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374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4018</v>
      </c>
      <c r="D7" s="27">
        <v>1672</v>
      </c>
      <c r="E7" s="27">
        <v>2331</v>
      </c>
      <c r="G7" s="27">
        <v>205</v>
      </c>
      <c r="H7" s="27">
        <v>556</v>
      </c>
      <c r="I7" s="27">
        <v>395</v>
      </c>
      <c r="J7" s="27">
        <v>359</v>
      </c>
      <c r="K7" s="27">
        <v>434</v>
      </c>
      <c r="L7" s="27">
        <v>407</v>
      </c>
      <c r="M7" s="27">
        <v>650</v>
      </c>
      <c r="N7" s="27">
        <v>588</v>
      </c>
      <c r="O7" s="27">
        <v>424</v>
      </c>
      <c r="Q7" s="27">
        <v>1333</v>
      </c>
      <c r="R7" s="27">
        <v>799</v>
      </c>
      <c r="S7" s="27">
        <v>886</v>
      </c>
      <c r="T7" s="27">
        <v>955</v>
      </c>
      <c r="V7" s="27">
        <v>498</v>
      </c>
      <c r="W7" s="27">
        <v>617</v>
      </c>
      <c r="X7" s="27">
        <v>572</v>
      </c>
      <c r="Y7" s="27">
        <v>607</v>
      </c>
      <c r="Z7" s="27">
        <v>586</v>
      </c>
      <c r="AA7" s="27">
        <v>563</v>
      </c>
      <c r="AB7" s="27">
        <v>575</v>
      </c>
      <c r="AD7" s="27">
        <v>1337</v>
      </c>
      <c r="AE7" s="27">
        <v>799</v>
      </c>
      <c r="AF7" s="27">
        <v>767</v>
      </c>
      <c r="AG7" s="27">
        <v>160</v>
      </c>
      <c r="AH7" s="27">
        <v>609</v>
      </c>
      <c r="AI7" s="27">
        <v>341</v>
      </c>
      <c r="AJ7" s="27">
        <v>5</v>
      </c>
      <c r="AL7" s="27">
        <v>547</v>
      </c>
      <c r="AM7" s="27">
        <v>640</v>
      </c>
      <c r="AN7" s="27">
        <v>180</v>
      </c>
      <c r="AP7" s="27">
        <v>435</v>
      </c>
      <c r="AQ7" s="27">
        <v>418</v>
      </c>
      <c r="AR7" s="27">
        <v>128</v>
      </c>
      <c r="AS7" s="27">
        <v>888</v>
      </c>
      <c r="AT7" s="27">
        <v>140</v>
      </c>
      <c r="AU7" s="27">
        <v>21</v>
      </c>
      <c r="AW7" s="27">
        <v>3482</v>
      </c>
      <c r="AX7" s="27">
        <v>492</v>
      </c>
      <c r="AZ7" s="27">
        <v>1325</v>
      </c>
      <c r="BA7" s="27">
        <v>930</v>
      </c>
      <c r="BB7" s="27">
        <v>645</v>
      </c>
      <c r="BC7" s="27">
        <v>527</v>
      </c>
      <c r="BD7" s="27">
        <v>129</v>
      </c>
      <c r="BE7" s="27">
        <v>133</v>
      </c>
      <c r="BF7" s="27">
        <v>207</v>
      </c>
      <c r="BG7" s="27">
        <v>95</v>
      </c>
    </row>
    <row r="8" spans="2:61">
      <c r="B8" s="7" t="s">
        <v>106</v>
      </c>
      <c r="C8" s="13">
        <v>4018</v>
      </c>
      <c r="D8" s="13">
        <v>1743</v>
      </c>
      <c r="E8" s="13">
        <v>2269</v>
      </c>
      <c r="G8" s="13">
        <v>189</v>
      </c>
      <c r="H8" s="13">
        <v>543</v>
      </c>
      <c r="I8" s="13">
        <v>398</v>
      </c>
      <c r="J8" s="13">
        <v>350</v>
      </c>
      <c r="K8" s="13">
        <v>437</v>
      </c>
      <c r="L8" s="13">
        <v>421</v>
      </c>
      <c r="M8" s="13">
        <v>651</v>
      </c>
      <c r="N8" s="13">
        <v>639</v>
      </c>
      <c r="O8" s="13">
        <v>390</v>
      </c>
      <c r="Q8" s="13">
        <v>1339</v>
      </c>
      <c r="R8" s="13">
        <v>796</v>
      </c>
      <c r="S8" s="13">
        <v>895</v>
      </c>
      <c r="T8" s="13">
        <v>943</v>
      </c>
      <c r="V8" s="13">
        <v>583</v>
      </c>
      <c r="W8" s="13">
        <v>587</v>
      </c>
      <c r="X8" s="13">
        <v>583</v>
      </c>
      <c r="Y8" s="13">
        <v>558</v>
      </c>
      <c r="Z8" s="13">
        <v>563</v>
      </c>
      <c r="AA8" s="13">
        <v>563</v>
      </c>
      <c r="AB8" s="13">
        <v>581</v>
      </c>
      <c r="AD8" s="13">
        <v>1341</v>
      </c>
      <c r="AE8" s="13">
        <v>803</v>
      </c>
      <c r="AF8" s="13">
        <v>765</v>
      </c>
      <c r="AG8" s="13">
        <v>157</v>
      </c>
      <c r="AH8" s="13">
        <v>609</v>
      </c>
      <c r="AI8" s="13">
        <v>338</v>
      </c>
      <c r="AJ8" s="13">
        <v>5</v>
      </c>
      <c r="AL8" s="13">
        <v>567</v>
      </c>
      <c r="AM8" s="13">
        <v>660</v>
      </c>
      <c r="AN8" s="13">
        <v>184</v>
      </c>
      <c r="AP8" s="13">
        <v>432</v>
      </c>
      <c r="AQ8" s="13">
        <v>406</v>
      </c>
      <c r="AR8" s="13">
        <v>131</v>
      </c>
      <c r="AS8" s="13">
        <v>855</v>
      </c>
      <c r="AT8" s="13">
        <v>139</v>
      </c>
      <c r="AU8" s="13">
        <v>21</v>
      </c>
      <c r="AW8" s="13">
        <v>3483</v>
      </c>
      <c r="AX8" s="13">
        <v>490</v>
      </c>
      <c r="AZ8" s="13">
        <v>1381</v>
      </c>
      <c r="BA8" s="13">
        <v>902</v>
      </c>
      <c r="BB8" s="13">
        <v>648</v>
      </c>
      <c r="BC8" s="13">
        <v>510</v>
      </c>
      <c r="BD8" s="13">
        <v>127</v>
      </c>
      <c r="BE8" s="13">
        <v>130</v>
      </c>
      <c r="BF8" s="13">
        <v>199</v>
      </c>
      <c r="BG8" s="13">
        <v>95</v>
      </c>
    </row>
    <row r="9" spans="2:61" ht="32.1" customHeight="1">
      <c r="B9" s="20" t="s">
        <v>375</v>
      </c>
      <c r="C9" s="18">
        <v>0.52444815058461114</v>
      </c>
      <c r="D9" s="18">
        <v>0.48092297837399828</v>
      </c>
      <c r="E9" s="18">
        <v>0.55707926039497979</v>
      </c>
      <c r="G9" s="18">
        <v>0.56149441027922919</v>
      </c>
      <c r="H9" s="18">
        <v>0.513570490386701</v>
      </c>
      <c r="I9" s="18">
        <v>0.52800596133240141</v>
      </c>
      <c r="J9" s="18">
        <v>0.56521919904780327</v>
      </c>
      <c r="K9" s="18">
        <v>0.47173723028833731</v>
      </c>
      <c r="L9" s="18">
        <v>0.53374982280527616</v>
      </c>
      <c r="M9" s="18">
        <v>0.48605437456890532</v>
      </c>
      <c r="N9" s="18">
        <v>0.5387679889485858</v>
      </c>
      <c r="O9" s="18">
        <v>0.57105361776249075</v>
      </c>
      <c r="Q9" s="18">
        <v>0.53113900260163904</v>
      </c>
      <c r="R9" s="18">
        <v>0.5671201509235394</v>
      </c>
      <c r="S9" s="18">
        <v>0.50731339582981272</v>
      </c>
      <c r="T9" s="18">
        <v>0.49420546951595962</v>
      </c>
      <c r="V9" s="18">
        <v>0.50767129597702387</v>
      </c>
      <c r="W9" s="18">
        <v>0.47684326678033068</v>
      </c>
      <c r="X9" s="18">
        <v>0.50377550416741879</v>
      </c>
      <c r="Y9" s="18">
        <v>0.55322458402987817</v>
      </c>
      <c r="Z9" s="18">
        <v>0.54735902248296153</v>
      </c>
      <c r="AA9" s="18">
        <v>0.56896716962509031</v>
      </c>
      <c r="AB9" s="18">
        <v>0.51711157826613507</v>
      </c>
      <c r="AD9" s="18">
        <v>0.47928470056829531</v>
      </c>
      <c r="AE9" s="18">
        <v>0.51833659892105521</v>
      </c>
      <c r="AF9" s="18">
        <v>0.56667654615231544</v>
      </c>
      <c r="AG9" s="18">
        <v>0.51690723498405433</v>
      </c>
      <c r="AH9" s="18">
        <v>0.54610420436446949</v>
      </c>
      <c r="AI9" s="18">
        <v>0.58945451722688702</v>
      </c>
      <c r="AJ9" s="18">
        <v>0.3657151007817972</v>
      </c>
      <c r="AL9" s="18">
        <v>0.48635</v>
      </c>
      <c r="AM9" s="18">
        <v>0.51837</v>
      </c>
      <c r="AN9" s="18">
        <v>0.46766999999999997</v>
      </c>
      <c r="AP9" s="18">
        <v>0.55722489064655589</v>
      </c>
      <c r="AQ9" s="18">
        <v>0.51505988710979289</v>
      </c>
      <c r="AR9" s="18">
        <v>0.49599790449159581</v>
      </c>
      <c r="AS9" s="18">
        <v>0.57995452283011373</v>
      </c>
      <c r="AT9" s="18">
        <v>0.58295856520924183</v>
      </c>
      <c r="AU9" s="18">
        <v>0.28871520227646869</v>
      </c>
      <c r="AW9" s="18">
        <v>0.52964725796778189</v>
      </c>
      <c r="AX9" s="18">
        <v>0.50527722353034998</v>
      </c>
      <c r="AZ9" s="18">
        <v>0.49308724928972852</v>
      </c>
      <c r="BA9" s="18">
        <v>0.50423647781172365</v>
      </c>
      <c r="BB9" s="18">
        <v>0.54580002797909621</v>
      </c>
      <c r="BC9" s="18">
        <v>0.60364816541533761</v>
      </c>
      <c r="BD9" s="18">
        <v>0.46719519948478311</v>
      </c>
      <c r="BE9" s="18">
        <v>0.44481149832866318</v>
      </c>
      <c r="BF9" s="18">
        <v>0.60193125458155383</v>
      </c>
      <c r="BG9" s="18">
        <v>0.66509875332414969</v>
      </c>
    </row>
    <row r="10" spans="2:61" ht="45.95" customHeight="1">
      <c r="B10" s="20" t="s">
        <v>376</v>
      </c>
      <c r="C10" s="18">
        <v>0.51848733280255932</v>
      </c>
      <c r="D10" s="18">
        <v>0.4662412225921822</v>
      </c>
      <c r="E10" s="18">
        <v>0.55863503158339067</v>
      </c>
      <c r="G10" s="18">
        <v>0.5180693904399587</v>
      </c>
      <c r="H10" s="18">
        <v>0.51385783518737993</v>
      </c>
      <c r="I10" s="18">
        <v>0.50468316915989697</v>
      </c>
      <c r="J10" s="18">
        <v>0.56469477732279838</v>
      </c>
      <c r="K10" s="18">
        <v>0.48507928141189288</v>
      </c>
      <c r="L10" s="18">
        <v>0.57362774445937614</v>
      </c>
      <c r="M10" s="18">
        <v>0.45423466994271422</v>
      </c>
      <c r="N10" s="18">
        <v>0.51727971694029229</v>
      </c>
      <c r="O10" s="18">
        <v>0.58488122336630122</v>
      </c>
      <c r="Q10" s="18">
        <v>0.51682467970084711</v>
      </c>
      <c r="R10" s="18">
        <v>0.54944777027779179</v>
      </c>
      <c r="S10" s="18">
        <v>0.48034534880877278</v>
      </c>
      <c r="T10" s="18">
        <v>0.5190793560400413</v>
      </c>
      <c r="V10" s="18">
        <v>0.51074266965785031</v>
      </c>
      <c r="W10" s="18">
        <v>0.47929349814587041</v>
      </c>
      <c r="X10" s="18">
        <v>0.55568059756855959</v>
      </c>
      <c r="Y10" s="18">
        <v>0.55113761000154138</v>
      </c>
      <c r="Z10" s="18">
        <v>0.52900186828938456</v>
      </c>
      <c r="AA10" s="18">
        <v>0.52362732360573705</v>
      </c>
      <c r="AB10" s="18">
        <v>0.48201104360225772</v>
      </c>
      <c r="AD10" s="18">
        <v>0.48335594590746939</v>
      </c>
      <c r="AE10" s="18">
        <v>0.50660242775869446</v>
      </c>
      <c r="AF10" s="18">
        <v>0.54889116471073462</v>
      </c>
      <c r="AG10" s="18">
        <v>0.53117726283979583</v>
      </c>
      <c r="AH10" s="18">
        <v>0.51965373993528607</v>
      </c>
      <c r="AI10" s="18">
        <v>0.61073428598040536</v>
      </c>
      <c r="AJ10" s="18">
        <v>0.42490537416656349</v>
      </c>
      <c r="AL10" s="18">
        <v>0.49315999999999999</v>
      </c>
      <c r="AM10" s="18">
        <v>0.54440999999999995</v>
      </c>
      <c r="AN10" s="18">
        <v>0.49020000000000002</v>
      </c>
      <c r="AP10" s="18">
        <v>0.5483657559862829</v>
      </c>
      <c r="AQ10" s="18">
        <v>0.4993541537825622</v>
      </c>
      <c r="AR10" s="18">
        <v>0.40686976102622657</v>
      </c>
      <c r="AS10" s="18">
        <v>0.53579714558537794</v>
      </c>
      <c r="AT10" s="18">
        <v>0.49721749582863012</v>
      </c>
      <c r="AU10" s="18">
        <v>0.38796648364691189</v>
      </c>
      <c r="AW10" s="18">
        <v>0.52161744700778878</v>
      </c>
      <c r="AX10" s="18">
        <v>0.50750527440877868</v>
      </c>
      <c r="AZ10" s="18">
        <v>0.52952075515099684</v>
      </c>
      <c r="BA10" s="18">
        <v>0.46802726966102581</v>
      </c>
      <c r="BB10" s="18">
        <v>0.52167723673526079</v>
      </c>
      <c r="BC10" s="18">
        <v>0.5366206377787005</v>
      </c>
      <c r="BD10" s="18">
        <v>0.48275322190003561</v>
      </c>
      <c r="BE10" s="18">
        <v>0.49660216307552513</v>
      </c>
      <c r="BF10" s="18">
        <v>0.61496656900923652</v>
      </c>
      <c r="BG10" s="18">
        <v>0.63128495488002723</v>
      </c>
    </row>
    <row r="11" spans="2:61" ht="45.95" customHeight="1">
      <c r="B11" s="20" t="s">
        <v>377</v>
      </c>
      <c r="C11" s="18">
        <v>0.51649625026480395</v>
      </c>
      <c r="D11" s="18">
        <v>0.47111166208138888</v>
      </c>
      <c r="E11" s="18">
        <v>0.55123725179458938</v>
      </c>
      <c r="G11" s="18">
        <v>0.47864908246702248</v>
      </c>
      <c r="H11" s="18">
        <v>0.48503772583787708</v>
      </c>
      <c r="I11" s="18">
        <v>0.50801609650495971</v>
      </c>
      <c r="J11" s="18">
        <v>0.54995258049550166</v>
      </c>
      <c r="K11" s="18">
        <v>0.50481252856403669</v>
      </c>
      <c r="L11" s="18">
        <v>0.55608678385909793</v>
      </c>
      <c r="M11" s="18">
        <v>0.4437999329303311</v>
      </c>
      <c r="N11" s="18">
        <v>0.54980555131520836</v>
      </c>
      <c r="O11" s="18">
        <v>0.59436750767235569</v>
      </c>
      <c r="Q11" s="18">
        <v>0.49619957022573202</v>
      </c>
      <c r="R11" s="18">
        <v>0.56038957273122947</v>
      </c>
      <c r="S11" s="18">
        <v>0.50530744482064827</v>
      </c>
      <c r="T11" s="18">
        <v>0.51508034887717136</v>
      </c>
      <c r="V11" s="18">
        <v>0.54907393790557624</v>
      </c>
      <c r="W11" s="18">
        <v>0.48770050725462188</v>
      </c>
      <c r="X11" s="18">
        <v>0.53342582802214489</v>
      </c>
      <c r="Y11" s="18">
        <v>0.54427036155893893</v>
      </c>
      <c r="Z11" s="18">
        <v>0.54791900296328933</v>
      </c>
      <c r="AA11" s="18">
        <v>0.48292003382019949</v>
      </c>
      <c r="AB11" s="18">
        <v>0.47136120045528318</v>
      </c>
      <c r="AD11" s="18">
        <v>0.44964194010628628</v>
      </c>
      <c r="AE11" s="18">
        <v>0.52718189514736546</v>
      </c>
      <c r="AF11" s="18">
        <v>0.54914165171464979</v>
      </c>
      <c r="AG11" s="18">
        <v>0.55916123989394018</v>
      </c>
      <c r="AH11" s="18">
        <v>0.55043876834860284</v>
      </c>
      <c r="AI11" s="18">
        <v>0.60025501126299907</v>
      </c>
      <c r="AJ11" s="18">
        <v>0.60352243165288777</v>
      </c>
      <c r="AL11" s="18">
        <v>0.51029999999999998</v>
      </c>
      <c r="AM11" s="18">
        <v>0.56076000000000004</v>
      </c>
      <c r="AN11" s="18">
        <v>0.50892000000000004</v>
      </c>
      <c r="AP11" s="18">
        <v>0.51699719556894941</v>
      </c>
      <c r="AQ11" s="18">
        <v>0.47979889936859388</v>
      </c>
      <c r="AR11" s="18">
        <v>0.34251367539699412</v>
      </c>
      <c r="AS11" s="18">
        <v>0.56133301099681121</v>
      </c>
      <c r="AT11" s="18">
        <v>0.46135993428948852</v>
      </c>
      <c r="AU11" s="18">
        <v>0.43202821688370657</v>
      </c>
      <c r="AW11" s="18">
        <v>0.51695056354270807</v>
      </c>
      <c r="AX11" s="18">
        <v>0.52025875422405465</v>
      </c>
      <c r="AZ11" s="18">
        <v>0.54171715047004909</v>
      </c>
      <c r="BA11" s="18">
        <v>0.46757846837011879</v>
      </c>
      <c r="BB11" s="18">
        <v>0.50692916590893933</v>
      </c>
      <c r="BC11" s="18">
        <v>0.53693034797754069</v>
      </c>
      <c r="BD11" s="18">
        <v>0.44938769853721011</v>
      </c>
      <c r="BE11" s="18">
        <v>0.45910555331409098</v>
      </c>
      <c r="BF11" s="18">
        <v>0.5643460521856779</v>
      </c>
      <c r="BG11" s="18">
        <v>0.65000611834521638</v>
      </c>
    </row>
    <row r="12" spans="2:61" ht="45.95" customHeight="1">
      <c r="B12" s="20" t="s">
        <v>378</v>
      </c>
      <c r="C12" s="18">
        <v>0.44338548202381289</v>
      </c>
      <c r="D12" s="18">
        <v>0.41309552205493322</v>
      </c>
      <c r="E12" s="18">
        <v>0.46612017608864209</v>
      </c>
      <c r="G12" s="18">
        <v>0.44980308489360721</v>
      </c>
      <c r="H12" s="18">
        <v>0.43280498139491241</v>
      </c>
      <c r="I12" s="18">
        <v>0.44293569712845482</v>
      </c>
      <c r="J12" s="18">
        <v>0.45779071969363128</v>
      </c>
      <c r="K12" s="18">
        <v>0.40699764910905389</v>
      </c>
      <c r="L12" s="18">
        <v>0.49178879613480431</v>
      </c>
      <c r="M12" s="18">
        <v>0.38168919498916032</v>
      </c>
      <c r="N12" s="18">
        <v>0.46099203982885228</v>
      </c>
      <c r="O12" s="18">
        <v>0.50518213634601561</v>
      </c>
      <c r="Q12" s="18">
        <v>0.43683232015429829</v>
      </c>
      <c r="R12" s="18">
        <v>0.48956760595394522</v>
      </c>
      <c r="S12" s="18">
        <v>0.42358789982114903</v>
      </c>
      <c r="T12" s="18">
        <v>0.42901875752948992</v>
      </c>
      <c r="V12" s="18">
        <v>0.40537813615554769</v>
      </c>
      <c r="W12" s="18">
        <v>0.42869458298430579</v>
      </c>
      <c r="X12" s="18">
        <v>0.44407041761052563</v>
      </c>
      <c r="Y12" s="18">
        <v>0.46111614607583151</v>
      </c>
      <c r="Z12" s="18">
        <v>0.46435701088091969</v>
      </c>
      <c r="AA12" s="18">
        <v>0.46866137343402731</v>
      </c>
      <c r="AB12" s="18">
        <v>0.43380827133185701</v>
      </c>
      <c r="AD12" s="18">
        <v>0.39325330562447153</v>
      </c>
      <c r="AE12" s="18">
        <v>0.44263509836109161</v>
      </c>
      <c r="AF12" s="18">
        <v>0.45642576920167238</v>
      </c>
      <c r="AG12" s="18">
        <v>0.49714165010477179</v>
      </c>
      <c r="AH12" s="18">
        <v>0.47033644721411949</v>
      </c>
      <c r="AI12" s="18">
        <v>0.54222333883771068</v>
      </c>
      <c r="AJ12" s="18">
        <v>0.3657151007817972</v>
      </c>
      <c r="AL12" s="18">
        <v>0.39922000000000002</v>
      </c>
      <c r="AM12" s="18">
        <v>0.45900000000000002</v>
      </c>
      <c r="AN12" s="18">
        <v>0.43154999999999999</v>
      </c>
      <c r="AP12" s="18">
        <v>0.46984020240142887</v>
      </c>
      <c r="AQ12" s="18">
        <v>0.41867463788049658</v>
      </c>
      <c r="AR12" s="18">
        <v>0.39700525868040409</v>
      </c>
      <c r="AS12" s="18">
        <v>0.4786599573620407</v>
      </c>
      <c r="AT12" s="18">
        <v>0.44292382991522888</v>
      </c>
      <c r="AU12" s="18">
        <v>0.56565985184313783</v>
      </c>
      <c r="AW12" s="18">
        <v>0.43772204331939829</v>
      </c>
      <c r="AX12" s="18">
        <v>0.48617130229959449</v>
      </c>
      <c r="AZ12" s="18">
        <v>0.43984743754962291</v>
      </c>
      <c r="BA12" s="18">
        <v>0.40364284829279212</v>
      </c>
      <c r="BB12" s="18">
        <v>0.44382003855716401</v>
      </c>
      <c r="BC12" s="18">
        <v>0.4642317332009781</v>
      </c>
      <c r="BD12" s="18">
        <v>0.52173906837761541</v>
      </c>
      <c r="BE12" s="18">
        <v>0.42407558840010129</v>
      </c>
      <c r="BF12" s="18">
        <v>0.52499878334421068</v>
      </c>
      <c r="BG12" s="18">
        <v>0.55077352020298109</v>
      </c>
    </row>
    <row r="13" spans="2:61" ht="32.1" customHeight="1">
      <c r="B13" s="20" t="s">
        <v>379</v>
      </c>
      <c r="C13" s="18">
        <v>0.39518001791233548</v>
      </c>
      <c r="D13" s="18">
        <v>0.35616169613182702</v>
      </c>
      <c r="E13" s="18">
        <v>0.42457370476476791</v>
      </c>
      <c r="G13" s="18">
        <v>0.43978749121357003</v>
      </c>
      <c r="H13" s="18">
        <v>0.37447443339245567</v>
      </c>
      <c r="I13" s="18">
        <v>0.40183577379756819</v>
      </c>
      <c r="J13" s="18">
        <v>0.41227228413944211</v>
      </c>
      <c r="K13" s="18">
        <v>0.39241169957034638</v>
      </c>
      <c r="L13" s="18">
        <v>0.4212483778666507</v>
      </c>
      <c r="M13" s="18">
        <v>0.3522241542076669</v>
      </c>
      <c r="N13" s="18">
        <v>0.39011566342207782</v>
      </c>
      <c r="O13" s="18">
        <v>0.43520817488104468</v>
      </c>
      <c r="Q13" s="18">
        <v>0.41008293335168028</v>
      </c>
      <c r="R13" s="18">
        <v>0.41998323819626221</v>
      </c>
      <c r="S13" s="18">
        <v>0.36569489737020022</v>
      </c>
      <c r="T13" s="18">
        <v>0.37788286931770509</v>
      </c>
      <c r="V13" s="18">
        <v>0.46481777437912197</v>
      </c>
      <c r="W13" s="18">
        <v>0.39029909494851928</v>
      </c>
      <c r="X13" s="18">
        <v>0.42184818562513982</v>
      </c>
      <c r="Y13" s="18">
        <v>0.39649288803417398</v>
      </c>
      <c r="Z13" s="18">
        <v>0.35902090060905051</v>
      </c>
      <c r="AA13" s="18">
        <v>0.36812013311516362</v>
      </c>
      <c r="AB13" s="18">
        <v>0.36352527446726252</v>
      </c>
      <c r="AD13" s="18">
        <v>0.35510643774104561</v>
      </c>
      <c r="AE13" s="18">
        <v>0.40008038402248458</v>
      </c>
      <c r="AF13" s="18">
        <v>0.41667509231107253</v>
      </c>
      <c r="AG13" s="18">
        <v>0.43248160414159709</v>
      </c>
      <c r="AH13" s="18">
        <v>0.40506261226361973</v>
      </c>
      <c r="AI13" s="18">
        <v>0.45921755451417279</v>
      </c>
      <c r="AJ13" s="18">
        <v>0.3657151007817972</v>
      </c>
      <c r="AL13" s="18">
        <v>0.43395</v>
      </c>
      <c r="AM13" s="18">
        <v>0.41388000000000003</v>
      </c>
      <c r="AN13" s="18">
        <v>0.47005000000000002</v>
      </c>
      <c r="AP13" s="18">
        <v>0.40325777563540288</v>
      </c>
      <c r="AQ13" s="18">
        <v>0.33250823651473371</v>
      </c>
      <c r="AR13" s="18">
        <v>0.30231346997585079</v>
      </c>
      <c r="AS13" s="18">
        <v>0.394945984355697</v>
      </c>
      <c r="AT13" s="18">
        <v>0.37913875693610921</v>
      </c>
      <c r="AU13" s="18">
        <v>0.2025280843128211</v>
      </c>
      <c r="AW13" s="18">
        <v>0.38779683104795037</v>
      </c>
      <c r="AX13" s="18">
        <v>0.44824022514027168</v>
      </c>
      <c r="AZ13" s="18">
        <v>0.43156048179694728</v>
      </c>
      <c r="BA13" s="18">
        <v>0.37434138270004891</v>
      </c>
      <c r="BB13" s="18">
        <v>0.35882883269022292</v>
      </c>
      <c r="BC13" s="18">
        <v>0.36954781641632151</v>
      </c>
      <c r="BD13" s="18">
        <v>0.3960200207265705</v>
      </c>
      <c r="BE13" s="18">
        <v>0.3491861558965299</v>
      </c>
      <c r="BF13" s="18">
        <v>0.42441712366863782</v>
      </c>
      <c r="BG13" s="18">
        <v>0.4967089234019183</v>
      </c>
    </row>
    <row r="14" spans="2:61" ht="45.95" customHeight="1">
      <c r="B14" s="20" t="s">
        <v>380</v>
      </c>
      <c r="C14" s="18">
        <v>0.39109740882986271</v>
      </c>
      <c r="D14" s="18">
        <v>0.35150551209673869</v>
      </c>
      <c r="E14" s="18">
        <v>0.42098715224428851</v>
      </c>
      <c r="G14" s="18">
        <v>0.37167803696505081</v>
      </c>
      <c r="H14" s="18">
        <v>0.37032533204757612</v>
      </c>
      <c r="I14" s="18">
        <v>0.36612431207727592</v>
      </c>
      <c r="J14" s="18">
        <v>0.4204934242278639</v>
      </c>
      <c r="K14" s="18">
        <v>0.37533831306787252</v>
      </c>
      <c r="L14" s="18">
        <v>0.43841161345564689</v>
      </c>
      <c r="M14" s="18">
        <v>0.35040673384648302</v>
      </c>
      <c r="N14" s="18">
        <v>0.39360580109360899</v>
      </c>
      <c r="O14" s="18">
        <v>0.4589224618359028</v>
      </c>
      <c r="Q14" s="18">
        <v>0.39972528504526389</v>
      </c>
      <c r="R14" s="18">
        <v>0.41722274279132171</v>
      </c>
      <c r="S14" s="18">
        <v>0.38868400960979199</v>
      </c>
      <c r="T14" s="18">
        <v>0.35738908466970348</v>
      </c>
      <c r="V14" s="18">
        <v>0.34767367349185241</v>
      </c>
      <c r="W14" s="18">
        <v>0.39474253882433968</v>
      </c>
      <c r="X14" s="18">
        <v>0.39764231381449677</v>
      </c>
      <c r="Y14" s="18">
        <v>0.40344542797646799</v>
      </c>
      <c r="Z14" s="18">
        <v>0.41734906909943292</v>
      </c>
      <c r="AA14" s="18">
        <v>0.41799770261350527</v>
      </c>
      <c r="AB14" s="18">
        <v>0.3610327839817622</v>
      </c>
      <c r="AD14" s="18">
        <v>0.37293140330293789</v>
      </c>
      <c r="AE14" s="18">
        <v>0.35725132493336592</v>
      </c>
      <c r="AF14" s="18">
        <v>0.41795040806883232</v>
      </c>
      <c r="AG14" s="18">
        <v>0.41829765169321359</v>
      </c>
      <c r="AH14" s="18">
        <v>0.40495327770219303</v>
      </c>
      <c r="AI14" s="18">
        <v>0.44561059896380228</v>
      </c>
      <c r="AJ14" s="18">
        <v>0.3657151007817972</v>
      </c>
      <c r="AL14" s="18">
        <v>0.37111</v>
      </c>
      <c r="AM14" s="18">
        <v>0.40560000000000002</v>
      </c>
      <c r="AN14" s="18">
        <v>0.38739000000000001</v>
      </c>
      <c r="AP14" s="18">
        <v>0.42156093976953518</v>
      </c>
      <c r="AQ14" s="18">
        <v>0.38919695745475369</v>
      </c>
      <c r="AR14" s="18">
        <v>0.35864665685038571</v>
      </c>
      <c r="AS14" s="18">
        <v>0.4119485335020408</v>
      </c>
      <c r="AT14" s="18">
        <v>0.36333291682801799</v>
      </c>
      <c r="AU14" s="18">
        <v>0.42190627677270343</v>
      </c>
      <c r="AW14" s="18">
        <v>0.39238666217020202</v>
      </c>
      <c r="AX14" s="18">
        <v>0.39494671694967132</v>
      </c>
      <c r="AZ14" s="18">
        <v>0.39001590500735978</v>
      </c>
      <c r="BA14" s="18">
        <v>0.36931751181487971</v>
      </c>
      <c r="BB14" s="18">
        <v>0.39623185569703262</v>
      </c>
      <c r="BC14" s="18">
        <v>0.4228266317731032</v>
      </c>
      <c r="BD14" s="18">
        <v>0.43827592910043389</v>
      </c>
      <c r="BE14" s="18">
        <v>0.28777700011652457</v>
      </c>
      <c r="BF14" s="18">
        <v>0.40732625188889698</v>
      </c>
      <c r="BG14" s="18">
        <v>0.47869213647556441</v>
      </c>
    </row>
    <row r="15" spans="2:61" ht="32.1" customHeight="1">
      <c r="B15" s="20" t="s">
        <v>381</v>
      </c>
      <c r="C15" s="18">
        <v>0.34461409903404783</v>
      </c>
      <c r="D15" s="18">
        <v>0.32091874978611129</v>
      </c>
      <c r="E15" s="18">
        <v>0.36283173160894627</v>
      </c>
      <c r="G15" s="18">
        <v>0.33655860529808429</v>
      </c>
      <c r="H15" s="18">
        <v>0.32400010225381959</v>
      </c>
      <c r="I15" s="18">
        <v>0.37439548083202512</v>
      </c>
      <c r="J15" s="18">
        <v>0.34386790419568819</v>
      </c>
      <c r="K15" s="18">
        <v>0.31606303477512471</v>
      </c>
      <c r="L15" s="18">
        <v>0.35209546583691159</v>
      </c>
      <c r="M15" s="18">
        <v>0.30591588084073251</v>
      </c>
      <c r="N15" s="18">
        <v>0.36851294826586839</v>
      </c>
      <c r="O15" s="18">
        <v>0.39683541483665452</v>
      </c>
      <c r="Q15" s="18">
        <v>0.33448392294682638</v>
      </c>
      <c r="R15" s="18">
        <v>0.35954818383001402</v>
      </c>
      <c r="S15" s="18">
        <v>0.335247693457148</v>
      </c>
      <c r="T15" s="18">
        <v>0.35521810328169151</v>
      </c>
      <c r="V15" s="18">
        <v>0.41056188342020111</v>
      </c>
      <c r="W15" s="18">
        <v>0.36413584708909508</v>
      </c>
      <c r="X15" s="18">
        <v>0.37271067306577482</v>
      </c>
      <c r="Y15" s="18">
        <v>0.32021553971697969</v>
      </c>
      <c r="Z15" s="18">
        <v>0.29634560503940172</v>
      </c>
      <c r="AA15" s="18">
        <v>0.31074730489069569</v>
      </c>
      <c r="AB15" s="18">
        <v>0.33359802942692618</v>
      </c>
      <c r="AD15" s="18">
        <v>0.31380702947226269</v>
      </c>
      <c r="AE15" s="18">
        <v>0.3708028247856045</v>
      </c>
      <c r="AF15" s="18">
        <v>0.37350660925337059</v>
      </c>
      <c r="AG15" s="18">
        <v>0.3597495849406212</v>
      </c>
      <c r="AH15" s="18">
        <v>0.32762669772760938</v>
      </c>
      <c r="AI15" s="18">
        <v>0.36163281284737531</v>
      </c>
      <c r="AJ15" s="18">
        <v>0.42490537416656349</v>
      </c>
      <c r="AL15" s="18">
        <v>0.34211000000000003</v>
      </c>
      <c r="AM15" s="18">
        <v>0.42061999999999999</v>
      </c>
      <c r="AN15" s="18">
        <v>0.41882000000000003</v>
      </c>
      <c r="AP15" s="18">
        <v>0.30245602036044811</v>
      </c>
      <c r="AQ15" s="18">
        <v>0.33208052013638262</v>
      </c>
      <c r="AR15" s="18">
        <v>0.31394894771503751</v>
      </c>
      <c r="AS15" s="18">
        <v>0.31538681038808192</v>
      </c>
      <c r="AT15" s="18">
        <v>0.31695662778936418</v>
      </c>
      <c r="AU15" s="18">
        <v>4.6263062419807148E-2</v>
      </c>
      <c r="AW15" s="18">
        <v>0.33995682350934048</v>
      </c>
      <c r="AX15" s="18">
        <v>0.38630217892327179</v>
      </c>
      <c r="AZ15" s="18">
        <v>0.39568016021996899</v>
      </c>
      <c r="BA15" s="18">
        <v>0.31837774590200002</v>
      </c>
      <c r="BB15" s="18">
        <v>0.32150594860948872</v>
      </c>
      <c r="BC15" s="18">
        <v>0.28662844841042961</v>
      </c>
      <c r="BD15" s="18">
        <v>0.35340814894750572</v>
      </c>
      <c r="BE15" s="18">
        <v>0.28458720294346718</v>
      </c>
      <c r="BF15" s="18">
        <v>0.36279198355195602</v>
      </c>
      <c r="BG15" s="18">
        <v>0.4177104604747528</v>
      </c>
    </row>
    <row r="16" spans="2:61" ht="32.1" customHeight="1">
      <c r="B16" s="20" t="s">
        <v>382</v>
      </c>
      <c r="C16" s="18">
        <v>0.30861765897689158</v>
      </c>
      <c r="D16" s="18">
        <v>0.31372586074232012</v>
      </c>
      <c r="E16" s="18">
        <v>0.30424042362307568</v>
      </c>
      <c r="G16" s="18">
        <v>0.29173275451195219</v>
      </c>
      <c r="H16" s="18">
        <v>0.29334982529323861</v>
      </c>
      <c r="I16" s="18">
        <v>0.32332285232790903</v>
      </c>
      <c r="J16" s="18">
        <v>0.29687250551485411</v>
      </c>
      <c r="K16" s="18">
        <v>0.31400398327511042</v>
      </c>
      <c r="L16" s="18">
        <v>0.29802296821583801</v>
      </c>
      <c r="M16" s="18">
        <v>0.308084395244065</v>
      </c>
      <c r="N16" s="18">
        <v>0.33241537951239142</v>
      </c>
      <c r="O16" s="18">
        <v>0.30088818977104731</v>
      </c>
      <c r="Q16" s="18">
        <v>0.28765273887459308</v>
      </c>
      <c r="R16" s="18">
        <v>0.34586448449465768</v>
      </c>
      <c r="S16" s="18">
        <v>0.33126264799125049</v>
      </c>
      <c r="T16" s="18">
        <v>0.2881243381925781</v>
      </c>
      <c r="V16" s="18">
        <v>0.25767468688074402</v>
      </c>
      <c r="W16" s="18">
        <v>0.26089757276047632</v>
      </c>
      <c r="X16" s="18">
        <v>0.28427451389977598</v>
      </c>
      <c r="Y16" s="18">
        <v>0.33358904471221268</v>
      </c>
      <c r="Z16" s="18">
        <v>0.36255126818935313</v>
      </c>
      <c r="AA16" s="18">
        <v>0.37784779447316741</v>
      </c>
      <c r="AB16" s="18">
        <v>0.28898827735106453</v>
      </c>
      <c r="AD16" s="18">
        <v>0.28861936358757412</v>
      </c>
      <c r="AE16" s="18">
        <v>0.3257978407870924</v>
      </c>
      <c r="AF16" s="18">
        <v>0.32619923946843238</v>
      </c>
      <c r="AG16" s="18">
        <v>0.33148961661265292</v>
      </c>
      <c r="AH16" s="18">
        <v>0.29330100319026209</v>
      </c>
      <c r="AI16" s="18">
        <v>0.32348918595534698</v>
      </c>
      <c r="AJ16" s="18">
        <v>0.3657151007817972</v>
      </c>
      <c r="AL16" s="18">
        <v>0.26661000000000001</v>
      </c>
      <c r="AM16" s="18">
        <v>0.28702</v>
      </c>
      <c r="AN16" s="18">
        <v>0.29224</v>
      </c>
      <c r="AP16" s="18">
        <v>0.37128888501918028</v>
      </c>
      <c r="AQ16" s="18">
        <v>0.29411794070396691</v>
      </c>
      <c r="AR16" s="18">
        <v>0.32337435417674781</v>
      </c>
      <c r="AS16" s="18">
        <v>0.37989678563255008</v>
      </c>
      <c r="AT16" s="18">
        <v>0.3139866819006073</v>
      </c>
      <c r="AU16" s="18">
        <v>0.15215287824605639</v>
      </c>
      <c r="AW16" s="18">
        <v>0.30683558893341151</v>
      </c>
      <c r="AX16" s="18">
        <v>0.32698129952374011</v>
      </c>
      <c r="AZ16" s="18">
        <v>0.28347731199753162</v>
      </c>
      <c r="BA16" s="18">
        <v>0.27045446645799698</v>
      </c>
      <c r="BB16" s="18">
        <v>0.3479287099352017</v>
      </c>
      <c r="BC16" s="18">
        <v>0.38082308889127131</v>
      </c>
      <c r="BD16" s="18">
        <v>0.33828626878979828</v>
      </c>
      <c r="BE16" s="18">
        <v>0.28244036081766372</v>
      </c>
      <c r="BF16" s="18">
        <v>0.37129305936570473</v>
      </c>
      <c r="BG16" s="18">
        <v>0.29342803992350258</v>
      </c>
    </row>
    <row r="17" spans="2:59" ht="32.1" customHeight="1">
      <c r="B17" s="20" t="s">
        <v>383</v>
      </c>
      <c r="C17" s="18">
        <v>0.2985010057454513</v>
      </c>
      <c r="D17" s="18">
        <v>0.29612439849504002</v>
      </c>
      <c r="E17" s="18">
        <v>0.30010279360501652</v>
      </c>
      <c r="G17" s="18">
        <v>0.29784469762102977</v>
      </c>
      <c r="H17" s="18">
        <v>0.24519476936770779</v>
      </c>
      <c r="I17" s="18">
        <v>0.30832259697094472</v>
      </c>
      <c r="J17" s="18">
        <v>0.29425404153875151</v>
      </c>
      <c r="K17" s="18">
        <v>0.32430174056477762</v>
      </c>
      <c r="L17" s="18">
        <v>0.30509866280053272</v>
      </c>
      <c r="M17" s="18">
        <v>0.30738027496789239</v>
      </c>
      <c r="N17" s="18">
        <v>0.29824366041786532</v>
      </c>
      <c r="O17" s="18">
        <v>0.31639897793361699</v>
      </c>
      <c r="Q17" s="18">
        <v>0.28570127666128842</v>
      </c>
      <c r="R17" s="18">
        <v>0.31683880397525949</v>
      </c>
      <c r="S17" s="18">
        <v>0.29142630452878882</v>
      </c>
      <c r="T17" s="18">
        <v>0.30610593086867621</v>
      </c>
      <c r="V17" s="18">
        <v>0.21710338337962329</v>
      </c>
      <c r="W17" s="18">
        <v>0.23019255934196239</v>
      </c>
      <c r="X17" s="18">
        <v>0.29235547710504928</v>
      </c>
      <c r="Y17" s="18">
        <v>0.36780332470095078</v>
      </c>
      <c r="Z17" s="18">
        <v>0.33902892162406201</v>
      </c>
      <c r="AA17" s="18">
        <v>0.32762767440631368</v>
      </c>
      <c r="AB17" s="18">
        <v>0.32124146379368002</v>
      </c>
      <c r="AD17" s="18">
        <v>0.26363349884710813</v>
      </c>
      <c r="AE17" s="18">
        <v>0.30196896418120073</v>
      </c>
      <c r="AF17" s="18">
        <v>0.33189424667633399</v>
      </c>
      <c r="AG17" s="18">
        <v>0.33463063227227208</v>
      </c>
      <c r="AH17" s="18">
        <v>0.3179771667105642</v>
      </c>
      <c r="AI17" s="18">
        <v>0.30015688963278431</v>
      </c>
      <c r="AJ17" s="18">
        <v>0.3657151007817972</v>
      </c>
      <c r="AL17" s="18">
        <v>0.25113999999999997</v>
      </c>
      <c r="AM17" s="18">
        <v>0.24468999999999999</v>
      </c>
      <c r="AN17" s="18">
        <v>0.33861999999999998</v>
      </c>
      <c r="AP17" s="18">
        <v>0.31617469881473892</v>
      </c>
      <c r="AQ17" s="18">
        <v>0.34400716628592731</v>
      </c>
      <c r="AR17" s="18">
        <v>0.33527850286258032</v>
      </c>
      <c r="AS17" s="18">
        <v>0.35008045928816101</v>
      </c>
      <c r="AT17" s="18">
        <v>0.37322291588292528</v>
      </c>
      <c r="AU17" s="18">
        <v>0.43764862998278542</v>
      </c>
      <c r="AW17" s="18">
        <v>0.29783985475160252</v>
      </c>
      <c r="AX17" s="18">
        <v>0.30299626395078788</v>
      </c>
      <c r="AZ17" s="18">
        <v>0.25761093174140542</v>
      </c>
      <c r="BA17" s="18">
        <v>0.30291135025801802</v>
      </c>
      <c r="BB17" s="18">
        <v>0.33873628815651419</v>
      </c>
      <c r="BC17" s="18">
        <v>0.30119124913815698</v>
      </c>
      <c r="BD17" s="18">
        <v>0.35260644690627008</v>
      </c>
      <c r="BE17" s="18">
        <v>0.37540362382399639</v>
      </c>
      <c r="BF17" s="18">
        <v>0.34887665949832403</v>
      </c>
      <c r="BG17" s="18">
        <v>0.29811620780000642</v>
      </c>
    </row>
    <row r="18" spans="2:59" ht="32.1" customHeight="1">
      <c r="B18" s="20" t="s">
        <v>384</v>
      </c>
      <c r="C18" s="18">
        <v>0.2834310975708354</v>
      </c>
      <c r="D18" s="18">
        <v>0.25588939351146572</v>
      </c>
      <c r="E18" s="18">
        <v>0.30394608313790289</v>
      </c>
      <c r="G18" s="18">
        <v>0.26033545177100093</v>
      </c>
      <c r="H18" s="18">
        <v>0.27301974078953212</v>
      </c>
      <c r="I18" s="18">
        <v>0.29495520934918762</v>
      </c>
      <c r="J18" s="18">
        <v>0.29184252992560272</v>
      </c>
      <c r="K18" s="18">
        <v>0.28709145566222832</v>
      </c>
      <c r="L18" s="18">
        <v>0.27032854346741109</v>
      </c>
      <c r="M18" s="18">
        <v>0.24293050843230921</v>
      </c>
      <c r="N18" s="18">
        <v>0.30735309411439687</v>
      </c>
      <c r="O18" s="18">
        <v>0.32823913954436751</v>
      </c>
      <c r="Q18" s="18">
        <v>0.2620006754665235</v>
      </c>
      <c r="R18" s="18">
        <v>0.33028589438569028</v>
      </c>
      <c r="S18" s="18">
        <v>0.28240028166000919</v>
      </c>
      <c r="T18" s="18">
        <v>0.2709297908930226</v>
      </c>
      <c r="V18" s="18">
        <v>0.1766208544365587</v>
      </c>
      <c r="W18" s="18">
        <v>0.15660443192979581</v>
      </c>
      <c r="X18" s="18">
        <v>0.18437455328322269</v>
      </c>
      <c r="Y18" s="18">
        <v>0.32817455485081781</v>
      </c>
      <c r="Z18" s="18">
        <v>0.43116927022552742</v>
      </c>
      <c r="AA18" s="18">
        <v>0.37520212864305302</v>
      </c>
      <c r="AB18" s="18">
        <v>0.34295585911211868</v>
      </c>
      <c r="AD18" s="18">
        <v>0.24499853097188909</v>
      </c>
      <c r="AE18" s="18">
        <v>0.30009866719908201</v>
      </c>
      <c r="AF18" s="18">
        <v>0.29962707462591381</v>
      </c>
      <c r="AG18" s="18">
        <v>0.30491088258915638</v>
      </c>
      <c r="AH18" s="18">
        <v>0.3095271451754244</v>
      </c>
      <c r="AI18" s="18">
        <v>0.30410077896631171</v>
      </c>
      <c r="AJ18" s="18">
        <v>0.18709804329547289</v>
      </c>
      <c r="AL18" s="18">
        <v>0.17841000000000001</v>
      </c>
      <c r="AM18" s="18">
        <v>0.19173999999999999</v>
      </c>
      <c r="AN18" s="18">
        <v>0.17541999999999999</v>
      </c>
      <c r="AP18" s="18">
        <v>0.38629641793161762</v>
      </c>
      <c r="AQ18" s="18">
        <v>0.32195814168475639</v>
      </c>
      <c r="AR18" s="18">
        <v>0.36392689072564022</v>
      </c>
      <c r="AS18" s="18">
        <v>0.44728297452031918</v>
      </c>
      <c r="AT18" s="18">
        <v>0.33478952141577101</v>
      </c>
      <c r="AU18" s="18">
        <v>0.40873049240044068</v>
      </c>
      <c r="AW18" s="18">
        <v>0.27395125187604191</v>
      </c>
      <c r="AX18" s="18">
        <v>0.36739034134783771</v>
      </c>
      <c r="AZ18" s="18">
        <v>0.181367596445387</v>
      </c>
      <c r="BA18" s="18">
        <v>0.237947810783601</v>
      </c>
      <c r="BB18" s="18">
        <v>0.36720844434060279</v>
      </c>
      <c r="BC18" s="18">
        <v>0.42627238046669491</v>
      </c>
      <c r="BD18" s="18">
        <v>0.39238788442613459</v>
      </c>
      <c r="BE18" s="18">
        <v>0.3724995352640143</v>
      </c>
      <c r="BF18" s="18">
        <v>0.41628117493555661</v>
      </c>
      <c r="BG18" s="18">
        <v>0.35116488170882959</v>
      </c>
    </row>
    <row r="19" spans="2:59" ht="32.1" customHeight="1">
      <c r="B19" s="20" t="s">
        <v>385</v>
      </c>
      <c r="C19" s="18">
        <v>0.15460073847436301</v>
      </c>
      <c r="D19" s="18">
        <v>0.16807921307652049</v>
      </c>
      <c r="E19" s="18">
        <v>0.14408119645830211</v>
      </c>
      <c r="G19" s="18">
        <v>0.13216647216357441</v>
      </c>
      <c r="H19" s="18">
        <v>0.13625917365716089</v>
      </c>
      <c r="I19" s="18">
        <v>0.16778988742903991</v>
      </c>
      <c r="J19" s="18">
        <v>0.15237462410784361</v>
      </c>
      <c r="K19" s="18">
        <v>0.14093651408789121</v>
      </c>
      <c r="L19" s="18">
        <v>0.18078283282254901</v>
      </c>
      <c r="M19" s="18">
        <v>0.15823460567204189</v>
      </c>
      <c r="N19" s="18">
        <v>0.15032291362970329</v>
      </c>
      <c r="O19" s="18">
        <v>0.16754805943276119</v>
      </c>
      <c r="Q19" s="18">
        <v>0.1408525257818212</v>
      </c>
      <c r="R19" s="18">
        <v>0.17669307111694721</v>
      </c>
      <c r="S19" s="18">
        <v>0.15647759992714719</v>
      </c>
      <c r="T19" s="18">
        <v>0.15560606776916031</v>
      </c>
      <c r="V19" s="18">
        <v>0.10321702898917499</v>
      </c>
      <c r="W19" s="18">
        <v>0.13326320447610859</v>
      </c>
      <c r="X19" s="18">
        <v>0.15437953074500191</v>
      </c>
      <c r="Y19" s="18">
        <v>0.14608437529594981</v>
      </c>
      <c r="Z19" s="18">
        <v>0.1915636558481825</v>
      </c>
      <c r="AA19" s="18">
        <v>0.18000782279970251</v>
      </c>
      <c r="AB19" s="18">
        <v>0.1756428072757058</v>
      </c>
      <c r="AD19" s="18">
        <v>0.15851450719886259</v>
      </c>
      <c r="AE19" s="18">
        <v>0.16903333564086731</v>
      </c>
      <c r="AF19" s="18">
        <v>0.15308713327776241</v>
      </c>
      <c r="AG19" s="18">
        <v>0.17063930927487919</v>
      </c>
      <c r="AH19" s="18">
        <v>0.12773653581377969</v>
      </c>
      <c r="AI19" s="18">
        <v>0.14867581676542099</v>
      </c>
      <c r="AJ19" s="18">
        <v>0.18709804329547289</v>
      </c>
      <c r="AL19" s="18">
        <v>0.14005999999999999</v>
      </c>
      <c r="AM19" s="18">
        <v>0.13274</v>
      </c>
      <c r="AN19" s="18">
        <v>0.13408</v>
      </c>
      <c r="AP19" s="18">
        <v>0.2182602489437169</v>
      </c>
      <c r="AQ19" s="18">
        <v>0.13994164499339681</v>
      </c>
      <c r="AR19" s="18">
        <v>0.20755275812042731</v>
      </c>
      <c r="AS19" s="18">
        <v>0.17927851005756329</v>
      </c>
      <c r="AT19" s="18">
        <v>0.17910490541653731</v>
      </c>
      <c r="AU19" s="18">
        <v>0.10177815534705779</v>
      </c>
      <c r="AW19" s="18">
        <v>0.15019453111661771</v>
      </c>
      <c r="AX19" s="18">
        <v>0.1851443614583273</v>
      </c>
      <c r="AZ19" s="18">
        <v>0.12934392254710009</v>
      </c>
      <c r="BA19" s="18">
        <v>0.155798633423436</v>
      </c>
      <c r="BB19" s="18">
        <v>0.16263034038289551</v>
      </c>
      <c r="BC19" s="18">
        <v>0.186361491693532</v>
      </c>
      <c r="BD19" s="18">
        <v>0.22349404784349811</v>
      </c>
      <c r="BE19" s="18">
        <v>9.8244950452317611E-2</v>
      </c>
      <c r="BF19" s="18">
        <v>0.20940540505008681</v>
      </c>
      <c r="BG19" s="18">
        <v>0.16608177621156309</v>
      </c>
    </row>
    <row r="20" spans="2:59" ht="32.1" customHeight="1">
      <c r="B20" s="20" t="s">
        <v>386</v>
      </c>
      <c r="C20" s="18">
        <v>9.4149657571088702E-2</v>
      </c>
      <c r="D20" s="18">
        <v>9.5026353738033614E-2</v>
      </c>
      <c r="E20" s="18">
        <v>9.368755143424648E-2</v>
      </c>
      <c r="G20" s="18">
        <v>0.1214760311725035</v>
      </c>
      <c r="H20" s="18">
        <v>8.4073668203132113E-2</v>
      </c>
      <c r="I20" s="18">
        <v>0.1176515904024162</v>
      </c>
      <c r="J20" s="18">
        <v>5.6834452264603597E-2</v>
      </c>
      <c r="K20" s="18">
        <v>9.8694929947422155E-2</v>
      </c>
      <c r="L20" s="18">
        <v>9.6860911694892748E-2</v>
      </c>
      <c r="M20" s="18">
        <v>7.8708322673391187E-2</v>
      </c>
      <c r="N20" s="18">
        <v>0.108616388051123</v>
      </c>
      <c r="O20" s="18">
        <v>9.8484947381605001E-2</v>
      </c>
      <c r="Q20" s="18">
        <v>7.8485870830412918E-2</v>
      </c>
      <c r="R20" s="18">
        <v>9.0977685478398185E-2</v>
      </c>
      <c r="S20" s="18">
        <v>0.10832521218302089</v>
      </c>
      <c r="T20" s="18">
        <v>0.1056298331269411</v>
      </c>
      <c r="V20" s="18">
        <v>0.1105297840433577</v>
      </c>
      <c r="W20" s="18">
        <v>9.5836572000324763E-2</v>
      </c>
      <c r="X20" s="18">
        <v>0.12844884035351961</v>
      </c>
      <c r="Y20" s="18">
        <v>6.3794549518505037E-2</v>
      </c>
      <c r="Z20" s="18">
        <v>8.6752426300417365E-2</v>
      </c>
      <c r="AA20" s="18">
        <v>8.1355645957510089E-2</v>
      </c>
      <c r="AB20" s="18">
        <v>9.0329662930713289E-2</v>
      </c>
      <c r="AD20" s="18">
        <v>9.2956595406269507E-2</v>
      </c>
      <c r="AE20" s="18">
        <v>9.4443993969173259E-2</v>
      </c>
      <c r="AF20" s="18">
        <v>9.1983055010131015E-2</v>
      </c>
      <c r="AG20" s="18">
        <v>0.10907437994916359</v>
      </c>
      <c r="AH20" s="18">
        <v>9.0706373609616503E-2</v>
      </c>
      <c r="AI20" s="18">
        <v>0.10375398826233651</v>
      </c>
      <c r="AJ20" s="18">
        <v>0</v>
      </c>
      <c r="AL20" s="18">
        <v>9.8470000000000002E-2</v>
      </c>
      <c r="AM20" s="18">
        <v>0.10287</v>
      </c>
      <c r="AN20" s="18">
        <v>0.1182</v>
      </c>
      <c r="AP20" s="18">
        <v>8.6562209380554547E-2</v>
      </c>
      <c r="AQ20" s="18">
        <v>8.2360142733436517E-2</v>
      </c>
      <c r="AR20" s="18">
        <v>0.1119296725320201</v>
      </c>
      <c r="AS20" s="18">
        <v>6.7434161563523984E-2</v>
      </c>
      <c r="AT20" s="18">
        <v>0.110421344652829</v>
      </c>
      <c r="AU20" s="18">
        <v>4.234113234978374E-2</v>
      </c>
      <c r="AW20" s="18">
        <v>8.6267756143181398E-2</v>
      </c>
      <c r="AX20" s="18">
        <v>0.14763278439832281</v>
      </c>
      <c r="AZ20" s="18">
        <v>0.1146526985487637</v>
      </c>
      <c r="BA20" s="18">
        <v>7.6886934916517671E-2</v>
      </c>
      <c r="BB20" s="18">
        <v>0.1017898094017156</v>
      </c>
      <c r="BC20" s="18">
        <v>7.6324557360521558E-2</v>
      </c>
      <c r="BD20" s="18">
        <v>9.3173602832335348E-2</v>
      </c>
      <c r="BE20" s="18">
        <v>0.1207438422421401</v>
      </c>
      <c r="BF20" s="18">
        <v>4.341298961589652E-2</v>
      </c>
      <c r="BG20" s="18">
        <v>6.5925873012356057E-2</v>
      </c>
    </row>
    <row r="21" spans="2:59" ht="18.95" customHeight="1">
      <c r="B21" s="20" t="s">
        <v>387</v>
      </c>
      <c r="C21" s="18">
        <v>3.896449726711098E-2</v>
      </c>
      <c r="D21" s="18">
        <v>4.3521123581027658E-2</v>
      </c>
      <c r="E21" s="18">
        <v>3.5551743075107653E-2</v>
      </c>
      <c r="G21" s="18">
        <v>3.5003837268280047E-2</v>
      </c>
      <c r="H21" s="18">
        <v>4.5794565586322007E-2</v>
      </c>
      <c r="I21" s="18">
        <v>4.755931578683225E-2</v>
      </c>
      <c r="J21" s="18">
        <v>3.1221149745693798E-2</v>
      </c>
      <c r="K21" s="18">
        <v>3.4808949439804671E-2</v>
      </c>
      <c r="L21" s="18">
        <v>2.7886922530374319E-2</v>
      </c>
      <c r="M21" s="18">
        <v>5.7759065901961643E-2</v>
      </c>
      <c r="N21" s="18">
        <v>3.011338445700712E-2</v>
      </c>
      <c r="O21" s="18">
        <v>2.9302940281845598E-2</v>
      </c>
      <c r="Q21" s="18">
        <v>5.8179598799652607E-2</v>
      </c>
      <c r="R21" s="18">
        <v>2.683621133022478E-2</v>
      </c>
      <c r="S21" s="18">
        <v>1.5922787995597969E-2</v>
      </c>
      <c r="T21" s="18">
        <v>4.4563356086112949E-2</v>
      </c>
      <c r="V21" s="18">
        <v>5.4683457924111313E-2</v>
      </c>
      <c r="W21" s="18">
        <v>6.6216971514487022E-2</v>
      </c>
      <c r="X21" s="18">
        <v>4.5226472950454948E-2</v>
      </c>
      <c r="Y21" s="18">
        <v>4.2004667018849952E-2</v>
      </c>
      <c r="Z21" s="18">
        <v>1.242470298250747E-2</v>
      </c>
      <c r="AA21" s="18">
        <v>1.6452872481403709E-2</v>
      </c>
      <c r="AB21" s="18">
        <v>3.400709366505951E-2</v>
      </c>
      <c r="AD21" s="18">
        <v>6.0475311541383497E-2</v>
      </c>
      <c r="AE21" s="18">
        <v>2.8226997609701761E-2</v>
      </c>
      <c r="AF21" s="18">
        <v>3.0494106860485141E-2</v>
      </c>
      <c r="AG21" s="18">
        <v>1.917780868254066E-2</v>
      </c>
      <c r="AH21" s="18">
        <v>2.852512084150316E-2</v>
      </c>
      <c r="AI21" s="18">
        <v>2.6870582012751849E-2</v>
      </c>
      <c r="AJ21" s="18">
        <v>0</v>
      </c>
      <c r="AL21" s="18">
        <v>7.0250000000000007E-2</v>
      </c>
      <c r="AM21" s="18">
        <v>3.8379999999999997E-2</v>
      </c>
      <c r="AN21" s="18">
        <v>2.0969999999999999E-2</v>
      </c>
      <c r="AP21" s="18">
        <v>1.995734374736181E-2</v>
      </c>
      <c r="AQ21" s="18">
        <v>3.4381229104763003E-2</v>
      </c>
      <c r="AR21" s="18">
        <v>3.2300348378741059E-2</v>
      </c>
      <c r="AS21" s="18">
        <v>1.2868863264332699E-2</v>
      </c>
      <c r="AT21" s="18">
        <v>1.319651427960424E-2</v>
      </c>
      <c r="AU21" s="18">
        <v>0</v>
      </c>
      <c r="AW21" s="18">
        <v>4.0414292701002497E-2</v>
      </c>
      <c r="AX21" s="18">
        <v>2.7776908723256069E-2</v>
      </c>
      <c r="AZ21" s="18">
        <v>5.2045426496660982E-2</v>
      </c>
      <c r="BA21" s="18">
        <v>4.9497163264954631E-2</v>
      </c>
      <c r="BB21" s="18">
        <v>2.7988286868742478E-2</v>
      </c>
      <c r="BC21" s="18">
        <v>5.746933433802801E-3</v>
      </c>
      <c r="BD21" s="18">
        <v>2.3743453890060429E-2</v>
      </c>
      <c r="BE21" s="18">
        <v>3.5386530707876472E-2</v>
      </c>
      <c r="BF21" s="18">
        <v>3.1186879140242291E-2</v>
      </c>
      <c r="BG21" s="18">
        <v>3.4839682943904438E-2</v>
      </c>
    </row>
    <row r="22" spans="2:59" ht="18.95" customHeight="1">
      <c r="B22" s="20" t="s">
        <v>119</v>
      </c>
      <c r="C22" s="18">
        <v>1.959049494363321E-2</v>
      </c>
      <c r="D22" s="18">
        <v>1.7108674949421279E-2</v>
      </c>
      <c r="E22" s="18">
        <v>2.1540903957315859E-2</v>
      </c>
      <c r="G22" s="18">
        <v>2.4549997775572829E-2</v>
      </c>
      <c r="H22" s="18">
        <v>2.073125516053196E-2</v>
      </c>
      <c r="I22" s="18">
        <v>1.557413981503436E-2</v>
      </c>
      <c r="J22" s="18">
        <v>2.7851326090549518E-2</v>
      </c>
      <c r="K22" s="18">
        <v>2.297076546137914E-2</v>
      </c>
      <c r="L22" s="18">
        <v>2.2492384174041969E-2</v>
      </c>
      <c r="M22" s="18">
        <v>7.5390468801108364E-3</v>
      </c>
      <c r="N22" s="18">
        <v>2.2303182088373331E-2</v>
      </c>
      <c r="O22" s="18">
        <v>2.1030536902505479E-2</v>
      </c>
      <c r="Q22" s="18">
        <v>9.7181530990195202E-3</v>
      </c>
      <c r="R22" s="18">
        <v>1.468027858995535E-2</v>
      </c>
      <c r="S22" s="18">
        <v>1.538217344843284E-2</v>
      </c>
      <c r="T22" s="18">
        <v>3.8626547595420398E-2</v>
      </c>
      <c r="V22" s="18">
        <v>2.4246418752712679E-2</v>
      </c>
      <c r="W22" s="18">
        <v>1.4135579444006299E-2</v>
      </c>
      <c r="X22" s="18">
        <v>2.9985462060026689E-2</v>
      </c>
      <c r="Y22" s="18">
        <v>2.4956231778112421E-2</v>
      </c>
      <c r="Z22" s="18">
        <v>1.3838189016294919E-2</v>
      </c>
      <c r="AA22" s="18">
        <v>1.7991167559131809E-2</v>
      </c>
      <c r="AB22" s="18">
        <v>1.197461563436584E-2</v>
      </c>
      <c r="AD22" s="18">
        <v>1.0516742054026749E-2</v>
      </c>
      <c r="AE22" s="18">
        <v>1.3544301258486231E-2</v>
      </c>
      <c r="AF22" s="18">
        <v>2.3040082411964199E-2</v>
      </c>
      <c r="AG22" s="18">
        <v>1.099891578080792E-2</v>
      </c>
      <c r="AH22" s="18">
        <v>3.9280248246962482E-2</v>
      </c>
      <c r="AI22" s="18">
        <v>2.5093592792619121E-2</v>
      </c>
      <c r="AJ22" s="18">
        <v>0.39647756834711217</v>
      </c>
      <c r="AL22" s="18">
        <v>9.6200000000000001E-3</v>
      </c>
      <c r="AM22" s="18">
        <v>1.8849999999999999E-2</v>
      </c>
      <c r="AN22" s="18">
        <v>4.3389999999999998E-2</v>
      </c>
      <c r="AP22" s="18">
        <v>0</v>
      </c>
      <c r="AQ22" s="18">
        <v>4.1276578566848993E-2</v>
      </c>
      <c r="AR22" s="18">
        <v>9.147859592623965E-3</v>
      </c>
      <c r="AS22" s="18">
        <v>1.125952966195887E-2</v>
      </c>
      <c r="AT22" s="18">
        <v>6.5038331200569614E-3</v>
      </c>
      <c r="AU22" s="18">
        <v>0</v>
      </c>
      <c r="AW22" s="18">
        <v>1.3293674332405541E-2</v>
      </c>
      <c r="AX22" s="18">
        <v>5.0302309403126098E-2</v>
      </c>
      <c r="AZ22" s="18">
        <v>2.1604688353846019E-2</v>
      </c>
      <c r="BA22" s="18">
        <v>2.9911153821539419E-2</v>
      </c>
      <c r="BB22" s="18">
        <v>8.2762907227669959E-3</v>
      </c>
      <c r="BC22" s="18">
        <v>3.9350871700883066E-3</v>
      </c>
      <c r="BD22" s="18">
        <v>0</v>
      </c>
      <c r="BE22" s="18">
        <v>1.4832049737799559E-2</v>
      </c>
      <c r="BF22" s="18">
        <v>4.2893178523965861E-2</v>
      </c>
      <c r="BG22" s="18">
        <v>0</v>
      </c>
    </row>
    <row r="23" spans="2:59" ht="18.95" customHeight="1">
      <c r="B23" s="20" t="s">
        <v>120</v>
      </c>
      <c r="C23" s="18">
        <v>1.425376507994952E-3</v>
      </c>
      <c r="D23" s="18">
        <v>1.2897387634673279E-3</v>
      </c>
      <c r="E23" s="18">
        <v>1.5327675026707199E-3</v>
      </c>
      <c r="G23" s="18">
        <v>0</v>
      </c>
      <c r="H23" s="18">
        <v>1.604909010946195E-3</v>
      </c>
      <c r="I23" s="18">
        <v>0</v>
      </c>
      <c r="J23" s="18">
        <v>2.500966133148231E-3</v>
      </c>
      <c r="K23" s="18">
        <v>2.0744391585537521E-3</v>
      </c>
      <c r="L23" s="18">
        <v>0</v>
      </c>
      <c r="M23" s="18">
        <v>0</v>
      </c>
      <c r="N23" s="18">
        <v>3.518521984256659E-3</v>
      </c>
      <c r="O23" s="18">
        <v>2.1155624322344402E-3</v>
      </c>
      <c r="Q23" s="18">
        <v>6.7705410996640107E-4</v>
      </c>
      <c r="R23" s="18">
        <v>1.099415544999021E-3</v>
      </c>
      <c r="S23" s="18">
        <v>2.3031669939077119E-3</v>
      </c>
      <c r="T23" s="18">
        <v>1.9973657246987499E-3</v>
      </c>
      <c r="V23" s="18">
        <v>0</v>
      </c>
      <c r="W23" s="18">
        <v>1.7259670643004329E-3</v>
      </c>
      <c r="X23" s="18">
        <v>0</v>
      </c>
      <c r="Y23" s="18">
        <v>3.1306073279696611E-3</v>
      </c>
      <c r="Z23" s="18">
        <v>3.075950378388783E-3</v>
      </c>
      <c r="AA23" s="18">
        <v>2.1934140505055939E-3</v>
      </c>
      <c r="AB23" s="18">
        <v>0</v>
      </c>
      <c r="AD23" s="18">
        <v>6.5274931069753898E-4</v>
      </c>
      <c r="AE23" s="18">
        <v>1.027508648792756E-3</v>
      </c>
      <c r="AF23" s="18">
        <v>1.185172749226072E-3</v>
      </c>
      <c r="AG23" s="18">
        <v>0</v>
      </c>
      <c r="AH23" s="18">
        <v>3.094500859737846E-3</v>
      </c>
      <c r="AI23" s="18">
        <v>3.6568844457489169E-3</v>
      </c>
      <c r="AJ23" s="18">
        <v>0</v>
      </c>
      <c r="AL23" s="18">
        <v>0</v>
      </c>
      <c r="AM23" s="18">
        <v>0</v>
      </c>
      <c r="AN23" s="18">
        <v>0</v>
      </c>
      <c r="AP23" s="18">
        <v>2.0965344394160792E-3</v>
      </c>
      <c r="AQ23" s="18">
        <v>2.154990949940384E-3</v>
      </c>
      <c r="AR23" s="18">
        <v>9.4637563888604059E-3</v>
      </c>
      <c r="AS23" s="18">
        <v>1.9832720340140259E-3</v>
      </c>
      <c r="AT23" s="18">
        <v>0</v>
      </c>
      <c r="AU23" s="18">
        <v>0</v>
      </c>
      <c r="AW23" s="18">
        <v>1.3838953624956689E-3</v>
      </c>
      <c r="AX23" s="18">
        <v>1.849572016402244E-3</v>
      </c>
      <c r="AZ23" s="18">
        <v>7.3369425086335105E-4</v>
      </c>
      <c r="BA23" s="18">
        <v>0</v>
      </c>
      <c r="BB23" s="18">
        <v>1.345487636211451E-3</v>
      </c>
      <c r="BC23" s="18">
        <v>3.393094353746197E-3</v>
      </c>
      <c r="BD23" s="18">
        <v>9.7601897975190897E-3</v>
      </c>
      <c r="BE23" s="18">
        <v>6.7190037153964776E-3</v>
      </c>
      <c r="BF23" s="18">
        <v>0</v>
      </c>
      <c r="BG23" s="18">
        <v>0</v>
      </c>
    </row>
    <row r="25" spans="2:59">
      <c r="B25" s="21" t="s">
        <v>40</v>
      </c>
    </row>
    <row r="26" spans="2:59">
      <c r="B26" t="s">
        <v>483</v>
      </c>
    </row>
    <row r="27" spans="2:59">
      <c r="B27" t="s">
        <v>11</v>
      </c>
    </row>
    <row r="28" spans="2:59">
      <c r="B28"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BI24"/>
  <sheetViews>
    <sheetView showGridLines="0" topLeftCell="A6" workbookViewId="0">
      <pane xSplit="2" topLeftCell="C1" activePane="topRight" state="frozen"/>
      <selection pane="topRight" activeCell="C9" sqref="C9"/>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388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4019</v>
      </c>
      <c r="D7" s="27">
        <v>1671</v>
      </c>
      <c r="E7" s="27">
        <v>2333</v>
      </c>
      <c r="G7" s="27">
        <v>205</v>
      </c>
      <c r="H7" s="27">
        <v>556</v>
      </c>
      <c r="I7" s="27">
        <v>395</v>
      </c>
      <c r="J7" s="27">
        <v>359</v>
      </c>
      <c r="K7" s="27">
        <v>435</v>
      </c>
      <c r="L7" s="27">
        <v>408</v>
      </c>
      <c r="M7" s="27">
        <v>651</v>
      </c>
      <c r="N7" s="27">
        <v>587</v>
      </c>
      <c r="O7" s="27">
        <v>423</v>
      </c>
      <c r="Q7" s="27">
        <v>1335</v>
      </c>
      <c r="R7" s="27">
        <v>799</v>
      </c>
      <c r="S7" s="27">
        <v>887</v>
      </c>
      <c r="T7" s="27">
        <v>953</v>
      </c>
      <c r="V7" s="27">
        <v>498</v>
      </c>
      <c r="W7" s="27">
        <v>617</v>
      </c>
      <c r="X7" s="27">
        <v>572</v>
      </c>
      <c r="Y7" s="27">
        <v>607</v>
      </c>
      <c r="Z7" s="27">
        <v>586</v>
      </c>
      <c r="AA7" s="27">
        <v>563</v>
      </c>
      <c r="AB7" s="27">
        <v>576</v>
      </c>
      <c r="AD7" s="27">
        <v>1339</v>
      </c>
      <c r="AE7" s="27">
        <v>800</v>
      </c>
      <c r="AF7" s="27">
        <v>767</v>
      </c>
      <c r="AG7" s="27">
        <v>160</v>
      </c>
      <c r="AH7" s="27">
        <v>608</v>
      </c>
      <c r="AI7" s="27">
        <v>340</v>
      </c>
      <c r="AJ7" s="27">
        <v>5</v>
      </c>
      <c r="AL7" s="27">
        <v>547</v>
      </c>
      <c r="AM7" s="27">
        <v>640</v>
      </c>
      <c r="AN7" s="27">
        <v>180</v>
      </c>
      <c r="AP7" s="27">
        <v>436</v>
      </c>
      <c r="AQ7" s="27">
        <v>418</v>
      </c>
      <c r="AR7" s="27">
        <v>128</v>
      </c>
      <c r="AS7" s="27">
        <v>889</v>
      </c>
      <c r="AT7" s="27">
        <v>139</v>
      </c>
      <c r="AU7" s="27">
        <v>21</v>
      </c>
      <c r="AW7" s="27">
        <v>3484</v>
      </c>
      <c r="AX7" s="27">
        <v>491</v>
      </c>
      <c r="AZ7" s="27">
        <v>1326</v>
      </c>
      <c r="BA7" s="27">
        <v>930</v>
      </c>
      <c r="BB7" s="27">
        <v>647</v>
      </c>
      <c r="BC7" s="27">
        <v>526</v>
      </c>
      <c r="BD7" s="27">
        <v>129</v>
      </c>
      <c r="BE7" s="27">
        <v>133</v>
      </c>
      <c r="BF7" s="27">
        <v>207</v>
      </c>
      <c r="BG7" s="27">
        <v>94</v>
      </c>
    </row>
    <row r="8" spans="2:61">
      <c r="B8" s="7" t="s">
        <v>106</v>
      </c>
      <c r="C8" s="13">
        <v>4019</v>
      </c>
      <c r="D8" s="13">
        <v>1742</v>
      </c>
      <c r="E8" s="13">
        <v>2272</v>
      </c>
      <c r="G8" s="13">
        <v>189</v>
      </c>
      <c r="H8" s="13">
        <v>543</v>
      </c>
      <c r="I8" s="13">
        <v>398</v>
      </c>
      <c r="J8" s="13">
        <v>350</v>
      </c>
      <c r="K8" s="13">
        <v>438</v>
      </c>
      <c r="L8" s="13">
        <v>422</v>
      </c>
      <c r="M8" s="13">
        <v>652</v>
      </c>
      <c r="N8" s="13">
        <v>638</v>
      </c>
      <c r="O8" s="13">
        <v>389</v>
      </c>
      <c r="Q8" s="13">
        <v>1341</v>
      </c>
      <c r="R8" s="13">
        <v>796</v>
      </c>
      <c r="S8" s="13">
        <v>896</v>
      </c>
      <c r="T8" s="13">
        <v>941</v>
      </c>
      <c r="V8" s="13">
        <v>583</v>
      </c>
      <c r="W8" s="13">
        <v>587</v>
      </c>
      <c r="X8" s="13">
        <v>583</v>
      </c>
      <c r="Y8" s="13">
        <v>558</v>
      </c>
      <c r="Z8" s="13">
        <v>563</v>
      </c>
      <c r="AA8" s="13">
        <v>563</v>
      </c>
      <c r="AB8" s="13">
        <v>582</v>
      </c>
      <c r="AD8" s="13">
        <v>1343</v>
      </c>
      <c r="AE8" s="13">
        <v>804</v>
      </c>
      <c r="AF8" s="13">
        <v>765</v>
      </c>
      <c r="AG8" s="13">
        <v>157</v>
      </c>
      <c r="AH8" s="13">
        <v>608</v>
      </c>
      <c r="AI8" s="13">
        <v>337</v>
      </c>
      <c r="AJ8" s="13">
        <v>5</v>
      </c>
      <c r="AL8" s="13">
        <v>567</v>
      </c>
      <c r="AM8" s="13">
        <v>660</v>
      </c>
      <c r="AN8" s="13">
        <v>184</v>
      </c>
      <c r="AP8" s="13">
        <v>433</v>
      </c>
      <c r="AQ8" s="13">
        <v>406</v>
      </c>
      <c r="AR8" s="13">
        <v>131</v>
      </c>
      <c r="AS8" s="13">
        <v>857</v>
      </c>
      <c r="AT8" s="13">
        <v>138</v>
      </c>
      <c r="AU8" s="13">
        <v>21</v>
      </c>
      <c r="AW8" s="13">
        <v>3485</v>
      </c>
      <c r="AX8" s="13">
        <v>489</v>
      </c>
      <c r="AZ8" s="13">
        <v>1382</v>
      </c>
      <c r="BA8" s="13">
        <v>902</v>
      </c>
      <c r="BB8" s="13">
        <v>650</v>
      </c>
      <c r="BC8" s="13">
        <v>509</v>
      </c>
      <c r="BD8" s="13">
        <v>127</v>
      </c>
      <c r="BE8" s="13">
        <v>130</v>
      </c>
      <c r="BF8" s="13">
        <v>199</v>
      </c>
      <c r="BG8" s="13">
        <v>94</v>
      </c>
    </row>
    <row r="9" spans="2:61" ht="32.1" customHeight="1">
      <c r="B9" s="20" t="s">
        <v>389</v>
      </c>
      <c r="C9" s="18">
        <v>0.41138561740781188</v>
      </c>
      <c r="D9" s="18">
        <v>0.4216767358178613</v>
      </c>
      <c r="E9" s="18">
        <v>0.40293178096206361</v>
      </c>
      <c r="G9" s="18">
        <v>0.44701727600961649</v>
      </c>
      <c r="H9" s="18">
        <v>0.40323571731795088</v>
      </c>
      <c r="I9" s="18">
        <v>0.40708637407411652</v>
      </c>
      <c r="J9" s="18">
        <v>0.39323797812776579</v>
      </c>
      <c r="K9" s="18">
        <v>0.37929299456155552</v>
      </c>
      <c r="L9" s="18">
        <v>0.40115984850582298</v>
      </c>
      <c r="M9" s="18">
        <v>0.46029973933133578</v>
      </c>
      <c r="N9" s="18">
        <v>0.40595647087767261</v>
      </c>
      <c r="O9" s="18">
        <v>0.40032095956709141</v>
      </c>
      <c r="Q9" s="18">
        <v>0.49004354339843081</v>
      </c>
      <c r="R9" s="18">
        <v>0.40632045706790859</v>
      </c>
      <c r="S9" s="18">
        <v>0.37602485652891959</v>
      </c>
      <c r="T9" s="18">
        <v>0.3370015174844847</v>
      </c>
      <c r="V9" s="18">
        <v>0.38815905668588918</v>
      </c>
      <c r="W9" s="18">
        <v>0.40664637460323949</v>
      </c>
      <c r="X9" s="18">
        <v>0.3711461014731417</v>
      </c>
      <c r="Y9" s="18">
        <v>0.40132201537406181</v>
      </c>
      <c r="Z9" s="18">
        <v>0.46383952514581572</v>
      </c>
      <c r="AA9" s="18">
        <v>0.40798793913516568</v>
      </c>
      <c r="AB9" s="18">
        <v>0.44192154196520639</v>
      </c>
      <c r="AD9" s="18">
        <v>0.42853182688441788</v>
      </c>
      <c r="AE9" s="18">
        <v>0.45030243665363651</v>
      </c>
      <c r="AF9" s="18">
        <v>0.35541927176504989</v>
      </c>
      <c r="AG9" s="18">
        <v>0.4305730550624593</v>
      </c>
      <c r="AH9" s="18">
        <v>0.38940526542680448</v>
      </c>
      <c r="AI9" s="18">
        <v>0.41403809237062328</v>
      </c>
      <c r="AJ9" s="18">
        <v>0</v>
      </c>
      <c r="AL9" s="18">
        <v>0.46421000000000001</v>
      </c>
      <c r="AM9" s="18">
        <v>0.39393</v>
      </c>
      <c r="AN9" s="18">
        <v>0.34228999999999998</v>
      </c>
      <c r="AP9" s="18">
        <v>0.51518004201015855</v>
      </c>
      <c r="AQ9" s="18">
        <v>0.31727645668249133</v>
      </c>
      <c r="AR9" s="18">
        <v>0.54333646514368128</v>
      </c>
      <c r="AS9" s="18">
        <v>0.45296685156623689</v>
      </c>
      <c r="AT9" s="18">
        <v>0.36335968388939649</v>
      </c>
      <c r="AU9" s="18">
        <v>0.33637332078968463</v>
      </c>
      <c r="AW9" s="18">
        <v>0.42130533899430239</v>
      </c>
      <c r="AX9" s="18">
        <v>0.35463617044873758</v>
      </c>
      <c r="AZ9" s="18">
        <v>0.38527904528183943</v>
      </c>
      <c r="BA9" s="18">
        <v>0.37900243418163088</v>
      </c>
      <c r="BB9" s="18">
        <v>0.44175420234778218</v>
      </c>
      <c r="BC9" s="18">
        <v>0.51225620612035949</v>
      </c>
      <c r="BD9" s="18">
        <v>0.52201123247898706</v>
      </c>
      <c r="BE9" s="18">
        <v>0.28948534716455437</v>
      </c>
      <c r="BF9" s="18">
        <v>0.39980700324945512</v>
      </c>
      <c r="BG9" s="18">
        <v>0.42409227403497191</v>
      </c>
    </row>
    <row r="10" spans="2:61" ht="32.1" customHeight="1">
      <c r="B10" s="20" t="s">
        <v>390</v>
      </c>
      <c r="C10" s="18">
        <v>0.41138495125663088</v>
      </c>
      <c r="D10" s="18">
        <v>0.39644271289897909</v>
      </c>
      <c r="E10" s="18">
        <v>0.42311590482361061</v>
      </c>
      <c r="G10" s="18">
        <v>0.37496353537610427</v>
      </c>
      <c r="H10" s="18">
        <v>0.40064284469187872</v>
      </c>
      <c r="I10" s="18">
        <v>0.41491373249123481</v>
      </c>
      <c r="J10" s="18">
        <v>0.37913752809335438</v>
      </c>
      <c r="K10" s="18">
        <v>0.4044891005050259</v>
      </c>
      <c r="L10" s="18">
        <v>0.41806006575347959</v>
      </c>
      <c r="M10" s="18">
        <v>0.41879617381647621</v>
      </c>
      <c r="N10" s="18">
        <v>0.42707551917883402</v>
      </c>
      <c r="O10" s="18">
        <v>0.43185597565062828</v>
      </c>
      <c r="Q10" s="18">
        <v>0.46397625081800858</v>
      </c>
      <c r="R10" s="18">
        <v>0.39905042817559822</v>
      </c>
      <c r="S10" s="18">
        <v>0.36933628665589002</v>
      </c>
      <c r="T10" s="18">
        <v>0.37844633572968478</v>
      </c>
      <c r="V10" s="18">
        <v>0.41028312027198288</v>
      </c>
      <c r="W10" s="18">
        <v>0.41539460424295238</v>
      </c>
      <c r="X10" s="18">
        <v>0.39680371949387838</v>
      </c>
      <c r="Y10" s="18">
        <v>0.4210857100136926</v>
      </c>
      <c r="Z10" s="18">
        <v>0.42362693624829878</v>
      </c>
      <c r="AA10" s="18">
        <v>0.40953214320169612</v>
      </c>
      <c r="AB10" s="18">
        <v>0.4036999222306159</v>
      </c>
      <c r="AD10" s="18">
        <v>0.40795219792577581</v>
      </c>
      <c r="AE10" s="18">
        <v>0.42677260168431602</v>
      </c>
      <c r="AF10" s="18">
        <v>0.38506141518234749</v>
      </c>
      <c r="AG10" s="18">
        <v>0.47043053409470897</v>
      </c>
      <c r="AH10" s="18">
        <v>0.40221640860855012</v>
      </c>
      <c r="AI10" s="18">
        <v>0.44325553251292571</v>
      </c>
      <c r="AJ10" s="18">
        <v>0</v>
      </c>
      <c r="AL10" s="18">
        <v>0.49018</v>
      </c>
      <c r="AM10" s="18">
        <v>0.38525999999999999</v>
      </c>
      <c r="AN10" s="18">
        <v>0.38216</v>
      </c>
      <c r="AP10" s="18">
        <v>0.43154410166099971</v>
      </c>
      <c r="AQ10" s="18">
        <v>0.37089486434815611</v>
      </c>
      <c r="AR10" s="18">
        <v>0.40499856516063809</v>
      </c>
      <c r="AS10" s="18">
        <v>0.44676213954811889</v>
      </c>
      <c r="AT10" s="18">
        <v>0.31114946001335592</v>
      </c>
      <c r="AU10" s="18">
        <v>0.53798209749253956</v>
      </c>
      <c r="AW10" s="18">
        <v>0.41739335412718498</v>
      </c>
      <c r="AX10" s="18">
        <v>0.37609676098015649</v>
      </c>
      <c r="AZ10" s="18">
        <v>0.40632658028948249</v>
      </c>
      <c r="BA10" s="18">
        <v>0.38268121296115271</v>
      </c>
      <c r="BB10" s="18">
        <v>0.43966313775926202</v>
      </c>
      <c r="BC10" s="18">
        <v>0.43574519005369</v>
      </c>
      <c r="BD10" s="18">
        <v>0.37877137643717779</v>
      </c>
      <c r="BE10" s="18">
        <v>0.3833191183890664</v>
      </c>
      <c r="BF10" s="18">
        <v>0.40708572010938759</v>
      </c>
      <c r="BG10" s="18">
        <v>0.52396416814811919</v>
      </c>
    </row>
    <row r="11" spans="2:61" ht="32.1" customHeight="1">
      <c r="B11" s="20" t="s">
        <v>391</v>
      </c>
      <c r="C11" s="18">
        <v>0.39483911614531131</v>
      </c>
      <c r="D11" s="18">
        <v>0.39038558144917962</v>
      </c>
      <c r="E11" s="18">
        <v>0.39837228096130012</v>
      </c>
      <c r="G11" s="18">
        <v>0.43669128082858433</v>
      </c>
      <c r="H11" s="18">
        <v>0.38943776378777228</v>
      </c>
      <c r="I11" s="18">
        <v>0.38101191572022253</v>
      </c>
      <c r="J11" s="18">
        <v>0.36986337568587618</v>
      </c>
      <c r="K11" s="18">
        <v>0.38118703464800952</v>
      </c>
      <c r="L11" s="18">
        <v>0.40148825451922038</v>
      </c>
      <c r="M11" s="18">
        <v>0.3927748909829048</v>
      </c>
      <c r="N11" s="18">
        <v>0.3892384171159417</v>
      </c>
      <c r="O11" s="18">
        <v>0.43947380452986401</v>
      </c>
      <c r="Q11" s="18">
        <v>0.42039962522530089</v>
      </c>
      <c r="R11" s="18">
        <v>0.39073712773967162</v>
      </c>
      <c r="S11" s="18">
        <v>0.40406109434539911</v>
      </c>
      <c r="T11" s="18">
        <v>0.34791626188081509</v>
      </c>
      <c r="V11" s="18">
        <v>0.39099667056737569</v>
      </c>
      <c r="W11" s="18">
        <v>0.38588995291554912</v>
      </c>
      <c r="X11" s="18">
        <v>0.41389357047435799</v>
      </c>
      <c r="Y11" s="18">
        <v>0.36995916483436248</v>
      </c>
      <c r="Z11" s="18">
        <v>0.43766837673397652</v>
      </c>
      <c r="AA11" s="18">
        <v>0.39046570200278652</v>
      </c>
      <c r="AB11" s="18">
        <v>0.37528637433357798</v>
      </c>
      <c r="AD11" s="18">
        <v>0.40508040056406169</v>
      </c>
      <c r="AE11" s="18">
        <v>0.41039903870485139</v>
      </c>
      <c r="AF11" s="18">
        <v>0.4015730061387055</v>
      </c>
      <c r="AG11" s="18">
        <v>0.33027084585280853</v>
      </c>
      <c r="AH11" s="18">
        <v>0.37043200182228447</v>
      </c>
      <c r="AI11" s="18">
        <v>0.38156914463858149</v>
      </c>
      <c r="AJ11" s="18">
        <v>0</v>
      </c>
      <c r="AL11" s="18">
        <v>0.45067000000000002</v>
      </c>
      <c r="AM11" s="18">
        <v>0.39449000000000001</v>
      </c>
      <c r="AN11" s="18">
        <v>0.38841999999999999</v>
      </c>
      <c r="AP11" s="18">
        <v>0.39341296355030658</v>
      </c>
      <c r="AQ11" s="18">
        <v>0.39029363899334929</v>
      </c>
      <c r="AR11" s="18">
        <v>0.42843758572692758</v>
      </c>
      <c r="AS11" s="18">
        <v>0.39783666049331151</v>
      </c>
      <c r="AT11" s="18">
        <v>0.40586765241817768</v>
      </c>
      <c r="AU11" s="18">
        <v>0.43313655345195878</v>
      </c>
      <c r="AW11" s="18">
        <v>0.40094448169208718</v>
      </c>
      <c r="AX11" s="18">
        <v>0.35769646773813579</v>
      </c>
      <c r="AZ11" s="18">
        <v>0.39268667131138418</v>
      </c>
      <c r="BA11" s="18">
        <v>0.40090112157614161</v>
      </c>
      <c r="BB11" s="18">
        <v>0.3988286491564213</v>
      </c>
      <c r="BC11" s="18">
        <v>0.38210244491832279</v>
      </c>
      <c r="BD11" s="18">
        <v>0.38983882594171282</v>
      </c>
      <c r="BE11" s="18">
        <v>0.4190256387439667</v>
      </c>
      <c r="BF11" s="18">
        <v>0.3797686454793005</v>
      </c>
      <c r="BG11" s="18">
        <v>0.42128461406657791</v>
      </c>
    </row>
    <row r="12" spans="2:61" ht="74.099999999999994" customHeight="1">
      <c r="B12" s="20" t="s">
        <v>392</v>
      </c>
      <c r="C12" s="18">
        <v>0.38940948276037701</v>
      </c>
      <c r="D12" s="18">
        <v>0.39609494907299231</v>
      </c>
      <c r="E12" s="18">
        <v>0.38412818553097028</v>
      </c>
      <c r="G12" s="18">
        <v>0.34802127210526501</v>
      </c>
      <c r="H12" s="18">
        <v>0.39692027257072088</v>
      </c>
      <c r="I12" s="18">
        <v>0.36319714401778391</v>
      </c>
      <c r="J12" s="18">
        <v>0.37391889030945541</v>
      </c>
      <c r="K12" s="18">
        <v>0.39225960338095522</v>
      </c>
      <c r="L12" s="18">
        <v>0.38870717776694608</v>
      </c>
      <c r="M12" s="18">
        <v>0.43173951670535221</v>
      </c>
      <c r="N12" s="18">
        <v>0.37846280214043138</v>
      </c>
      <c r="O12" s="18">
        <v>0.38434303649701962</v>
      </c>
      <c r="Q12" s="18">
        <v>0.42173136536789119</v>
      </c>
      <c r="R12" s="18">
        <v>0.38536759308549162</v>
      </c>
      <c r="S12" s="18">
        <v>0.38084496539117713</v>
      </c>
      <c r="T12" s="18">
        <v>0.35215058458175552</v>
      </c>
      <c r="V12" s="18">
        <v>0.33084671911891012</v>
      </c>
      <c r="W12" s="18">
        <v>0.41051329013439369</v>
      </c>
      <c r="X12" s="18">
        <v>0.4083137318158177</v>
      </c>
      <c r="Y12" s="18">
        <v>0.38448541433630701</v>
      </c>
      <c r="Z12" s="18">
        <v>0.40534704829024049</v>
      </c>
      <c r="AA12" s="18">
        <v>0.39217491052206088</v>
      </c>
      <c r="AB12" s="18">
        <v>0.39446874372568702</v>
      </c>
      <c r="AD12" s="18">
        <v>0.42819668799670169</v>
      </c>
      <c r="AE12" s="18">
        <v>0.41708265667726419</v>
      </c>
      <c r="AF12" s="18">
        <v>0.37245948125434891</v>
      </c>
      <c r="AG12" s="18">
        <v>0.38622064984887822</v>
      </c>
      <c r="AH12" s="18">
        <v>0.32542329813181192</v>
      </c>
      <c r="AI12" s="18">
        <v>0.32988199365630372</v>
      </c>
      <c r="AJ12" s="18">
        <v>0</v>
      </c>
      <c r="AL12" s="18">
        <v>0.44539000000000001</v>
      </c>
      <c r="AM12" s="18">
        <v>0.36375999999999997</v>
      </c>
      <c r="AN12" s="18">
        <v>0.39467999999999998</v>
      </c>
      <c r="AP12" s="18">
        <v>0.43069914044067198</v>
      </c>
      <c r="AQ12" s="18">
        <v>0.34190296334476727</v>
      </c>
      <c r="AR12" s="18">
        <v>0.46554981488645392</v>
      </c>
      <c r="AS12" s="18">
        <v>0.38950884990983548</v>
      </c>
      <c r="AT12" s="18">
        <v>0.42262651045337279</v>
      </c>
      <c r="AU12" s="18">
        <v>0.52699402128127504</v>
      </c>
      <c r="AW12" s="18">
        <v>0.39880751427329908</v>
      </c>
      <c r="AX12" s="18">
        <v>0.32913427225588082</v>
      </c>
      <c r="AZ12" s="18">
        <v>0.36620370885939219</v>
      </c>
      <c r="BA12" s="18">
        <v>0.40093467438904917</v>
      </c>
      <c r="BB12" s="18">
        <v>0.40438214486541402</v>
      </c>
      <c r="BC12" s="18">
        <v>0.41011619574393188</v>
      </c>
      <c r="BD12" s="18">
        <v>0.44950604422827439</v>
      </c>
      <c r="BE12" s="18">
        <v>0.41609950400471829</v>
      </c>
      <c r="BF12" s="18">
        <v>0.3562598088555507</v>
      </c>
      <c r="BG12" s="18">
        <v>0.40296780849938441</v>
      </c>
    </row>
    <row r="13" spans="2:61" ht="45.95" customHeight="1">
      <c r="B13" s="20" t="s">
        <v>393</v>
      </c>
      <c r="C13" s="18">
        <v>0.38152571436525767</v>
      </c>
      <c r="D13" s="18">
        <v>0.37439930626608992</v>
      </c>
      <c r="E13" s="18">
        <v>0.386540583272587</v>
      </c>
      <c r="G13" s="18">
        <v>0.3377538092419316</v>
      </c>
      <c r="H13" s="18">
        <v>0.3937469324398864</v>
      </c>
      <c r="I13" s="18">
        <v>0.38613704475333083</v>
      </c>
      <c r="J13" s="18">
        <v>0.35213256782783808</v>
      </c>
      <c r="K13" s="18">
        <v>0.35212143421911041</v>
      </c>
      <c r="L13" s="18">
        <v>0.39961092649371333</v>
      </c>
      <c r="M13" s="18">
        <v>0.40488767937203618</v>
      </c>
      <c r="N13" s="18">
        <v>0.38937118740869009</v>
      </c>
      <c r="O13" s="18">
        <v>0.36892657478536373</v>
      </c>
      <c r="Q13" s="18">
        <v>0.43497187036692508</v>
      </c>
      <c r="R13" s="18">
        <v>0.37453233754649462</v>
      </c>
      <c r="S13" s="18">
        <v>0.34412141776698929</v>
      </c>
      <c r="T13" s="18">
        <v>0.33794678137956191</v>
      </c>
      <c r="V13" s="18">
        <v>0.362663915219535</v>
      </c>
      <c r="W13" s="18">
        <v>0.38370615416083709</v>
      </c>
      <c r="X13" s="18">
        <v>0.36195897680807382</v>
      </c>
      <c r="Y13" s="18">
        <v>0.37155875238789499</v>
      </c>
      <c r="Z13" s="18">
        <v>0.4145028254879321</v>
      </c>
      <c r="AA13" s="18">
        <v>0.37812486049426092</v>
      </c>
      <c r="AB13" s="18">
        <v>0.39875931011893578</v>
      </c>
      <c r="AD13" s="18">
        <v>0.41405502977120318</v>
      </c>
      <c r="AE13" s="18">
        <v>0.37603460144880663</v>
      </c>
      <c r="AF13" s="18">
        <v>0.37079774233861218</v>
      </c>
      <c r="AG13" s="18">
        <v>0.36764453415782161</v>
      </c>
      <c r="AH13" s="18">
        <v>0.32980943691325182</v>
      </c>
      <c r="AI13" s="18">
        <v>0.39472823710522209</v>
      </c>
      <c r="AJ13" s="18">
        <v>0</v>
      </c>
      <c r="AL13" s="18">
        <v>0.39750999999999997</v>
      </c>
      <c r="AM13" s="18">
        <v>0.37178</v>
      </c>
      <c r="AN13" s="18">
        <v>0.35582000000000003</v>
      </c>
      <c r="AP13" s="18">
        <v>0.44412837007162281</v>
      </c>
      <c r="AQ13" s="18">
        <v>0.34134304365765289</v>
      </c>
      <c r="AR13" s="18">
        <v>0.37481725018043088</v>
      </c>
      <c r="AS13" s="18">
        <v>0.40629482433962222</v>
      </c>
      <c r="AT13" s="18">
        <v>0.32378079463088849</v>
      </c>
      <c r="AU13" s="18">
        <v>0.48045254176481478</v>
      </c>
      <c r="AW13" s="18">
        <v>0.39063041283632388</v>
      </c>
      <c r="AX13" s="18">
        <v>0.32793210832263558</v>
      </c>
      <c r="AZ13" s="18">
        <v>0.36106485413418898</v>
      </c>
      <c r="BA13" s="18">
        <v>0.35725491204016518</v>
      </c>
      <c r="BB13" s="18">
        <v>0.41040996430612547</v>
      </c>
      <c r="BC13" s="18">
        <v>0.44896746132225701</v>
      </c>
      <c r="BD13" s="18">
        <v>0.38958626412832459</v>
      </c>
      <c r="BE13" s="18">
        <v>0.33703638932556279</v>
      </c>
      <c r="BF13" s="18">
        <v>0.40936656486792899</v>
      </c>
      <c r="BG13" s="18">
        <v>0.37409421776717933</v>
      </c>
    </row>
    <row r="14" spans="2:61" ht="32.1" customHeight="1">
      <c r="B14" s="20" t="s">
        <v>394</v>
      </c>
      <c r="C14" s="18">
        <v>0.35141896965698882</v>
      </c>
      <c r="D14" s="18">
        <v>0.35612823058573251</v>
      </c>
      <c r="E14" s="18">
        <v>0.34741991681305018</v>
      </c>
      <c r="G14" s="18">
        <v>0.3252474046471554</v>
      </c>
      <c r="H14" s="18">
        <v>0.34709484614971009</v>
      </c>
      <c r="I14" s="18">
        <v>0.37963204583207821</v>
      </c>
      <c r="J14" s="18">
        <v>0.35165004603846811</v>
      </c>
      <c r="K14" s="18">
        <v>0.33065089634525741</v>
      </c>
      <c r="L14" s="18">
        <v>0.31803714766439922</v>
      </c>
      <c r="M14" s="18">
        <v>0.35913960117877491</v>
      </c>
      <c r="N14" s="18">
        <v>0.36632835454436302</v>
      </c>
      <c r="O14" s="18">
        <v>0.36330894639425082</v>
      </c>
      <c r="Q14" s="18">
        <v>0.36335056932375598</v>
      </c>
      <c r="R14" s="18">
        <v>0.3881469026946901</v>
      </c>
      <c r="S14" s="18">
        <v>0.3271285915545733</v>
      </c>
      <c r="T14" s="18">
        <v>0.31916894601576901</v>
      </c>
      <c r="V14" s="18">
        <v>0.31196142763140272</v>
      </c>
      <c r="W14" s="18">
        <v>0.31421060410786261</v>
      </c>
      <c r="X14" s="18">
        <v>0.32549254285170792</v>
      </c>
      <c r="Y14" s="18">
        <v>0.34448730225644197</v>
      </c>
      <c r="Z14" s="18">
        <v>0.40263995226087668</v>
      </c>
      <c r="AA14" s="18">
        <v>0.37659156521792359</v>
      </c>
      <c r="AB14" s="18">
        <v>0.38715800816361767</v>
      </c>
      <c r="AD14" s="18">
        <v>0.33492403247408797</v>
      </c>
      <c r="AE14" s="18">
        <v>0.36754468725429401</v>
      </c>
      <c r="AF14" s="18">
        <v>0.36280379202366198</v>
      </c>
      <c r="AG14" s="18">
        <v>0.31883215872385012</v>
      </c>
      <c r="AH14" s="18">
        <v>0.33525600615951789</v>
      </c>
      <c r="AI14" s="18">
        <v>0.4024456609687902</v>
      </c>
      <c r="AJ14" s="18">
        <v>0</v>
      </c>
      <c r="AL14" s="18">
        <v>0.35099999999999998</v>
      </c>
      <c r="AM14" s="18">
        <v>0.29299999999999998</v>
      </c>
      <c r="AN14" s="18">
        <v>0.34456999999999999</v>
      </c>
      <c r="AP14" s="18">
        <v>0.3741622913921262</v>
      </c>
      <c r="AQ14" s="18">
        <v>0.36404079761643959</v>
      </c>
      <c r="AR14" s="18">
        <v>0.36610813841781448</v>
      </c>
      <c r="AS14" s="18">
        <v>0.42313165889166149</v>
      </c>
      <c r="AT14" s="18">
        <v>0.37485138830786252</v>
      </c>
      <c r="AU14" s="18">
        <v>0.38169353744995432</v>
      </c>
      <c r="AW14" s="18">
        <v>0.35665645507403149</v>
      </c>
      <c r="AX14" s="18">
        <v>0.32669008242655578</v>
      </c>
      <c r="AZ14" s="18">
        <v>0.31692723060143568</v>
      </c>
      <c r="BA14" s="18">
        <v>0.3285954598988291</v>
      </c>
      <c r="BB14" s="18">
        <v>0.39467404464337369</v>
      </c>
      <c r="BC14" s="18">
        <v>0.38752790569383261</v>
      </c>
      <c r="BD14" s="18">
        <v>0.39294952320486298</v>
      </c>
      <c r="BE14" s="18">
        <v>0.36652228763905481</v>
      </c>
      <c r="BF14" s="18">
        <v>0.38731806620576809</v>
      </c>
      <c r="BG14" s="18">
        <v>0.45308801271307603</v>
      </c>
    </row>
    <row r="15" spans="2:61" ht="32.1" customHeight="1">
      <c r="B15" s="20" t="s">
        <v>395</v>
      </c>
      <c r="C15" s="18">
        <v>0.30618277787608439</v>
      </c>
      <c r="D15" s="18">
        <v>0.33256026120213822</v>
      </c>
      <c r="E15" s="18">
        <v>0.28592831012093062</v>
      </c>
      <c r="G15" s="18">
        <v>0.33146891926776573</v>
      </c>
      <c r="H15" s="18">
        <v>0.30106420050901828</v>
      </c>
      <c r="I15" s="18">
        <v>0.29036850349618598</v>
      </c>
      <c r="J15" s="18">
        <v>0.32338551788000408</v>
      </c>
      <c r="K15" s="18">
        <v>0.27235272653287429</v>
      </c>
      <c r="L15" s="18">
        <v>0.29340884138458367</v>
      </c>
      <c r="M15" s="18">
        <v>0.3587855765677978</v>
      </c>
      <c r="N15" s="18">
        <v>0.30079311315072788</v>
      </c>
      <c r="O15" s="18">
        <v>0.27435781890776068</v>
      </c>
      <c r="Q15" s="18">
        <v>0.38981097042270302</v>
      </c>
      <c r="R15" s="18">
        <v>0.28206102750605228</v>
      </c>
      <c r="S15" s="18">
        <v>0.27801913966898362</v>
      </c>
      <c r="T15" s="18">
        <v>0.23932452159338541</v>
      </c>
      <c r="V15" s="18">
        <v>0.33755255185002669</v>
      </c>
      <c r="W15" s="18">
        <v>0.37008986070032363</v>
      </c>
      <c r="X15" s="18">
        <v>0.36599688406647463</v>
      </c>
      <c r="Y15" s="18">
        <v>0.3166871821499852</v>
      </c>
      <c r="Z15" s="18">
        <v>0.23293254890238599</v>
      </c>
      <c r="AA15" s="18">
        <v>0.2404806277771627</v>
      </c>
      <c r="AB15" s="18">
        <v>0.27478472885422539</v>
      </c>
      <c r="AD15" s="18">
        <v>0.34531237496945871</v>
      </c>
      <c r="AE15" s="18">
        <v>0.30398491004134381</v>
      </c>
      <c r="AF15" s="18">
        <v>0.27280488180535861</v>
      </c>
      <c r="AG15" s="18">
        <v>0.3069506513175535</v>
      </c>
      <c r="AH15" s="18">
        <v>0.26428958745744568</v>
      </c>
      <c r="AI15" s="18">
        <v>0.31096285960250641</v>
      </c>
      <c r="AJ15" s="18">
        <v>0</v>
      </c>
      <c r="AL15" s="18">
        <v>0.41321000000000002</v>
      </c>
      <c r="AM15" s="18">
        <v>0.35793000000000003</v>
      </c>
      <c r="AN15" s="18">
        <v>0.33434000000000003</v>
      </c>
      <c r="AP15" s="18">
        <v>0.30029826574927482</v>
      </c>
      <c r="AQ15" s="18">
        <v>0.22786181576574591</v>
      </c>
      <c r="AR15" s="18">
        <v>0.2271572228313736</v>
      </c>
      <c r="AS15" s="18">
        <v>0.24486841906552259</v>
      </c>
      <c r="AT15" s="18">
        <v>0.27419073430742957</v>
      </c>
      <c r="AU15" s="18">
        <v>0.42365841527780002</v>
      </c>
      <c r="AW15" s="18">
        <v>0.32420824840863322</v>
      </c>
      <c r="AX15" s="18">
        <v>0.1796575475376184</v>
      </c>
      <c r="AZ15" s="18">
        <v>0.34295455183919948</v>
      </c>
      <c r="BA15" s="18">
        <v>0.33404203876626593</v>
      </c>
      <c r="BB15" s="18">
        <v>0.27156324974403112</v>
      </c>
      <c r="BC15" s="18">
        <v>0.27774051060607607</v>
      </c>
      <c r="BD15" s="18">
        <v>0.30615251352456663</v>
      </c>
      <c r="BE15" s="18">
        <v>0.25579953836346581</v>
      </c>
      <c r="BF15" s="18">
        <v>0.17117939754140959</v>
      </c>
      <c r="BG15" s="18">
        <v>0.29130746617058051</v>
      </c>
    </row>
    <row r="16" spans="2:61" ht="45.95" customHeight="1">
      <c r="B16" s="20" t="s">
        <v>396</v>
      </c>
      <c r="C16" s="18">
        <v>0.30329517152075253</v>
      </c>
      <c r="D16" s="18">
        <v>0.31785758160444838</v>
      </c>
      <c r="E16" s="18">
        <v>0.29216064379482592</v>
      </c>
      <c r="G16" s="18">
        <v>0.3243076235232577</v>
      </c>
      <c r="H16" s="18">
        <v>0.29152688792157189</v>
      </c>
      <c r="I16" s="18">
        <v>0.29220108842954973</v>
      </c>
      <c r="J16" s="18">
        <v>0.27779928585264002</v>
      </c>
      <c r="K16" s="18">
        <v>0.28794401344105308</v>
      </c>
      <c r="L16" s="18">
        <v>0.29412333601677582</v>
      </c>
      <c r="M16" s="18">
        <v>0.33732803716349702</v>
      </c>
      <c r="N16" s="18">
        <v>0.30311485747781203</v>
      </c>
      <c r="O16" s="18">
        <v>0.31429399881381459</v>
      </c>
      <c r="Q16" s="18">
        <v>0.32322138494976099</v>
      </c>
      <c r="R16" s="18">
        <v>0.29562099207065162</v>
      </c>
      <c r="S16" s="18">
        <v>0.28905984355973169</v>
      </c>
      <c r="T16" s="18">
        <v>0.28943496842469218</v>
      </c>
      <c r="V16" s="18">
        <v>0.24895481807898329</v>
      </c>
      <c r="W16" s="18">
        <v>0.28439857702748228</v>
      </c>
      <c r="X16" s="18">
        <v>0.30396103490816151</v>
      </c>
      <c r="Y16" s="18">
        <v>0.32099340760135903</v>
      </c>
      <c r="Z16" s="18">
        <v>0.32126389927080318</v>
      </c>
      <c r="AA16" s="18">
        <v>0.32648398442831711</v>
      </c>
      <c r="AB16" s="18">
        <v>0.31931134812068163</v>
      </c>
      <c r="AD16" s="18">
        <v>0.34096871255256772</v>
      </c>
      <c r="AE16" s="18">
        <v>0.29706309390455993</v>
      </c>
      <c r="AF16" s="18">
        <v>0.27893199040263811</v>
      </c>
      <c r="AG16" s="18">
        <v>0.29476993690840869</v>
      </c>
      <c r="AH16" s="18">
        <v>0.28699209303226297</v>
      </c>
      <c r="AI16" s="18">
        <v>0.26113901577804127</v>
      </c>
      <c r="AJ16" s="18">
        <v>0</v>
      </c>
      <c r="AL16" s="18">
        <v>0.33851999999999999</v>
      </c>
      <c r="AM16" s="18">
        <v>0.27932000000000001</v>
      </c>
      <c r="AN16" s="18">
        <v>0.23993999999999999</v>
      </c>
      <c r="AP16" s="18">
        <v>0.34971813986667311</v>
      </c>
      <c r="AQ16" s="18">
        <v>0.31900708717439419</v>
      </c>
      <c r="AR16" s="18">
        <v>0.28964561180494591</v>
      </c>
      <c r="AS16" s="18">
        <v>0.31802232550689208</v>
      </c>
      <c r="AT16" s="18">
        <v>0.38438383647681362</v>
      </c>
      <c r="AU16" s="18">
        <v>0.23477758249306219</v>
      </c>
      <c r="AW16" s="18">
        <v>0.31326728674035131</v>
      </c>
      <c r="AX16" s="18">
        <v>0.2440363955883397</v>
      </c>
      <c r="AZ16" s="18">
        <v>0.2709850333366649</v>
      </c>
      <c r="BA16" s="18">
        <v>0.31582847360704569</v>
      </c>
      <c r="BB16" s="18">
        <v>0.3138075187139891</v>
      </c>
      <c r="BC16" s="18">
        <v>0.34007435835320748</v>
      </c>
      <c r="BD16" s="18">
        <v>0.3743105579664438</v>
      </c>
      <c r="BE16" s="18">
        <v>0.31546846577967019</v>
      </c>
      <c r="BF16" s="18">
        <v>0.2934265264836971</v>
      </c>
      <c r="BG16" s="18">
        <v>0.25242704798040738</v>
      </c>
    </row>
    <row r="17" spans="2:59" ht="45.95" customHeight="1">
      <c r="B17" s="20" t="s">
        <v>397</v>
      </c>
      <c r="C17" s="18">
        <v>6.3602230456864528E-2</v>
      </c>
      <c r="D17" s="18">
        <v>5.4354494062818573E-2</v>
      </c>
      <c r="E17" s="18">
        <v>7.0592731202844469E-2</v>
      </c>
      <c r="G17" s="18">
        <v>6.311321395826798E-2</v>
      </c>
      <c r="H17" s="18">
        <v>4.9915360148519737E-2</v>
      </c>
      <c r="I17" s="18">
        <v>9.9216233795183517E-2</v>
      </c>
      <c r="J17" s="18">
        <v>6.7248991852174672E-2</v>
      </c>
      <c r="K17" s="18">
        <v>7.5549336409663173E-2</v>
      </c>
      <c r="L17" s="18">
        <v>5.414260819194288E-2</v>
      </c>
      <c r="M17" s="18">
        <v>4.3601196852049093E-2</v>
      </c>
      <c r="N17" s="18">
        <v>6.1287663364405803E-2</v>
      </c>
      <c r="O17" s="18">
        <v>7.7357591008449356E-2</v>
      </c>
      <c r="Q17" s="18">
        <v>4.1089959727894171E-2</v>
      </c>
      <c r="R17" s="18">
        <v>7.0014639745904689E-2</v>
      </c>
      <c r="S17" s="18">
        <v>6.9588429628333906E-2</v>
      </c>
      <c r="T17" s="18">
        <v>8.5307510538251571E-2</v>
      </c>
      <c r="V17" s="18">
        <v>6.823751741364667E-2</v>
      </c>
      <c r="W17" s="18">
        <v>6.3149600732887418E-2</v>
      </c>
      <c r="X17" s="18">
        <v>6.3908193872206573E-2</v>
      </c>
      <c r="Y17" s="18">
        <v>6.2930839759437737E-2</v>
      </c>
      <c r="Z17" s="18">
        <v>5.1502869356029157E-2</v>
      </c>
      <c r="AA17" s="18">
        <v>7.8130127021308685E-2</v>
      </c>
      <c r="AB17" s="18">
        <v>5.7398926869957782E-2</v>
      </c>
      <c r="AD17" s="18">
        <v>5.4165919429683219E-2</v>
      </c>
      <c r="AE17" s="18">
        <v>5.5345648815048942E-2</v>
      </c>
      <c r="AF17" s="18">
        <v>7.6663717000606632E-2</v>
      </c>
      <c r="AG17" s="18">
        <v>4.4610699597552719E-2</v>
      </c>
      <c r="AH17" s="18">
        <v>8.6332283019568357E-2</v>
      </c>
      <c r="AI17" s="18">
        <v>5.1100854731169133E-2</v>
      </c>
      <c r="AJ17" s="18">
        <v>0.60352243165288777</v>
      </c>
      <c r="AL17" s="18">
        <v>4.6640000000000001E-2</v>
      </c>
      <c r="AM17" s="18">
        <v>6.1850000000000002E-2</v>
      </c>
      <c r="AN17" s="18">
        <v>5.9049999999999998E-2</v>
      </c>
      <c r="AP17" s="18">
        <v>5.2306821928355438E-2</v>
      </c>
      <c r="AQ17" s="18">
        <v>9.1076202177855392E-2</v>
      </c>
      <c r="AR17" s="18">
        <v>2.3868575280458802E-2</v>
      </c>
      <c r="AS17" s="18">
        <v>5.7316584458164441E-2</v>
      </c>
      <c r="AT17" s="18">
        <v>0.1014166505428825</v>
      </c>
      <c r="AU17" s="18">
        <v>0</v>
      </c>
      <c r="AW17" s="18">
        <v>5.4338093692030111E-2</v>
      </c>
      <c r="AX17" s="18">
        <v>0.13124521063385469</v>
      </c>
      <c r="AZ17" s="18">
        <v>7.1261268201446445E-2</v>
      </c>
      <c r="BA17" s="18">
        <v>5.6274263587279778E-2</v>
      </c>
      <c r="BB17" s="18">
        <v>6.7235508097066521E-2</v>
      </c>
      <c r="BC17" s="18">
        <v>4.7706979256640823E-2</v>
      </c>
      <c r="BD17" s="18">
        <v>3.4351674636833827E-2</v>
      </c>
      <c r="BE17" s="18">
        <v>3.7172619263018063E-2</v>
      </c>
      <c r="BF17" s="18">
        <v>0.1208731411864359</v>
      </c>
      <c r="BG17" s="18">
        <v>4.4953227833986302E-2</v>
      </c>
    </row>
    <row r="18" spans="2:59" ht="18.95" customHeight="1">
      <c r="B18" s="20" t="s">
        <v>176</v>
      </c>
      <c r="C18" s="18">
        <v>5.9167447082806017E-2</v>
      </c>
      <c r="D18" s="18">
        <v>4.6844437256807342E-2</v>
      </c>
      <c r="E18" s="18">
        <v>6.8627708071907573E-2</v>
      </c>
      <c r="G18" s="18">
        <v>4.7501840226453297E-2</v>
      </c>
      <c r="H18" s="18">
        <v>7.0760747534210175E-2</v>
      </c>
      <c r="I18" s="18">
        <v>6.3563093071969418E-2</v>
      </c>
      <c r="J18" s="18">
        <v>6.3001227610835264E-2</v>
      </c>
      <c r="K18" s="18">
        <v>5.3013449354489303E-2</v>
      </c>
      <c r="L18" s="18">
        <v>7.639431979517379E-2</v>
      </c>
      <c r="M18" s="18">
        <v>2.5448317278509901E-2</v>
      </c>
      <c r="N18" s="18">
        <v>6.5090339360275432E-2</v>
      </c>
      <c r="O18" s="18">
        <v>7.5753993929315769E-2</v>
      </c>
      <c r="Q18" s="18">
        <v>3.1898533632122382E-2</v>
      </c>
      <c r="R18" s="18">
        <v>5.3310383165279598E-2</v>
      </c>
      <c r="S18" s="18">
        <v>5.6278539934236517E-2</v>
      </c>
      <c r="T18" s="18">
        <v>0.1023112101135466</v>
      </c>
      <c r="V18" s="18">
        <v>9.7345765197125317E-2</v>
      </c>
      <c r="W18" s="18">
        <v>6.0447377005989643E-2</v>
      </c>
      <c r="X18" s="18">
        <v>4.3840345936090007E-2</v>
      </c>
      <c r="Y18" s="18">
        <v>7.9698399323482008E-2</v>
      </c>
      <c r="Z18" s="18">
        <v>4.8957611828839488E-2</v>
      </c>
      <c r="AA18" s="18">
        <v>3.9280877674397273E-2</v>
      </c>
      <c r="AB18" s="18">
        <v>4.4432702440978869E-2</v>
      </c>
      <c r="AD18" s="18">
        <v>3.5239662513154427E-2</v>
      </c>
      <c r="AE18" s="18">
        <v>5.0357290183821853E-2</v>
      </c>
      <c r="AF18" s="18">
        <v>7.9874329695620735E-2</v>
      </c>
      <c r="AG18" s="18">
        <v>5.3563205530817067E-2</v>
      </c>
      <c r="AH18" s="18">
        <v>7.7807767790127505E-2</v>
      </c>
      <c r="AI18" s="18">
        <v>9.2574775558941738E-2</v>
      </c>
      <c r="AJ18" s="18">
        <v>0.39647756834711217</v>
      </c>
      <c r="AL18" s="18">
        <v>3.5270000000000003E-2</v>
      </c>
      <c r="AM18" s="18">
        <v>5.1040000000000002E-2</v>
      </c>
      <c r="AN18" s="18">
        <v>8.5019999999999998E-2</v>
      </c>
      <c r="AP18" s="18">
        <v>1.9841630735164689E-2</v>
      </c>
      <c r="AQ18" s="18">
        <v>9.0148872657660764E-2</v>
      </c>
      <c r="AR18" s="18">
        <v>9.147859592623965E-3</v>
      </c>
      <c r="AS18" s="18">
        <v>4.6289399628234147E-2</v>
      </c>
      <c r="AT18" s="18">
        <v>2.8023949424241801E-2</v>
      </c>
      <c r="AU18" s="18">
        <v>5.5515092927250639E-2</v>
      </c>
      <c r="AW18" s="18">
        <v>4.4946214460699283E-2</v>
      </c>
      <c r="AX18" s="18">
        <v>0.14028177631378069</v>
      </c>
      <c r="AZ18" s="18">
        <v>7.5348617954157149E-2</v>
      </c>
      <c r="BA18" s="18">
        <v>6.2049970574924153E-2</v>
      </c>
      <c r="BB18" s="18">
        <v>4.20523393202848E-2</v>
      </c>
      <c r="BC18" s="18">
        <v>2.5726376660025842E-2</v>
      </c>
      <c r="BD18" s="18">
        <v>6.9750920323337724E-3</v>
      </c>
      <c r="BE18" s="18">
        <v>4.9643166018623237E-2</v>
      </c>
      <c r="BF18" s="18">
        <v>8.5148792079967686E-2</v>
      </c>
      <c r="BG18" s="18">
        <v>9.2207399258853073E-2</v>
      </c>
    </row>
    <row r="19" spans="2:59" ht="18.95" customHeight="1">
      <c r="B19" s="20" t="s">
        <v>120</v>
      </c>
      <c r="C19" s="18">
        <v>9.6406891616254286E-4</v>
      </c>
      <c r="D19" s="18">
        <v>1.161142117359643E-3</v>
      </c>
      <c r="E19" s="18">
        <v>8.1508837171345944E-4</v>
      </c>
      <c r="G19" s="18">
        <v>0</v>
      </c>
      <c r="H19" s="18">
        <v>0</v>
      </c>
      <c r="I19" s="18">
        <v>0</v>
      </c>
      <c r="J19" s="18">
        <v>0</v>
      </c>
      <c r="K19" s="18">
        <v>2.2060973100261698E-3</v>
      </c>
      <c r="L19" s="18">
        <v>0</v>
      </c>
      <c r="M19" s="18">
        <v>1.6205500360650239E-3</v>
      </c>
      <c r="N19" s="18">
        <v>1.6092065820886539E-3</v>
      </c>
      <c r="O19" s="18">
        <v>2.121400320200118E-3</v>
      </c>
      <c r="Q19" s="18">
        <v>7.6534736709867491E-4</v>
      </c>
      <c r="R19" s="18">
        <v>1.2136257815307701E-3</v>
      </c>
      <c r="S19" s="18">
        <v>9.2113389768146668E-4</v>
      </c>
      <c r="T19" s="18">
        <v>1.1225505824541801E-3</v>
      </c>
      <c r="V19" s="18">
        <v>0</v>
      </c>
      <c r="W19" s="18">
        <v>0</v>
      </c>
      <c r="X19" s="18">
        <v>0</v>
      </c>
      <c r="Y19" s="18">
        <v>3.5713361712997951E-3</v>
      </c>
      <c r="Z19" s="18">
        <v>1.465595175177415E-3</v>
      </c>
      <c r="AA19" s="18">
        <v>0</v>
      </c>
      <c r="AB19" s="18">
        <v>1.8153641417816141E-3</v>
      </c>
      <c r="AD19" s="18">
        <v>0</v>
      </c>
      <c r="AE19" s="18">
        <v>4.8191038759899142E-3</v>
      </c>
      <c r="AF19" s="18">
        <v>0</v>
      </c>
      <c r="AG19" s="18">
        <v>0</v>
      </c>
      <c r="AH19" s="18">
        <v>0</v>
      </c>
      <c r="AI19" s="18">
        <v>0</v>
      </c>
      <c r="AJ19" s="18">
        <v>0</v>
      </c>
      <c r="AL19" s="18">
        <v>0</v>
      </c>
      <c r="AM19" s="18">
        <v>0</v>
      </c>
      <c r="AN19" s="18">
        <v>0</v>
      </c>
      <c r="AP19" s="18">
        <v>0</v>
      </c>
      <c r="AQ19" s="18">
        <v>2.60123528288159E-3</v>
      </c>
      <c r="AR19" s="18">
        <v>0</v>
      </c>
      <c r="AS19" s="18">
        <v>2.0914073091795301E-3</v>
      </c>
      <c r="AT19" s="18">
        <v>0</v>
      </c>
      <c r="AU19" s="18">
        <v>0</v>
      </c>
      <c r="AW19" s="18">
        <v>8.171347616364571E-4</v>
      </c>
      <c r="AX19" s="18">
        <v>2.0990437272416489E-3</v>
      </c>
      <c r="AZ19" s="18">
        <v>0</v>
      </c>
      <c r="BA19" s="18">
        <v>0</v>
      </c>
      <c r="BB19" s="18">
        <v>3.1131581618671841E-3</v>
      </c>
      <c r="BC19" s="18">
        <v>1.62032252355156E-3</v>
      </c>
      <c r="BD19" s="18">
        <v>0</v>
      </c>
      <c r="BE19" s="18">
        <v>0</v>
      </c>
      <c r="BF19" s="18">
        <v>0</v>
      </c>
      <c r="BG19" s="18">
        <v>1.0936487972589559E-2</v>
      </c>
    </row>
    <row r="21" spans="2:59">
      <c r="B21" s="21" t="s">
        <v>18</v>
      </c>
    </row>
    <row r="22" spans="2:59">
      <c r="B22" t="s">
        <v>483</v>
      </c>
    </row>
    <row r="23" spans="2:59">
      <c r="B23" t="s">
        <v>11</v>
      </c>
    </row>
    <row r="24" spans="2:59">
      <c r="B24"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I16"/>
  <sheetViews>
    <sheetView showGridLines="0" workbookViewId="0">
      <pane xSplit="2" topLeftCell="C1" activePane="topRight" state="frozen"/>
      <selection pane="topRight" activeCell="H9" sqref="H9"/>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398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74.099999999999994" customHeight="1">
      <c r="B9" s="20" t="s">
        <v>399</v>
      </c>
      <c r="C9" s="18">
        <v>0.52044849146409644</v>
      </c>
      <c r="D9" s="18">
        <v>0.51759032376444225</v>
      </c>
      <c r="E9" s="18">
        <v>0.52254318322841931</v>
      </c>
      <c r="G9" s="18">
        <v>0.54717219892415114</v>
      </c>
      <c r="H9" s="18">
        <v>0.50627914787191619</v>
      </c>
      <c r="I9" s="18">
        <v>0.4975187248338977</v>
      </c>
      <c r="J9" s="18">
        <v>0.52311589056152552</v>
      </c>
      <c r="K9" s="18">
        <v>0.48379796112119122</v>
      </c>
      <c r="L9" s="18">
        <v>0.47490831341940698</v>
      </c>
      <c r="M9" s="18">
        <v>0.56456767495398641</v>
      </c>
      <c r="N9" s="18">
        <v>0.52588704879618953</v>
      </c>
      <c r="O9" s="18">
        <v>0.55600124005322005</v>
      </c>
      <c r="Q9" s="18">
        <v>0.54659722209318584</v>
      </c>
      <c r="R9" s="18">
        <v>0.52552016917126188</v>
      </c>
      <c r="S9" s="18">
        <v>0.51603101172778398</v>
      </c>
      <c r="T9" s="18">
        <v>0.4821896933424808</v>
      </c>
      <c r="V9" s="18">
        <v>0.43846227493884349</v>
      </c>
      <c r="W9" s="18">
        <v>0.45127317836447539</v>
      </c>
      <c r="X9" s="18">
        <v>0.48215223389662459</v>
      </c>
      <c r="Y9" s="18">
        <v>0.50372962150868106</v>
      </c>
      <c r="Z9" s="18">
        <v>0.61407017415538356</v>
      </c>
      <c r="AA9" s="18">
        <v>0.58840776357561408</v>
      </c>
      <c r="AB9" s="18">
        <v>0.57041761328847429</v>
      </c>
      <c r="AD9" s="18">
        <v>0.53804745635949647</v>
      </c>
      <c r="AE9" s="18">
        <v>0.51525900021138971</v>
      </c>
      <c r="AF9" s="18">
        <v>0.52408008820438934</v>
      </c>
      <c r="AG9" s="18">
        <v>0.4707022712957758</v>
      </c>
      <c r="AH9" s="18">
        <v>0.49211291457935952</v>
      </c>
      <c r="AI9" s="18">
        <v>0.53108967516001004</v>
      </c>
      <c r="AJ9" s="18">
        <v>0.3657151007817972</v>
      </c>
      <c r="AL9" s="18">
        <v>0.48958000000000002</v>
      </c>
      <c r="AM9" s="18">
        <v>0.43708999999999998</v>
      </c>
      <c r="AN9" s="18">
        <v>0.51656000000000002</v>
      </c>
      <c r="AP9" s="18">
        <v>0.6033999068768221</v>
      </c>
      <c r="AQ9" s="18">
        <v>0.47224477972988999</v>
      </c>
      <c r="AR9" s="18">
        <v>0.67087186145884259</v>
      </c>
      <c r="AS9" s="18">
        <v>0.61660803368846717</v>
      </c>
      <c r="AT9" s="18">
        <v>0.58727641190061253</v>
      </c>
      <c r="AU9" s="18">
        <v>0.46075621709955072</v>
      </c>
      <c r="AW9" s="18">
        <v>0.52190706406623721</v>
      </c>
      <c r="AX9" s="18">
        <v>0.53791062483693641</v>
      </c>
      <c r="AZ9" s="18">
        <v>0.45391580157432898</v>
      </c>
      <c r="BA9" s="18">
        <v>0.50035741543635648</v>
      </c>
      <c r="BB9" s="18">
        <v>0.5530543672167656</v>
      </c>
      <c r="BC9" s="18">
        <v>0.65270566445667455</v>
      </c>
      <c r="BD9" s="18">
        <v>0.59804465016656416</v>
      </c>
      <c r="BE9" s="18">
        <v>0.54380187709557282</v>
      </c>
      <c r="BF9" s="18">
        <v>0.55240787004935055</v>
      </c>
      <c r="BG9" s="18">
        <v>0.57073400400680674</v>
      </c>
    </row>
    <row r="10" spans="2:61" ht="60" customHeight="1">
      <c r="B10" s="20" t="s">
        <v>400</v>
      </c>
      <c r="C10" s="18">
        <v>0.34729376355844449</v>
      </c>
      <c r="D10" s="18">
        <v>0.39767355571238172</v>
      </c>
      <c r="E10" s="18">
        <v>0.30866953349076881</v>
      </c>
      <c r="G10" s="18">
        <v>0.32084525156553112</v>
      </c>
      <c r="H10" s="18">
        <v>0.35843289486114072</v>
      </c>
      <c r="I10" s="18">
        <v>0.35180368246876759</v>
      </c>
      <c r="J10" s="18">
        <v>0.32721868721559072</v>
      </c>
      <c r="K10" s="18">
        <v>0.37014674015864729</v>
      </c>
      <c r="L10" s="18">
        <v>0.35737794050740651</v>
      </c>
      <c r="M10" s="18">
        <v>0.37127442545398431</v>
      </c>
      <c r="N10" s="18">
        <v>0.35025706869652368</v>
      </c>
      <c r="O10" s="18">
        <v>0.27649242894437182</v>
      </c>
      <c r="Q10" s="18">
        <v>0.38533010513201421</v>
      </c>
      <c r="R10" s="18">
        <v>0.34380358244368558</v>
      </c>
      <c r="S10" s="18">
        <v>0.34765322612029093</v>
      </c>
      <c r="T10" s="18">
        <v>0.30169532744403638</v>
      </c>
      <c r="V10" s="18">
        <v>0.35871953736256262</v>
      </c>
      <c r="W10" s="18">
        <v>0.42030414191756033</v>
      </c>
      <c r="X10" s="18">
        <v>0.37866973718958902</v>
      </c>
      <c r="Y10" s="18">
        <v>0.34573570353298461</v>
      </c>
      <c r="Z10" s="18">
        <v>0.30578463218111029</v>
      </c>
      <c r="AA10" s="18">
        <v>0.28968962180785679</v>
      </c>
      <c r="AB10" s="18">
        <v>0.32821016693598398</v>
      </c>
      <c r="AD10" s="18">
        <v>0.37743186543269219</v>
      </c>
      <c r="AE10" s="18">
        <v>0.37204579707853569</v>
      </c>
      <c r="AF10" s="18">
        <v>0.3099357074349105</v>
      </c>
      <c r="AG10" s="18">
        <v>0.36162721837667389</v>
      </c>
      <c r="AH10" s="18">
        <v>0.31719421094561928</v>
      </c>
      <c r="AI10" s="18">
        <v>0.30587107366307148</v>
      </c>
      <c r="AJ10" s="18">
        <v>0</v>
      </c>
      <c r="AL10" s="18">
        <v>0.43673000000000001</v>
      </c>
      <c r="AM10" s="18">
        <v>0.38635000000000003</v>
      </c>
      <c r="AN10" s="18">
        <v>0.34760999999999997</v>
      </c>
      <c r="AP10" s="18">
        <v>0.33892690304925888</v>
      </c>
      <c r="AQ10" s="18">
        <v>0.33644871339717553</v>
      </c>
      <c r="AR10" s="18">
        <v>0.30426359443009821</v>
      </c>
      <c r="AS10" s="18">
        <v>0.28277894843571499</v>
      </c>
      <c r="AT10" s="18">
        <v>0.34219862111256971</v>
      </c>
      <c r="AU10" s="18">
        <v>0.4837286899731984</v>
      </c>
      <c r="AW10" s="18">
        <v>0.3682916894009195</v>
      </c>
      <c r="AX10" s="18">
        <v>0.20627045969141439</v>
      </c>
      <c r="AZ10" s="18">
        <v>0.36883474199498462</v>
      </c>
      <c r="BA10" s="18">
        <v>0.3755402252744916</v>
      </c>
      <c r="BB10" s="18">
        <v>0.35762092426425468</v>
      </c>
      <c r="BC10" s="18">
        <v>0.27740160147254689</v>
      </c>
      <c r="BD10" s="18">
        <v>0.35586768197099999</v>
      </c>
      <c r="BE10" s="18">
        <v>0.37727960102383312</v>
      </c>
      <c r="BF10" s="18">
        <v>0.2682442497937324</v>
      </c>
      <c r="BG10" s="18">
        <v>0.2276365307101855</v>
      </c>
    </row>
    <row r="11" spans="2:61" ht="18.95" customHeight="1">
      <c r="B11" s="20" t="s">
        <v>119</v>
      </c>
      <c r="C11" s="18">
        <v>0.13225774497745901</v>
      </c>
      <c r="D11" s="18">
        <v>8.4736120523176084E-2</v>
      </c>
      <c r="E11" s="18">
        <v>0.16878728328081199</v>
      </c>
      <c r="G11" s="18">
        <v>0.13198254951031779</v>
      </c>
      <c r="H11" s="18">
        <v>0.13528795726694329</v>
      </c>
      <c r="I11" s="18">
        <v>0.15067759269733469</v>
      </c>
      <c r="J11" s="18">
        <v>0.14966542222288379</v>
      </c>
      <c r="K11" s="18">
        <v>0.1460552987201616</v>
      </c>
      <c r="L11" s="18">
        <v>0.16771374607318651</v>
      </c>
      <c r="M11" s="18">
        <v>6.4157899592029138E-2</v>
      </c>
      <c r="N11" s="18">
        <v>0.1238558825072867</v>
      </c>
      <c r="O11" s="18">
        <v>0.1675063310024083</v>
      </c>
      <c r="Q11" s="18">
        <v>6.8072672774799961E-2</v>
      </c>
      <c r="R11" s="18">
        <v>0.13067624838505251</v>
      </c>
      <c r="S11" s="18">
        <v>0.1363157621519252</v>
      </c>
      <c r="T11" s="18">
        <v>0.21611497921348291</v>
      </c>
      <c r="V11" s="18">
        <v>0.202818187698594</v>
      </c>
      <c r="W11" s="18">
        <v>0.12842267971796431</v>
      </c>
      <c r="X11" s="18">
        <v>0.1391780289137865</v>
      </c>
      <c r="Y11" s="18">
        <v>0.15053467495833431</v>
      </c>
      <c r="Z11" s="18">
        <v>8.0145193663506267E-2</v>
      </c>
      <c r="AA11" s="18">
        <v>0.12190261461652881</v>
      </c>
      <c r="AB11" s="18">
        <v>0.1013722197755416</v>
      </c>
      <c r="AD11" s="18">
        <v>8.4520678207811492E-2</v>
      </c>
      <c r="AE11" s="18">
        <v>0.11269520271007449</v>
      </c>
      <c r="AF11" s="18">
        <v>0.1659842043607001</v>
      </c>
      <c r="AG11" s="18">
        <v>0.16767051032755009</v>
      </c>
      <c r="AH11" s="18">
        <v>0.1906928744750212</v>
      </c>
      <c r="AI11" s="18">
        <v>0.16303925117691839</v>
      </c>
      <c r="AJ11" s="18">
        <v>0.63428489921820275</v>
      </c>
      <c r="AL11" s="18">
        <v>7.3690000000000005E-2</v>
      </c>
      <c r="AM11" s="18">
        <v>0.17655999999999999</v>
      </c>
      <c r="AN11" s="18">
        <v>0.13583000000000001</v>
      </c>
      <c r="AP11" s="18">
        <v>5.7673190073919002E-2</v>
      </c>
      <c r="AQ11" s="18">
        <v>0.19130650687293449</v>
      </c>
      <c r="AR11" s="18">
        <v>2.4864544111059619E-2</v>
      </c>
      <c r="AS11" s="18">
        <v>0.1006130178758175</v>
      </c>
      <c r="AT11" s="18">
        <v>7.0524966986817858E-2</v>
      </c>
      <c r="AU11" s="18">
        <v>5.5515092927250639E-2</v>
      </c>
      <c r="AW11" s="18">
        <v>0.1098012465328434</v>
      </c>
      <c r="AX11" s="18">
        <v>0.25581891547164909</v>
      </c>
      <c r="AZ11" s="18">
        <v>0.1772494564306864</v>
      </c>
      <c r="BA11" s="18">
        <v>0.1241023592891518</v>
      </c>
      <c r="BB11" s="18">
        <v>8.9324708518979529E-2</v>
      </c>
      <c r="BC11" s="18">
        <v>6.9892734070778492E-2</v>
      </c>
      <c r="BD11" s="18">
        <v>4.6087667862435872E-2</v>
      </c>
      <c r="BE11" s="18">
        <v>7.8918521880594297E-2</v>
      </c>
      <c r="BF11" s="18">
        <v>0.17934788015691699</v>
      </c>
      <c r="BG11" s="18">
        <v>0.20162946528300749</v>
      </c>
    </row>
    <row r="13" spans="2:61">
      <c r="B13" t="s">
        <v>483</v>
      </c>
    </row>
    <row r="14" spans="2:61">
      <c r="B14"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BI16"/>
  <sheetViews>
    <sheetView showGridLines="0" workbookViewId="0">
      <pane xSplit="2" topLeftCell="C1" activePane="topRight" state="frozen"/>
      <selection pane="topRight" activeCell="E10" sqref="E10"/>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398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74.099999999999994" customHeight="1">
      <c r="B9" s="20" t="s">
        <v>401</v>
      </c>
      <c r="C9" s="18">
        <v>0.3340790800499609</v>
      </c>
      <c r="D9" s="18">
        <v>0.3676187574767209</v>
      </c>
      <c r="E9" s="18">
        <v>0.30868993570691239</v>
      </c>
      <c r="G9" s="18">
        <v>0.26922140827520069</v>
      </c>
      <c r="H9" s="18">
        <v>0.31981121360661191</v>
      </c>
      <c r="I9" s="18">
        <v>0.36511573622896448</v>
      </c>
      <c r="J9" s="18">
        <v>0.35293322359541762</v>
      </c>
      <c r="K9" s="18">
        <v>0.33190410925432978</v>
      </c>
      <c r="L9" s="18">
        <v>0.29106829681235308</v>
      </c>
      <c r="M9" s="18">
        <v>0.390242524676428</v>
      </c>
      <c r="N9" s="18">
        <v>0.32769588534355698</v>
      </c>
      <c r="O9" s="18">
        <v>0.30232906799792808</v>
      </c>
      <c r="Q9" s="18">
        <v>0.35072539305921768</v>
      </c>
      <c r="R9" s="18">
        <v>0.34489446801475132</v>
      </c>
      <c r="S9" s="18">
        <v>0.34775158503507159</v>
      </c>
      <c r="T9" s="18">
        <v>0.29614655030652698</v>
      </c>
      <c r="V9" s="18">
        <v>0.29237994682717933</v>
      </c>
      <c r="W9" s="18">
        <v>0.33565058490729138</v>
      </c>
      <c r="X9" s="18">
        <v>0.32294133033059103</v>
      </c>
      <c r="Y9" s="18">
        <v>0.33243191658255428</v>
      </c>
      <c r="Z9" s="18">
        <v>0.36642868504509318</v>
      </c>
      <c r="AA9" s="18">
        <v>0.32041969042745422</v>
      </c>
      <c r="AB9" s="18">
        <v>0.36892031215378618</v>
      </c>
      <c r="AD9" s="18">
        <v>0.36689152819273652</v>
      </c>
      <c r="AE9" s="18">
        <v>0.33710192443895037</v>
      </c>
      <c r="AF9" s="18">
        <v>0.30389221124515392</v>
      </c>
      <c r="AG9" s="18">
        <v>0.35691135007027169</v>
      </c>
      <c r="AH9" s="18">
        <v>0.30218227086178279</v>
      </c>
      <c r="AI9" s="18">
        <v>0.31659054391233682</v>
      </c>
      <c r="AJ9" s="18">
        <v>0</v>
      </c>
      <c r="AL9" s="18">
        <v>0.34320000000000001</v>
      </c>
      <c r="AM9" s="18">
        <v>0.32865</v>
      </c>
      <c r="AN9" s="18">
        <v>0.29770999999999997</v>
      </c>
      <c r="AP9" s="18">
        <v>0.35335134415755692</v>
      </c>
      <c r="AQ9" s="18">
        <v>0.32263806514236321</v>
      </c>
      <c r="AR9" s="18">
        <v>0.36304883497321278</v>
      </c>
      <c r="AS9" s="18">
        <v>0.36217525410561241</v>
      </c>
      <c r="AT9" s="18">
        <v>0.33646006218336533</v>
      </c>
      <c r="AU9" s="18">
        <v>0.37460137425855022</v>
      </c>
      <c r="AW9" s="18">
        <v>0.34913004890027038</v>
      </c>
      <c r="AX9" s="18">
        <v>0.239271870578976</v>
      </c>
      <c r="AZ9" s="18">
        <v>0.30878479371657241</v>
      </c>
      <c r="BA9" s="18">
        <v>0.35691310975895801</v>
      </c>
      <c r="BB9" s="18">
        <v>0.36041918657171651</v>
      </c>
      <c r="BC9" s="18">
        <v>0.34818226139803482</v>
      </c>
      <c r="BD9" s="18">
        <v>0.35289091759502322</v>
      </c>
      <c r="BE9" s="18">
        <v>0.36169976341406962</v>
      </c>
      <c r="BF9" s="18">
        <v>0.25121201093228263</v>
      </c>
      <c r="BG9" s="18">
        <v>0.34289532124700378</v>
      </c>
    </row>
    <row r="10" spans="2:61" ht="74.099999999999994" customHeight="1">
      <c r="B10" s="20" t="s">
        <v>402</v>
      </c>
      <c r="C10" s="18">
        <v>0.5695060279436972</v>
      </c>
      <c r="D10" s="18">
        <v>0.55500659216071757</v>
      </c>
      <c r="E10" s="18">
        <v>0.58031715205460965</v>
      </c>
      <c r="G10" s="18">
        <v>0.64488351814025602</v>
      </c>
      <c r="H10" s="18">
        <v>0.58289490665735411</v>
      </c>
      <c r="I10" s="18">
        <v>0.52044733985944358</v>
      </c>
      <c r="J10" s="18">
        <v>0.55069283993884155</v>
      </c>
      <c r="K10" s="18">
        <v>0.57624453899708883</v>
      </c>
      <c r="L10" s="18">
        <v>0.58379871012979823</v>
      </c>
      <c r="M10" s="18">
        <v>0.54125267519437936</v>
      </c>
      <c r="N10" s="18">
        <v>0.58235159707604711</v>
      </c>
      <c r="O10" s="18">
        <v>0.58443770605557022</v>
      </c>
      <c r="Q10" s="18">
        <v>0.58715623782987036</v>
      </c>
      <c r="R10" s="18">
        <v>0.56525668898524684</v>
      </c>
      <c r="S10" s="18">
        <v>0.56520040504954749</v>
      </c>
      <c r="T10" s="18">
        <v>0.54921558973958551</v>
      </c>
      <c r="V10" s="18">
        <v>0.59057125940946553</v>
      </c>
      <c r="W10" s="18">
        <v>0.58170350675362825</v>
      </c>
      <c r="X10" s="18">
        <v>0.60164440244267881</v>
      </c>
      <c r="Y10" s="18">
        <v>0.55029268319770974</v>
      </c>
      <c r="Z10" s="18">
        <v>0.54386062782540456</v>
      </c>
      <c r="AA10" s="18">
        <v>0.58856050412726391</v>
      </c>
      <c r="AB10" s="18">
        <v>0.52875395939585457</v>
      </c>
      <c r="AD10" s="18">
        <v>0.55904952904435612</v>
      </c>
      <c r="AE10" s="18">
        <v>0.58451456637564048</v>
      </c>
      <c r="AF10" s="18">
        <v>0.58209858052682206</v>
      </c>
      <c r="AG10" s="18">
        <v>0.51442712154124892</v>
      </c>
      <c r="AH10" s="18">
        <v>0.58026977019198223</v>
      </c>
      <c r="AI10" s="18">
        <v>0.55519459096029444</v>
      </c>
      <c r="AJ10" s="18">
        <v>0.42490537416656349</v>
      </c>
      <c r="AL10" s="18">
        <v>0.59352000000000005</v>
      </c>
      <c r="AM10" s="18">
        <v>0.60709000000000002</v>
      </c>
      <c r="AN10" s="18">
        <v>0.58716999999999997</v>
      </c>
      <c r="AP10" s="18">
        <v>0.57757948974730455</v>
      </c>
      <c r="AQ10" s="18">
        <v>0.50328637144515798</v>
      </c>
      <c r="AR10" s="18">
        <v>0.61907354743019949</v>
      </c>
      <c r="AS10" s="18">
        <v>0.54688693001588007</v>
      </c>
      <c r="AT10" s="18">
        <v>0.59860640616434424</v>
      </c>
      <c r="AU10" s="18">
        <v>0.62539862574144944</v>
      </c>
      <c r="AW10" s="18">
        <v>0.57248425193202379</v>
      </c>
      <c r="AX10" s="18">
        <v>0.55554765189589073</v>
      </c>
      <c r="AZ10" s="18">
        <v>0.58836964065845876</v>
      </c>
      <c r="BA10" s="18">
        <v>0.54889234040859425</v>
      </c>
      <c r="BB10" s="18">
        <v>0.56394567475746293</v>
      </c>
      <c r="BC10" s="18">
        <v>0.57126570449095071</v>
      </c>
      <c r="BD10" s="18">
        <v>0.59185165550701269</v>
      </c>
      <c r="BE10" s="18">
        <v>0.57284765066849685</v>
      </c>
      <c r="BF10" s="18">
        <v>0.57844053395291073</v>
      </c>
      <c r="BG10" s="18">
        <v>0.51003526766184382</v>
      </c>
    </row>
    <row r="11" spans="2:61" ht="18.95" customHeight="1">
      <c r="B11" s="20" t="s">
        <v>119</v>
      </c>
      <c r="C11" s="18">
        <v>9.6414892006341929E-2</v>
      </c>
      <c r="D11" s="18">
        <v>7.7374650362561651E-2</v>
      </c>
      <c r="E11" s="18">
        <v>0.1109929122384779</v>
      </c>
      <c r="G11" s="18">
        <v>8.5895073584543222E-2</v>
      </c>
      <c r="H11" s="18">
        <v>9.7293879736034192E-2</v>
      </c>
      <c r="I11" s="18">
        <v>0.1144369239115918</v>
      </c>
      <c r="J11" s="18">
        <v>9.6373936465740828E-2</v>
      </c>
      <c r="K11" s="18">
        <v>9.1851351748581375E-2</v>
      </c>
      <c r="L11" s="18">
        <v>0.1251329930578485</v>
      </c>
      <c r="M11" s="18">
        <v>6.8504800129192578E-2</v>
      </c>
      <c r="N11" s="18">
        <v>8.9952517580395672E-2</v>
      </c>
      <c r="O11" s="18">
        <v>0.1132332259465017</v>
      </c>
      <c r="Q11" s="18">
        <v>6.2118369110911828E-2</v>
      </c>
      <c r="R11" s="18">
        <v>8.9848843000001885E-2</v>
      </c>
      <c r="S11" s="18">
        <v>8.7048009915380906E-2</v>
      </c>
      <c r="T11" s="18">
        <v>0.1546378599538876</v>
      </c>
      <c r="V11" s="18">
        <v>0.1170487937633552</v>
      </c>
      <c r="W11" s="18">
        <v>8.2645908339080199E-2</v>
      </c>
      <c r="X11" s="18">
        <v>7.5414267226730211E-2</v>
      </c>
      <c r="Y11" s="18">
        <v>0.117275400219736</v>
      </c>
      <c r="Z11" s="18">
        <v>8.9710687129502198E-2</v>
      </c>
      <c r="AA11" s="18">
        <v>9.1019805445281737E-2</v>
      </c>
      <c r="AB11" s="18">
        <v>0.1023257284503593</v>
      </c>
      <c r="AD11" s="18">
        <v>7.4058942762907476E-2</v>
      </c>
      <c r="AE11" s="18">
        <v>7.8383509185409178E-2</v>
      </c>
      <c r="AF11" s="18">
        <v>0.1140092082280241</v>
      </c>
      <c r="AG11" s="18">
        <v>0.12866152838847919</v>
      </c>
      <c r="AH11" s="18">
        <v>0.1175479589462349</v>
      </c>
      <c r="AI11" s="18">
        <v>0.12821486512736879</v>
      </c>
      <c r="AJ11" s="18">
        <v>0.57509462583343651</v>
      </c>
      <c r="AL11" s="18">
        <v>6.3280000000000003E-2</v>
      </c>
      <c r="AM11" s="18">
        <v>6.4259999999999998E-2</v>
      </c>
      <c r="AN11" s="18">
        <v>0.11512</v>
      </c>
      <c r="AP11" s="18">
        <v>6.9069166095138634E-2</v>
      </c>
      <c r="AQ11" s="18">
        <v>0.1740755634124789</v>
      </c>
      <c r="AR11" s="18">
        <v>1.787761759658784E-2</v>
      </c>
      <c r="AS11" s="18">
        <v>9.0937815878507633E-2</v>
      </c>
      <c r="AT11" s="18">
        <v>6.493353165229053E-2</v>
      </c>
      <c r="AU11" s="18">
        <v>0</v>
      </c>
      <c r="AW11" s="18">
        <v>7.8385699167705908E-2</v>
      </c>
      <c r="AX11" s="18">
        <v>0.20518047752513319</v>
      </c>
      <c r="AZ11" s="18">
        <v>0.1028455656249688</v>
      </c>
      <c r="BA11" s="18">
        <v>9.4194549832447669E-2</v>
      </c>
      <c r="BB11" s="18">
        <v>7.5635138670820418E-2</v>
      </c>
      <c r="BC11" s="18">
        <v>8.0552034111014803E-2</v>
      </c>
      <c r="BD11" s="18">
        <v>5.5257426897963847E-2</v>
      </c>
      <c r="BE11" s="18">
        <v>6.5452585917433748E-2</v>
      </c>
      <c r="BF11" s="18">
        <v>0.1703474551148067</v>
      </c>
      <c r="BG11" s="18">
        <v>0.14706941109115221</v>
      </c>
    </row>
    <row r="13" spans="2:61">
      <c r="B13" t="s">
        <v>483</v>
      </c>
    </row>
    <row r="14" spans="2:61">
      <c r="B14" t="s">
        <v>11</v>
      </c>
    </row>
    <row r="16" spans="2:61">
      <c r="B16"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I27"/>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403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3998</v>
      </c>
      <c r="D7" s="27">
        <v>1659</v>
      </c>
      <c r="E7" s="27">
        <v>2324</v>
      </c>
      <c r="G7" s="27">
        <v>204</v>
      </c>
      <c r="H7" s="27">
        <v>556</v>
      </c>
      <c r="I7" s="27">
        <v>391</v>
      </c>
      <c r="J7" s="27">
        <v>357</v>
      </c>
      <c r="K7" s="27">
        <v>431</v>
      </c>
      <c r="L7" s="27">
        <v>408</v>
      </c>
      <c r="M7" s="27">
        <v>644</v>
      </c>
      <c r="N7" s="27">
        <v>584</v>
      </c>
      <c r="O7" s="27">
        <v>423</v>
      </c>
      <c r="Q7" s="27">
        <v>1326</v>
      </c>
      <c r="R7" s="27">
        <v>798</v>
      </c>
      <c r="S7" s="27">
        <v>880</v>
      </c>
      <c r="T7" s="27">
        <v>950</v>
      </c>
      <c r="V7" s="27">
        <v>496</v>
      </c>
      <c r="W7" s="27">
        <v>615</v>
      </c>
      <c r="X7" s="27">
        <v>570</v>
      </c>
      <c r="Y7" s="27">
        <v>600</v>
      </c>
      <c r="Z7" s="27">
        <v>582</v>
      </c>
      <c r="AA7" s="27">
        <v>560</v>
      </c>
      <c r="AB7" s="27">
        <v>575</v>
      </c>
      <c r="AD7" s="27">
        <v>1332</v>
      </c>
      <c r="AE7" s="27">
        <v>795</v>
      </c>
      <c r="AF7" s="27">
        <v>762</v>
      </c>
      <c r="AG7" s="27">
        <v>159</v>
      </c>
      <c r="AH7" s="27">
        <v>604</v>
      </c>
      <c r="AI7" s="27">
        <v>341</v>
      </c>
      <c r="AJ7" s="27">
        <v>5</v>
      </c>
      <c r="AL7" s="27">
        <v>546</v>
      </c>
      <c r="AM7" s="27">
        <v>636</v>
      </c>
      <c r="AN7" s="27">
        <v>180</v>
      </c>
      <c r="AP7" s="27">
        <v>433</v>
      </c>
      <c r="AQ7" s="27">
        <v>415</v>
      </c>
      <c r="AR7" s="27">
        <v>128</v>
      </c>
      <c r="AS7" s="27">
        <v>882</v>
      </c>
      <c r="AT7" s="27">
        <v>140</v>
      </c>
      <c r="AU7" s="27">
        <v>20</v>
      </c>
      <c r="AW7" s="27">
        <v>3464</v>
      </c>
      <c r="AX7" s="27">
        <v>490</v>
      </c>
      <c r="AZ7" s="27">
        <v>1321</v>
      </c>
      <c r="BA7" s="27">
        <v>924</v>
      </c>
      <c r="BB7" s="27">
        <v>643</v>
      </c>
      <c r="BC7" s="27">
        <v>522</v>
      </c>
      <c r="BD7" s="27">
        <v>129</v>
      </c>
      <c r="BE7" s="27">
        <v>132</v>
      </c>
      <c r="BF7" s="27">
        <v>206</v>
      </c>
      <c r="BG7" s="27">
        <v>94</v>
      </c>
    </row>
    <row r="8" spans="2:61">
      <c r="B8" s="7" t="s">
        <v>106</v>
      </c>
      <c r="C8" s="13">
        <v>3997</v>
      </c>
      <c r="D8" s="13">
        <v>1729</v>
      </c>
      <c r="E8" s="13">
        <v>2263</v>
      </c>
      <c r="G8" s="13">
        <v>188</v>
      </c>
      <c r="H8" s="13">
        <v>543</v>
      </c>
      <c r="I8" s="13">
        <v>394</v>
      </c>
      <c r="J8" s="13">
        <v>348</v>
      </c>
      <c r="K8" s="13">
        <v>434</v>
      </c>
      <c r="L8" s="13">
        <v>422</v>
      </c>
      <c r="M8" s="13">
        <v>645</v>
      </c>
      <c r="N8" s="13">
        <v>635</v>
      </c>
      <c r="O8" s="13">
        <v>389</v>
      </c>
      <c r="Q8" s="13">
        <v>1332</v>
      </c>
      <c r="R8" s="13">
        <v>795</v>
      </c>
      <c r="S8" s="13">
        <v>888</v>
      </c>
      <c r="T8" s="13">
        <v>939</v>
      </c>
      <c r="V8" s="13">
        <v>580</v>
      </c>
      <c r="W8" s="13">
        <v>585</v>
      </c>
      <c r="X8" s="13">
        <v>581</v>
      </c>
      <c r="Y8" s="13">
        <v>551</v>
      </c>
      <c r="Z8" s="13">
        <v>559</v>
      </c>
      <c r="AA8" s="13">
        <v>560</v>
      </c>
      <c r="AB8" s="13">
        <v>581</v>
      </c>
      <c r="AD8" s="13">
        <v>1336</v>
      </c>
      <c r="AE8" s="13">
        <v>799</v>
      </c>
      <c r="AF8" s="13">
        <v>760</v>
      </c>
      <c r="AG8" s="13">
        <v>156</v>
      </c>
      <c r="AH8" s="13">
        <v>604</v>
      </c>
      <c r="AI8" s="13">
        <v>338</v>
      </c>
      <c r="AJ8" s="13">
        <v>5</v>
      </c>
      <c r="AL8" s="13">
        <v>566</v>
      </c>
      <c r="AM8" s="13">
        <v>656</v>
      </c>
      <c r="AN8" s="13">
        <v>184</v>
      </c>
      <c r="AP8" s="13">
        <v>430</v>
      </c>
      <c r="AQ8" s="13">
        <v>403</v>
      </c>
      <c r="AR8" s="13">
        <v>131</v>
      </c>
      <c r="AS8" s="13">
        <v>849</v>
      </c>
      <c r="AT8" s="13">
        <v>139</v>
      </c>
      <c r="AU8" s="13">
        <v>20</v>
      </c>
      <c r="AW8" s="13">
        <v>3465</v>
      </c>
      <c r="AX8" s="13">
        <v>488</v>
      </c>
      <c r="AZ8" s="13">
        <v>1377</v>
      </c>
      <c r="BA8" s="13">
        <v>896</v>
      </c>
      <c r="BB8" s="13">
        <v>646</v>
      </c>
      <c r="BC8" s="13">
        <v>505</v>
      </c>
      <c r="BD8" s="13">
        <v>127</v>
      </c>
      <c r="BE8" s="13">
        <v>129</v>
      </c>
      <c r="BF8" s="13">
        <v>198</v>
      </c>
      <c r="BG8" s="13">
        <v>94</v>
      </c>
    </row>
    <row r="9" spans="2:61" ht="18.95" customHeight="1">
      <c r="B9" s="20" t="s">
        <v>404</v>
      </c>
      <c r="C9" s="18">
        <v>0.47240428208615998</v>
      </c>
      <c r="D9" s="18">
        <v>0.49406779068592233</v>
      </c>
      <c r="E9" s="18">
        <v>0.45664283223168112</v>
      </c>
      <c r="G9" s="18">
        <v>0.4559198708341865</v>
      </c>
      <c r="H9" s="18">
        <v>0.48459896601033509</v>
      </c>
      <c r="I9" s="18">
        <v>0.45942918737334543</v>
      </c>
      <c r="J9" s="18">
        <v>0.48474991172310961</v>
      </c>
      <c r="K9" s="18">
        <v>0.48738853074853988</v>
      </c>
      <c r="L9" s="18">
        <v>0.45367662688051991</v>
      </c>
      <c r="M9" s="18">
        <v>0.47914419965263988</v>
      </c>
      <c r="N9" s="18">
        <v>0.49136732194051669</v>
      </c>
      <c r="O9" s="18">
        <v>0.426981541659048</v>
      </c>
      <c r="Q9" s="18">
        <v>0.50097483669522569</v>
      </c>
      <c r="R9" s="18">
        <v>0.47526674601120922</v>
      </c>
      <c r="S9" s="18">
        <v>0.46243189867997492</v>
      </c>
      <c r="T9" s="18">
        <v>0.44117804659552912</v>
      </c>
      <c r="V9" s="18">
        <v>0.46245769690892141</v>
      </c>
      <c r="W9" s="18">
        <v>0.49539571811754018</v>
      </c>
      <c r="X9" s="18">
        <v>0.50876631115879933</v>
      </c>
      <c r="Y9" s="18">
        <v>0.46583388045881058</v>
      </c>
      <c r="Z9" s="18">
        <v>0.50206229546904813</v>
      </c>
      <c r="AA9" s="18">
        <v>0.44575842666744458</v>
      </c>
      <c r="AB9" s="18">
        <v>0.42622802347486738</v>
      </c>
      <c r="AD9" s="18">
        <v>0.48906528799402171</v>
      </c>
      <c r="AE9" s="18">
        <v>0.48697717841123023</v>
      </c>
      <c r="AF9" s="18">
        <v>0.46238719350983759</v>
      </c>
      <c r="AG9" s="18">
        <v>0.43270369503698758</v>
      </c>
      <c r="AH9" s="18">
        <v>0.45951107505246008</v>
      </c>
      <c r="AI9" s="18">
        <v>0.44296408320130931</v>
      </c>
      <c r="AJ9" s="18">
        <v>0</v>
      </c>
      <c r="AL9" s="18">
        <v>0.53807000000000005</v>
      </c>
      <c r="AM9" s="18">
        <v>0.49802000000000002</v>
      </c>
      <c r="AN9" s="18">
        <v>0.48755999999999999</v>
      </c>
      <c r="AP9" s="18">
        <v>0.49612416952259958</v>
      </c>
      <c r="AQ9" s="18">
        <v>0.45781775876125441</v>
      </c>
      <c r="AR9" s="18">
        <v>0.46863470308237731</v>
      </c>
      <c r="AS9" s="18">
        <v>0.45598382150038402</v>
      </c>
      <c r="AT9" s="18">
        <v>0.36694212940590681</v>
      </c>
      <c r="AU9" s="18">
        <v>0.58723825777189187</v>
      </c>
      <c r="AW9" s="18">
        <v>0.49035626023590639</v>
      </c>
      <c r="AX9" s="18">
        <v>0.36504144551411638</v>
      </c>
      <c r="AZ9" s="18">
        <v>0.49712063241156601</v>
      </c>
      <c r="BA9" s="18">
        <v>0.45982911523578113</v>
      </c>
      <c r="BB9" s="18">
        <v>0.49190141051805908</v>
      </c>
      <c r="BC9" s="18">
        <v>0.46474264358481898</v>
      </c>
      <c r="BD9" s="18">
        <v>0.44414794801931512</v>
      </c>
      <c r="BE9" s="18">
        <v>0.50633804305850405</v>
      </c>
      <c r="BF9" s="18">
        <v>0.34456464932687658</v>
      </c>
      <c r="BG9" s="18">
        <v>0.42943317230629457</v>
      </c>
    </row>
    <row r="10" spans="2:61" ht="18.95" customHeight="1">
      <c r="B10" s="20" t="s">
        <v>405</v>
      </c>
      <c r="C10" s="18">
        <v>0.4134476225594137</v>
      </c>
      <c r="D10" s="18">
        <v>0.40195629147294271</v>
      </c>
      <c r="E10" s="18">
        <v>0.42221727772752421</v>
      </c>
      <c r="G10" s="18">
        <v>0.42106791535117638</v>
      </c>
      <c r="H10" s="18">
        <v>0.43949952978127921</v>
      </c>
      <c r="I10" s="18">
        <v>0.42503625025440839</v>
      </c>
      <c r="J10" s="18">
        <v>0.41281844871196077</v>
      </c>
      <c r="K10" s="18">
        <v>0.4197234675786668</v>
      </c>
      <c r="L10" s="18">
        <v>0.40546225109585138</v>
      </c>
      <c r="M10" s="18">
        <v>0.4014110308258414</v>
      </c>
      <c r="N10" s="18">
        <v>0.39958246440303508</v>
      </c>
      <c r="O10" s="18">
        <v>0.40644637891107233</v>
      </c>
      <c r="Q10" s="18">
        <v>0.39737657527801712</v>
      </c>
      <c r="R10" s="18">
        <v>0.40271155605981052</v>
      </c>
      <c r="S10" s="18">
        <v>0.4277620346259115</v>
      </c>
      <c r="T10" s="18">
        <v>0.42748966130650901</v>
      </c>
      <c r="V10" s="18">
        <v>0.38322567647176647</v>
      </c>
      <c r="W10" s="18">
        <v>0.38652497612812797</v>
      </c>
      <c r="X10" s="18">
        <v>0.42279640343011349</v>
      </c>
      <c r="Y10" s="18">
        <v>0.42054447093991187</v>
      </c>
      <c r="Z10" s="18">
        <v>0.41666998638037528</v>
      </c>
      <c r="AA10" s="18">
        <v>0.42904964957470842</v>
      </c>
      <c r="AB10" s="18">
        <v>0.43652644565162718</v>
      </c>
      <c r="AD10" s="18">
        <v>0.42200977061468592</v>
      </c>
      <c r="AE10" s="18">
        <v>0.41635864973398579</v>
      </c>
      <c r="AF10" s="18">
        <v>0.41366769146042381</v>
      </c>
      <c r="AG10" s="18">
        <v>0.36225208462449188</v>
      </c>
      <c r="AH10" s="18">
        <v>0.41390876185119291</v>
      </c>
      <c r="AI10" s="18">
        <v>0.40116396871249183</v>
      </c>
      <c r="AJ10" s="18">
        <v>0</v>
      </c>
      <c r="AL10" s="18">
        <v>0.3619</v>
      </c>
      <c r="AM10" s="18">
        <v>0.41094999999999998</v>
      </c>
      <c r="AN10" s="18">
        <v>0.49115999999999999</v>
      </c>
      <c r="AP10" s="18">
        <v>0.45828234466983758</v>
      </c>
      <c r="AQ10" s="18">
        <v>0.46017607779297809</v>
      </c>
      <c r="AR10" s="18">
        <v>0.32554716014174062</v>
      </c>
      <c r="AS10" s="18">
        <v>0.39944893263604592</v>
      </c>
      <c r="AT10" s="18">
        <v>0.470517890500463</v>
      </c>
      <c r="AU10" s="18">
        <v>0.53797878319218417</v>
      </c>
      <c r="AW10" s="18">
        <v>0.42011075799051317</v>
      </c>
      <c r="AX10" s="18">
        <v>0.37093770539002019</v>
      </c>
      <c r="AZ10" s="18">
        <v>0.39527672043508022</v>
      </c>
      <c r="BA10" s="18">
        <v>0.43050359740185862</v>
      </c>
      <c r="BB10" s="18">
        <v>0.44534838377677488</v>
      </c>
      <c r="BC10" s="18">
        <v>0.37733119131000098</v>
      </c>
      <c r="BD10" s="18">
        <v>0.40419312664129298</v>
      </c>
      <c r="BE10" s="18">
        <v>0.48939822992781062</v>
      </c>
      <c r="BF10" s="18">
        <v>0.43658622596522051</v>
      </c>
      <c r="BG10" s="18">
        <v>0.36215238370239122</v>
      </c>
    </row>
    <row r="11" spans="2:61" ht="18.95" customHeight="1">
      <c r="B11" s="20" t="s">
        <v>406</v>
      </c>
      <c r="C11" s="18">
        <v>0.2258588451131226</v>
      </c>
      <c r="D11" s="18">
        <v>0.23308841468251251</v>
      </c>
      <c r="E11" s="18">
        <v>0.22009893148667681</v>
      </c>
      <c r="G11" s="18">
        <v>0.1743143743737631</v>
      </c>
      <c r="H11" s="18">
        <v>0.21417887259926111</v>
      </c>
      <c r="I11" s="18">
        <v>0.24191094543567429</v>
      </c>
      <c r="J11" s="18">
        <v>0.17270582121432751</v>
      </c>
      <c r="K11" s="18">
        <v>0.2332538164201936</v>
      </c>
      <c r="L11" s="18">
        <v>0.22183094376508489</v>
      </c>
      <c r="M11" s="18">
        <v>0.24931644759872101</v>
      </c>
      <c r="N11" s="18">
        <v>0.23001996030853339</v>
      </c>
      <c r="O11" s="18">
        <v>0.24880345690151059</v>
      </c>
      <c r="Q11" s="18">
        <v>0.22112655380896301</v>
      </c>
      <c r="R11" s="18">
        <v>0.22577157455950331</v>
      </c>
      <c r="S11" s="18">
        <v>0.22902439045232359</v>
      </c>
      <c r="T11" s="18">
        <v>0.22357817547569939</v>
      </c>
      <c r="V11" s="18">
        <v>0.1874436244394225</v>
      </c>
      <c r="W11" s="18">
        <v>0.18839404702556159</v>
      </c>
      <c r="X11" s="18">
        <v>0.21187680337836559</v>
      </c>
      <c r="Y11" s="18">
        <v>0.2133196512837052</v>
      </c>
      <c r="Z11" s="18">
        <v>0.27869666258971598</v>
      </c>
      <c r="AA11" s="18">
        <v>0.23093858296829561</v>
      </c>
      <c r="AB11" s="18">
        <v>0.27210260062732838</v>
      </c>
      <c r="AD11" s="18">
        <v>0.24899738872419841</v>
      </c>
      <c r="AE11" s="18">
        <v>0.22440041959480131</v>
      </c>
      <c r="AF11" s="18">
        <v>0.20591937759938109</v>
      </c>
      <c r="AG11" s="18">
        <v>0.22201801719975309</v>
      </c>
      <c r="AH11" s="18">
        <v>0.21958618550143741</v>
      </c>
      <c r="AI11" s="18">
        <v>0.19896611659614011</v>
      </c>
      <c r="AJ11" s="18">
        <v>0</v>
      </c>
      <c r="AL11" s="18">
        <v>0.18693000000000001</v>
      </c>
      <c r="AM11" s="18">
        <v>0.21271000000000001</v>
      </c>
      <c r="AN11" s="18">
        <v>0.14616000000000001</v>
      </c>
      <c r="AP11" s="18">
        <v>0.2583364785267952</v>
      </c>
      <c r="AQ11" s="18">
        <v>0.21564744602064231</v>
      </c>
      <c r="AR11" s="18">
        <v>0.29540781012557399</v>
      </c>
      <c r="AS11" s="18">
        <v>0.26450925192508679</v>
      </c>
      <c r="AT11" s="18">
        <v>0.26322931322351861</v>
      </c>
      <c r="AU11" s="18">
        <v>0.2079847135852089</v>
      </c>
      <c r="AW11" s="18">
        <v>0.22590033880374619</v>
      </c>
      <c r="AX11" s="18">
        <v>0.22716445243049219</v>
      </c>
      <c r="AZ11" s="18">
        <v>0.1934627811856825</v>
      </c>
      <c r="BA11" s="18">
        <v>0.2102212133874598</v>
      </c>
      <c r="BB11" s="18">
        <v>0.25004208844019837</v>
      </c>
      <c r="BC11" s="18">
        <v>0.27076626248509411</v>
      </c>
      <c r="BD11" s="18">
        <v>0.26023464643930139</v>
      </c>
      <c r="BE11" s="18">
        <v>0.28977930067541291</v>
      </c>
      <c r="BF11" s="18">
        <v>0.24971595192876869</v>
      </c>
      <c r="BG11" s="18">
        <v>0.26576258811207848</v>
      </c>
    </row>
    <row r="12" spans="2:61" ht="18.95" customHeight="1">
      <c r="B12" s="20" t="s">
        <v>407</v>
      </c>
      <c r="C12" s="18">
        <v>0.2215975123511244</v>
      </c>
      <c r="D12" s="18">
        <v>0.27361356359058248</v>
      </c>
      <c r="E12" s="18">
        <v>0.1822109492782035</v>
      </c>
      <c r="G12" s="18">
        <v>0.21421101317004379</v>
      </c>
      <c r="H12" s="18">
        <v>0.19166873956625269</v>
      </c>
      <c r="I12" s="18">
        <v>0.2682753057209773</v>
      </c>
      <c r="J12" s="18">
        <v>0.23859768384320751</v>
      </c>
      <c r="K12" s="18">
        <v>0.20919905764212901</v>
      </c>
      <c r="L12" s="18">
        <v>0.2182743319517278</v>
      </c>
      <c r="M12" s="18">
        <v>0.25534700623083251</v>
      </c>
      <c r="N12" s="18">
        <v>0.20420799789450431</v>
      </c>
      <c r="O12" s="18">
        <v>0.19434441220990861</v>
      </c>
      <c r="Q12" s="18">
        <v>0.25140530318748122</v>
      </c>
      <c r="R12" s="18">
        <v>0.21919749528054649</v>
      </c>
      <c r="S12" s="18">
        <v>0.23131995094450999</v>
      </c>
      <c r="T12" s="18">
        <v>0.17301450767171289</v>
      </c>
      <c r="V12" s="18">
        <v>0.2040564535298546</v>
      </c>
      <c r="W12" s="18">
        <v>0.27656401606122949</v>
      </c>
      <c r="X12" s="18">
        <v>0.25499512011248893</v>
      </c>
      <c r="Y12" s="18">
        <v>0.21426749645572821</v>
      </c>
      <c r="Z12" s="18">
        <v>0.18789845026398069</v>
      </c>
      <c r="AA12" s="18">
        <v>0.2024424953957783</v>
      </c>
      <c r="AB12" s="18">
        <v>0.20821696069539869</v>
      </c>
      <c r="AD12" s="18">
        <v>0.26320987210540903</v>
      </c>
      <c r="AE12" s="18">
        <v>0.21985588116013169</v>
      </c>
      <c r="AF12" s="18">
        <v>0.22247805344236549</v>
      </c>
      <c r="AG12" s="18">
        <v>0.1401406603191912</v>
      </c>
      <c r="AH12" s="18">
        <v>0.18017115735207631</v>
      </c>
      <c r="AI12" s="18">
        <v>0.1741092879371943</v>
      </c>
      <c r="AJ12" s="18">
        <v>0</v>
      </c>
      <c r="AL12" s="18">
        <v>0.28908</v>
      </c>
      <c r="AM12" s="18">
        <v>0.24015</v>
      </c>
      <c r="AN12" s="18">
        <v>0.25026999999999999</v>
      </c>
      <c r="AP12" s="18">
        <v>0.2303459178906862</v>
      </c>
      <c r="AQ12" s="18">
        <v>0.1783973809999255</v>
      </c>
      <c r="AR12" s="18">
        <v>0.1746307613525106</v>
      </c>
      <c r="AS12" s="18">
        <v>0.2012483762945913</v>
      </c>
      <c r="AT12" s="18">
        <v>0.20040908414683059</v>
      </c>
      <c r="AU12" s="18">
        <v>0.19569450025084939</v>
      </c>
      <c r="AW12" s="18">
        <v>0.23637329954529329</v>
      </c>
      <c r="AX12" s="18">
        <v>0.12626374522960351</v>
      </c>
      <c r="AZ12" s="18">
        <v>0.22751060273866611</v>
      </c>
      <c r="BA12" s="18">
        <v>0.23703654439742661</v>
      </c>
      <c r="BB12" s="18">
        <v>0.21384842188340239</v>
      </c>
      <c r="BC12" s="18">
        <v>0.2119370609004097</v>
      </c>
      <c r="BD12" s="18">
        <v>0.221757501913282</v>
      </c>
      <c r="BE12" s="18">
        <v>0.25792588231158903</v>
      </c>
      <c r="BF12" s="18">
        <v>0.15659614111127501</v>
      </c>
      <c r="BG12" s="18">
        <v>0.18643394398926441</v>
      </c>
    </row>
    <row r="13" spans="2:61" ht="18.95" customHeight="1">
      <c r="B13" s="20" t="s">
        <v>408</v>
      </c>
      <c r="C13" s="18">
        <v>0.1850910310222392</v>
      </c>
      <c r="D13" s="18">
        <v>0.20331834093006321</v>
      </c>
      <c r="E13" s="18">
        <v>0.17071878927098569</v>
      </c>
      <c r="G13" s="18">
        <v>0.21358248302829691</v>
      </c>
      <c r="H13" s="18">
        <v>0.18397668435714429</v>
      </c>
      <c r="I13" s="18">
        <v>0.1794349288097776</v>
      </c>
      <c r="J13" s="18">
        <v>0.18006711312234869</v>
      </c>
      <c r="K13" s="18">
        <v>0.1873161785854765</v>
      </c>
      <c r="L13" s="18">
        <v>0.17351649623968421</v>
      </c>
      <c r="M13" s="18">
        <v>0.25303011753817628</v>
      </c>
      <c r="N13" s="18">
        <v>0.1452578754631971</v>
      </c>
      <c r="O13" s="18">
        <v>0.14558546737122191</v>
      </c>
      <c r="Q13" s="18">
        <v>0.21430306070365979</v>
      </c>
      <c r="R13" s="18">
        <v>0.18264428908814581</v>
      </c>
      <c r="S13" s="18">
        <v>0.17397022539910259</v>
      </c>
      <c r="T13" s="18">
        <v>0.15326830612580311</v>
      </c>
      <c r="V13" s="18">
        <v>0.15233218317893421</v>
      </c>
      <c r="W13" s="18">
        <v>0.1897085567836003</v>
      </c>
      <c r="X13" s="18">
        <v>0.16592975473756091</v>
      </c>
      <c r="Y13" s="18">
        <v>0.20735078648550501</v>
      </c>
      <c r="Z13" s="18">
        <v>0.2207558566175955</v>
      </c>
      <c r="AA13" s="18">
        <v>0.17694810071877951</v>
      </c>
      <c r="AB13" s="18">
        <v>0.1847287311031271</v>
      </c>
      <c r="AD13" s="18">
        <v>0.2083664980468343</v>
      </c>
      <c r="AE13" s="18">
        <v>0.1946755235441078</v>
      </c>
      <c r="AF13" s="18">
        <v>0.1687461536713836</v>
      </c>
      <c r="AG13" s="18">
        <v>0.123909827490123</v>
      </c>
      <c r="AH13" s="18">
        <v>0.17419792677839621</v>
      </c>
      <c r="AI13" s="18">
        <v>0.15497716334535511</v>
      </c>
      <c r="AJ13" s="18">
        <v>0.17861705748632431</v>
      </c>
      <c r="AL13" s="18">
        <v>0.22414000000000001</v>
      </c>
      <c r="AM13" s="18">
        <v>0.15945999999999999</v>
      </c>
      <c r="AN13" s="18">
        <v>0.12008000000000001</v>
      </c>
      <c r="AP13" s="18">
        <v>0.2123325744031215</v>
      </c>
      <c r="AQ13" s="18">
        <v>0.16566198846971469</v>
      </c>
      <c r="AR13" s="18">
        <v>0.19692933574762139</v>
      </c>
      <c r="AS13" s="18">
        <v>0.2176006850715578</v>
      </c>
      <c r="AT13" s="18">
        <v>0.1535885422804433</v>
      </c>
      <c r="AU13" s="18">
        <v>9.4098747999675839E-2</v>
      </c>
      <c r="AW13" s="18">
        <v>0.19581342602873639</v>
      </c>
      <c r="AX13" s="18">
        <v>0.11728110227612849</v>
      </c>
      <c r="AZ13" s="18">
        <v>0.15761178363132131</v>
      </c>
      <c r="BA13" s="18">
        <v>0.20571277115295039</v>
      </c>
      <c r="BB13" s="18">
        <v>0.19462832265604571</v>
      </c>
      <c r="BC13" s="18">
        <v>0.2108526794434076</v>
      </c>
      <c r="BD13" s="18">
        <v>0.28235658075098141</v>
      </c>
      <c r="BE13" s="18">
        <v>0.16479448615790079</v>
      </c>
      <c r="BF13" s="18">
        <v>0.18040545339898201</v>
      </c>
      <c r="BG13" s="18">
        <v>0.1134680178386365</v>
      </c>
    </row>
    <row r="14" spans="2:61" ht="18.95" customHeight="1">
      <c r="B14" s="20" t="s">
        <v>409</v>
      </c>
      <c r="C14" s="18">
        <v>0.18450606369075609</v>
      </c>
      <c r="D14" s="18">
        <v>0.21157874433806809</v>
      </c>
      <c r="E14" s="18">
        <v>0.16409905812319031</v>
      </c>
      <c r="G14" s="18">
        <v>0.18610082891549279</v>
      </c>
      <c r="H14" s="18">
        <v>0.17326534890578729</v>
      </c>
      <c r="I14" s="18">
        <v>0.19614566865435351</v>
      </c>
      <c r="J14" s="18">
        <v>0.186151036630372</v>
      </c>
      <c r="K14" s="18">
        <v>0.1822304874926963</v>
      </c>
      <c r="L14" s="18">
        <v>0.16090602545452151</v>
      </c>
      <c r="M14" s="18">
        <v>0.22981467499661321</v>
      </c>
      <c r="N14" s="18">
        <v>0.17630825269170111</v>
      </c>
      <c r="O14" s="18">
        <v>0.15261170709729091</v>
      </c>
      <c r="Q14" s="18">
        <v>0.21864662409402369</v>
      </c>
      <c r="R14" s="18">
        <v>0.17757814094735541</v>
      </c>
      <c r="S14" s="18">
        <v>0.17154001845422831</v>
      </c>
      <c r="T14" s="18">
        <v>0.1607250985239265</v>
      </c>
      <c r="V14" s="18">
        <v>0.19714513088863281</v>
      </c>
      <c r="W14" s="18">
        <v>0.2353034488317467</v>
      </c>
      <c r="X14" s="18">
        <v>0.18730321785347301</v>
      </c>
      <c r="Y14" s="18">
        <v>0.15715109576198349</v>
      </c>
      <c r="Z14" s="18">
        <v>0.1580341667663526</v>
      </c>
      <c r="AA14" s="18">
        <v>0.162604565951151</v>
      </c>
      <c r="AB14" s="18">
        <v>0.190463611780257</v>
      </c>
      <c r="AD14" s="18">
        <v>0.22701057390945109</v>
      </c>
      <c r="AE14" s="18">
        <v>0.18657833629976611</v>
      </c>
      <c r="AF14" s="18">
        <v>0.14645759738430911</v>
      </c>
      <c r="AG14" s="18">
        <v>0.15989719818446821</v>
      </c>
      <c r="AH14" s="18">
        <v>0.16745355988508229</v>
      </c>
      <c r="AI14" s="18">
        <v>0.14165286852801251</v>
      </c>
      <c r="AJ14" s="18">
        <v>0</v>
      </c>
      <c r="AL14" s="18">
        <v>0.25645000000000001</v>
      </c>
      <c r="AM14" s="18">
        <v>0.19195999999999999</v>
      </c>
      <c r="AN14" s="18">
        <v>0.18664</v>
      </c>
      <c r="AP14" s="18">
        <v>0.2020264208621782</v>
      </c>
      <c r="AQ14" s="18">
        <v>0.14929108141720249</v>
      </c>
      <c r="AR14" s="18">
        <v>0.22567045898999649</v>
      </c>
      <c r="AS14" s="18">
        <v>0.1466581067813936</v>
      </c>
      <c r="AT14" s="18">
        <v>0.1608427637346482</v>
      </c>
      <c r="AU14" s="18">
        <v>0.26802862875564593</v>
      </c>
      <c r="AW14" s="18">
        <v>0.1948458402901358</v>
      </c>
      <c r="AX14" s="18">
        <v>0.1210417021035845</v>
      </c>
      <c r="AZ14" s="18">
        <v>0.19916403495262461</v>
      </c>
      <c r="BA14" s="18">
        <v>0.18315743190853981</v>
      </c>
      <c r="BB14" s="18">
        <v>0.1529605352902523</v>
      </c>
      <c r="BC14" s="18">
        <v>0.1874223822407009</v>
      </c>
      <c r="BD14" s="18">
        <v>0.2119430927870454</v>
      </c>
      <c r="BE14" s="18">
        <v>0.14880703264791689</v>
      </c>
      <c r="BF14" s="18">
        <v>0.20104337387546931</v>
      </c>
      <c r="BG14" s="18">
        <v>0.1673937526880297</v>
      </c>
    </row>
    <row r="15" spans="2:61" ht="18.95" customHeight="1">
      <c r="B15" s="20" t="s">
        <v>410</v>
      </c>
      <c r="C15" s="18">
        <v>0.1786880004920848</v>
      </c>
      <c r="D15" s="18">
        <v>0.15360237073582361</v>
      </c>
      <c r="E15" s="18">
        <v>0.19767190095028311</v>
      </c>
      <c r="G15" s="18">
        <v>0.16645219880025849</v>
      </c>
      <c r="H15" s="18">
        <v>0.18058846101216811</v>
      </c>
      <c r="I15" s="18">
        <v>0.14423646337384721</v>
      </c>
      <c r="J15" s="18">
        <v>0.18486304751586641</v>
      </c>
      <c r="K15" s="18">
        <v>0.18286921860528521</v>
      </c>
      <c r="L15" s="18">
        <v>0.17818620391560949</v>
      </c>
      <c r="M15" s="18">
        <v>0.153681786619528</v>
      </c>
      <c r="N15" s="18">
        <v>0.21225693048057589</v>
      </c>
      <c r="O15" s="18">
        <v>0.19388609272417859</v>
      </c>
      <c r="Q15" s="18">
        <v>0.14794021874438859</v>
      </c>
      <c r="R15" s="18">
        <v>0.1909277398944581</v>
      </c>
      <c r="S15" s="18">
        <v>0.19401114643186909</v>
      </c>
      <c r="T15" s="18">
        <v>0.18986411269432379</v>
      </c>
      <c r="V15" s="18">
        <v>0.1843105250026974</v>
      </c>
      <c r="W15" s="18">
        <v>0.165714698066949</v>
      </c>
      <c r="X15" s="18">
        <v>0.16280609679724301</v>
      </c>
      <c r="Y15" s="18">
        <v>0.17454916297292861</v>
      </c>
      <c r="Z15" s="18">
        <v>0.19125634145955869</v>
      </c>
      <c r="AA15" s="18">
        <v>0.17058165788069679</v>
      </c>
      <c r="AB15" s="18">
        <v>0.20165299353317351</v>
      </c>
      <c r="AD15" s="18">
        <v>0.16756329389971031</v>
      </c>
      <c r="AE15" s="18">
        <v>0.17228151031963329</v>
      </c>
      <c r="AF15" s="18">
        <v>0.19784558000487959</v>
      </c>
      <c r="AG15" s="18">
        <v>0.18785447506625449</v>
      </c>
      <c r="AH15" s="18">
        <v>0.17064696503008381</v>
      </c>
      <c r="AI15" s="18">
        <v>0.2047138777893823</v>
      </c>
      <c r="AJ15" s="18">
        <v>0.18967854775544049</v>
      </c>
      <c r="AL15" s="18">
        <v>0.16309999999999999</v>
      </c>
      <c r="AM15" s="18">
        <v>0.18285000000000001</v>
      </c>
      <c r="AN15" s="18">
        <v>0.17685000000000001</v>
      </c>
      <c r="AP15" s="18">
        <v>0.17571602404817241</v>
      </c>
      <c r="AQ15" s="18">
        <v>0.22347835806747671</v>
      </c>
      <c r="AR15" s="18">
        <v>0.1694995135433138</v>
      </c>
      <c r="AS15" s="18">
        <v>0.17084865661738111</v>
      </c>
      <c r="AT15" s="18">
        <v>0.2079380930495803</v>
      </c>
      <c r="AU15" s="18">
        <v>0.1506239761011999</v>
      </c>
      <c r="AW15" s="18">
        <v>0.1800210074099331</v>
      </c>
      <c r="AX15" s="18">
        <v>0.16609011853397529</v>
      </c>
      <c r="AZ15" s="18">
        <v>0.17007447392508171</v>
      </c>
      <c r="BA15" s="18">
        <v>0.18333593170132059</v>
      </c>
      <c r="BB15" s="18">
        <v>0.20164753106688951</v>
      </c>
      <c r="BC15" s="18">
        <v>0.16102983856701131</v>
      </c>
      <c r="BD15" s="18">
        <v>0.1827578286234752</v>
      </c>
      <c r="BE15" s="18">
        <v>0.19670551249478421</v>
      </c>
      <c r="BF15" s="18">
        <v>0.1766574079559794</v>
      </c>
      <c r="BG15" s="18">
        <v>0.16336563641923901</v>
      </c>
    </row>
    <row r="16" spans="2:61" ht="18.95" customHeight="1">
      <c r="B16" s="20" t="s">
        <v>411</v>
      </c>
      <c r="C16" s="18">
        <v>0.13069311041287279</v>
      </c>
      <c r="D16" s="18">
        <v>0.1291193313722479</v>
      </c>
      <c r="E16" s="18">
        <v>0.13168832873008751</v>
      </c>
      <c r="G16" s="18">
        <v>8.25532410360654E-2</v>
      </c>
      <c r="H16" s="18">
        <v>0.1246197018820191</v>
      </c>
      <c r="I16" s="18">
        <v>0.1198550877348258</v>
      </c>
      <c r="J16" s="18">
        <v>0.12735723921939959</v>
      </c>
      <c r="K16" s="18">
        <v>0.15696689159304911</v>
      </c>
      <c r="L16" s="18">
        <v>0.14248389183962951</v>
      </c>
      <c r="M16" s="18">
        <v>0.148910324833152</v>
      </c>
      <c r="N16" s="18">
        <v>0.12173340149338779</v>
      </c>
      <c r="O16" s="18">
        <v>0.1187525920718993</v>
      </c>
      <c r="Q16" s="18">
        <v>0.14152439327368019</v>
      </c>
      <c r="R16" s="18">
        <v>0.12626830672499681</v>
      </c>
      <c r="S16" s="18">
        <v>0.12731807650485369</v>
      </c>
      <c r="T16" s="18">
        <v>0.12523966015184851</v>
      </c>
      <c r="V16" s="18">
        <v>8.5122916382101149E-2</v>
      </c>
      <c r="W16" s="18">
        <v>0.12776649616193941</v>
      </c>
      <c r="X16" s="18">
        <v>0.1045400249840569</v>
      </c>
      <c r="Y16" s="18">
        <v>0.13252240735388421</v>
      </c>
      <c r="Z16" s="18">
        <v>0.16583700831267989</v>
      </c>
      <c r="AA16" s="18">
        <v>0.15993023475970519</v>
      </c>
      <c r="AB16" s="18">
        <v>0.14159515617785179</v>
      </c>
      <c r="AD16" s="18">
        <v>0.1371897964097491</v>
      </c>
      <c r="AE16" s="18">
        <v>0.12840981945722901</v>
      </c>
      <c r="AF16" s="18">
        <v>0.1122397332313238</v>
      </c>
      <c r="AG16" s="18">
        <v>0.14778221846556239</v>
      </c>
      <c r="AH16" s="18">
        <v>0.1436865223455315</v>
      </c>
      <c r="AI16" s="18">
        <v>0.1200758732131595</v>
      </c>
      <c r="AJ16" s="18">
        <v>0.17861705748632431</v>
      </c>
      <c r="AL16" s="18">
        <v>0.12317</v>
      </c>
      <c r="AM16" s="18">
        <v>0.10952000000000001</v>
      </c>
      <c r="AN16" s="18">
        <v>6.8540000000000004E-2</v>
      </c>
      <c r="AP16" s="18">
        <v>0.18186859595446189</v>
      </c>
      <c r="AQ16" s="18">
        <v>0.1033681908438039</v>
      </c>
      <c r="AR16" s="18">
        <v>0.13533487456217341</v>
      </c>
      <c r="AS16" s="18">
        <v>0.17108347202111779</v>
      </c>
      <c r="AT16" s="18">
        <v>0.1430859844028862</v>
      </c>
      <c r="AU16" s="18">
        <v>0.24979326036224059</v>
      </c>
      <c r="AW16" s="18">
        <v>0.13096419451243341</v>
      </c>
      <c r="AX16" s="18">
        <v>0.13077948997263761</v>
      </c>
      <c r="AZ16" s="18">
        <v>9.2755404599311461E-2</v>
      </c>
      <c r="BA16" s="18">
        <v>0.13275851707194261</v>
      </c>
      <c r="BB16" s="18">
        <v>0.14365060421790249</v>
      </c>
      <c r="BC16" s="18">
        <v>0.19931668506821651</v>
      </c>
      <c r="BD16" s="18">
        <v>0.16427639105481021</v>
      </c>
      <c r="BE16" s="18">
        <v>0.13125221926908301</v>
      </c>
      <c r="BF16" s="18">
        <v>0.1203255141313113</v>
      </c>
      <c r="BG16" s="18">
        <v>0.19964646072984721</v>
      </c>
    </row>
    <row r="17" spans="2:59" ht="18.95" customHeight="1">
      <c r="B17" s="20" t="s">
        <v>412</v>
      </c>
      <c r="C17" s="18">
        <v>0.1140127441146737</v>
      </c>
      <c r="D17" s="18">
        <v>0.103720433299106</v>
      </c>
      <c r="E17" s="18">
        <v>0.12163302962355051</v>
      </c>
      <c r="G17" s="18">
        <v>0.132510849313524</v>
      </c>
      <c r="H17" s="18">
        <v>0.1141427014747535</v>
      </c>
      <c r="I17" s="18">
        <v>0.10692732785516269</v>
      </c>
      <c r="J17" s="18">
        <v>0.107045333581984</v>
      </c>
      <c r="K17" s="18">
        <v>0.1002590613646681</v>
      </c>
      <c r="L17" s="18">
        <v>9.1930018394637977E-2</v>
      </c>
      <c r="M17" s="18">
        <v>0.1207383002340892</v>
      </c>
      <c r="N17" s="18">
        <v>0.1120026899816485</v>
      </c>
      <c r="O17" s="18">
        <v>0.14971024041739059</v>
      </c>
      <c r="Q17" s="18">
        <v>0.116641620645051</v>
      </c>
      <c r="R17" s="18">
        <v>0.12270004118858099</v>
      </c>
      <c r="S17" s="18">
        <v>0.1040583229134435</v>
      </c>
      <c r="T17" s="18">
        <v>0.10973524738279369</v>
      </c>
      <c r="V17" s="18">
        <v>0.1128888974043797</v>
      </c>
      <c r="W17" s="18">
        <v>9.8754341432233383E-2</v>
      </c>
      <c r="X17" s="18">
        <v>0.1059818950761504</v>
      </c>
      <c r="Y17" s="18">
        <v>0.12933352632468759</v>
      </c>
      <c r="Z17" s="18">
        <v>0.1084042826337502</v>
      </c>
      <c r="AA17" s="18">
        <v>0.1140743748720907</v>
      </c>
      <c r="AB17" s="18">
        <v>0.1293162743765392</v>
      </c>
      <c r="AD17" s="18">
        <v>0.10709007086897521</v>
      </c>
      <c r="AE17" s="18">
        <v>0.1216052510940774</v>
      </c>
      <c r="AF17" s="18">
        <v>0.12345293282161519</v>
      </c>
      <c r="AG17" s="18">
        <v>0.1263253179614619</v>
      </c>
      <c r="AH17" s="18">
        <v>0.1096391328161137</v>
      </c>
      <c r="AI17" s="18">
        <v>0.1032123156937074</v>
      </c>
      <c r="AJ17" s="18">
        <v>0.18967854775544049</v>
      </c>
      <c r="AL17" s="18">
        <v>9.851E-2</v>
      </c>
      <c r="AM17" s="18">
        <v>0.11638</v>
      </c>
      <c r="AN17" s="18">
        <v>0.10158</v>
      </c>
      <c r="AP17" s="18">
        <v>0.13875850421478619</v>
      </c>
      <c r="AQ17" s="18">
        <v>9.8942180541525482E-2</v>
      </c>
      <c r="AR17" s="18">
        <v>0.1341126605318595</v>
      </c>
      <c r="AS17" s="18">
        <v>0.11720417191895389</v>
      </c>
      <c r="AT17" s="18">
        <v>0.15494161725959699</v>
      </c>
      <c r="AU17" s="18">
        <v>0.21302043766800791</v>
      </c>
      <c r="AW17" s="18">
        <v>0.1101670134596907</v>
      </c>
      <c r="AX17" s="18">
        <v>0.1363656334023545</v>
      </c>
      <c r="AZ17" s="18">
        <v>0.1112027821045217</v>
      </c>
      <c r="BA17" s="18">
        <v>0.11035930796010281</v>
      </c>
      <c r="BB17" s="18">
        <v>0.10294479304870981</v>
      </c>
      <c r="BC17" s="18">
        <v>0.12754434982942331</v>
      </c>
      <c r="BD17" s="18">
        <v>0.12623308175440701</v>
      </c>
      <c r="BE17" s="18">
        <v>8.6950072495081548E-2</v>
      </c>
      <c r="BF17" s="18">
        <v>0.14173917620627</v>
      </c>
      <c r="BG17" s="18">
        <v>0.17874128430904379</v>
      </c>
    </row>
    <row r="18" spans="2:59" ht="18.95" customHeight="1">
      <c r="B18" s="20" t="s">
        <v>413</v>
      </c>
      <c r="C18" s="18">
        <v>0.10874665804972759</v>
      </c>
      <c r="D18" s="18">
        <v>0.1222650054718797</v>
      </c>
      <c r="E18" s="18">
        <v>9.8146709145085165E-2</v>
      </c>
      <c r="G18" s="18">
        <v>0.1064860222684159</v>
      </c>
      <c r="H18" s="18">
        <v>9.6400693134279999E-2</v>
      </c>
      <c r="I18" s="18">
        <v>0.10667422492711021</v>
      </c>
      <c r="J18" s="18">
        <v>0.11195037374454569</v>
      </c>
      <c r="K18" s="18">
        <v>0.1205960265053934</v>
      </c>
      <c r="L18" s="18">
        <v>8.9016115812308283E-2</v>
      </c>
      <c r="M18" s="18">
        <v>0.15531668461050141</v>
      </c>
      <c r="N18" s="18">
        <v>8.6102089835219137E-2</v>
      </c>
      <c r="O18" s="18">
        <v>9.4274390390064924E-2</v>
      </c>
      <c r="Q18" s="18">
        <v>0.119591854278269</v>
      </c>
      <c r="R18" s="18">
        <v>0.1100830300912358</v>
      </c>
      <c r="S18" s="18">
        <v>0.1033190472978705</v>
      </c>
      <c r="T18" s="18">
        <v>0.10105504937290551</v>
      </c>
      <c r="V18" s="18">
        <v>0.12772333938974201</v>
      </c>
      <c r="W18" s="18">
        <v>0.1041725572347561</v>
      </c>
      <c r="X18" s="18">
        <v>0.1139725957809986</v>
      </c>
      <c r="Y18" s="18">
        <v>8.4021925826614136E-2</v>
      </c>
      <c r="Z18" s="18">
        <v>8.9046014231183537E-2</v>
      </c>
      <c r="AA18" s="18">
        <v>0.12408588116627189</v>
      </c>
      <c r="AB18" s="18">
        <v>0.11681231502928981</v>
      </c>
      <c r="AD18" s="18">
        <v>0.12826443827464221</v>
      </c>
      <c r="AE18" s="18">
        <v>0.1037147083555636</v>
      </c>
      <c r="AF18" s="18">
        <v>8.4012813352310436E-2</v>
      </c>
      <c r="AG18" s="18">
        <v>0.1063894704859186</v>
      </c>
      <c r="AH18" s="18">
        <v>0.1245015125585395</v>
      </c>
      <c r="AI18" s="18">
        <v>7.3626759630106606E-2</v>
      </c>
      <c r="AJ18" s="18">
        <v>0</v>
      </c>
      <c r="AL18" s="18">
        <v>0.10816000000000001</v>
      </c>
      <c r="AM18" s="18">
        <v>0.13020000000000001</v>
      </c>
      <c r="AN18" s="18">
        <v>0.13281000000000001</v>
      </c>
      <c r="AP18" s="18">
        <v>0.1114675093221239</v>
      </c>
      <c r="AQ18" s="18">
        <v>0.1102864307473191</v>
      </c>
      <c r="AR18" s="18">
        <v>0.1544180117389973</v>
      </c>
      <c r="AS18" s="18">
        <v>9.0598239754380278E-2</v>
      </c>
      <c r="AT18" s="18">
        <v>0.13116027114775181</v>
      </c>
      <c r="AU18" s="18">
        <v>9.4302717297896591E-2</v>
      </c>
      <c r="AW18" s="18">
        <v>0.1106654477208584</v>
      </c>
      <c r="AX18" s="18">
        <v>8.970076535476465E-2</v>
      </c>
      <c r="AZ18" s="18">
        <v>0.103913241247372</v>
      </c>
      <c r="BA18" s="18">
        <v>0.13172418089741461</v>
      </c>
      <c r="BB18" s="18">
        <v>0.1091171226980622</v>
      </c>
      <c r="BC18" s="18">
        <v>8.9217602961452355E-2</v>
      </c>
      <c r="BD18" s="18">
        <v>0.15691353638222261</v>
      </c>
      <c r="BE18" s="18">
        <v>0.10582629671859529</v>
      </c>
      <c r="BF18" s="18">
        <v>8.859563917643018E-2</v>
      </c>
      <c r="BG18" s="18">
        <v>5.5807118817753187E-2</v>
      </c>
    </row>
    <row r="19" spans="2:59" ht="18.95" customHeight="1">
      <c r="B19" s="20" t="s">
        <v>414</v>
      </c>
      <c r="C19" s="18">
        <v>0.106188970047389</v>
      </c>
      <c r="D19" s="18">
        <v>0.1082421330673865</v>
      </c>
      <c r="E19" s="18">
        <v>0.10485888097662641</v>
      </c>
      <c r="G19" s="18">
        <v>0.14259789138476989</v>
      </c>
      <c r="H19" s="18">
        <v>0.1094071750377405</v>
      </c>
      <c r="I19" s="18">
        <v>9.8209508781103988E-2</v>
      </c>
      <c r="J19" s="18">
        <v>0.1005851104702815</v>
      </c>
      <c r="K19" s="18">
        <v>7.4575848067013478E-2</v>
      </c>
      <c r="L19" s="18">
        <v>0.10686612512797319</v>
      </c>
      <c r="M19" s="18">
        <v>0.1068154387165878</v>
      </c>
      <c r="N19" s="18">
        <v>0.1009629111823681</v>
      </c>
      <c r="O19" s="18">
        <v>0.13918553166944631</v>
      </c>
      <c r="Q19" s="18">
        <v>0.10034113411112371</v>
      </c>
      <c r="R19" s="18">
        <v>0.11746073816777181</v>
      </c>
      <c r="S19" s="18">
        <v>8.9957288893734957E-2</v>
      </c>
      <c r="T19" s="18">
        <v>0.12489552777864391</v>
      </c>
      <c r="V19" s="18">
        <v>9.4510763636204698E-2</v>
      </c>
      <c r="W19" s="18">
        <v>0.1033723278728117</v>
      </c>
      <c r="X19" s="18">
        <v>0.1132691902617471</v>
      </c>
      <c r="Y19" s="18">
        <v>0.10351338546060621</v>
      </c>
      <c r="Z19" s="18">
        <v>9.1451989786577842E-2</v>
      </c>
      <c r="AA19" s="18">
        <v>0.1234130959050056</v>
      </c>
      <c r="AB19" s="18">
        <v>0.1137334010595256</v>
      </c>
      <c r="AD19" s="18">
        <v>0.1128638505675966</v>
      </c>
      <c r="AE19" s="18">
        <v>9.1005774397211539E-2</v>
      </c>
      <c r="AF19" s="18">
        <v>0.1073295107211185</v>
      </c>
      <c r="AG19" s="18">
        <v>0.1208193730075597</v>
      </c>
      <c r="AH19" s="18">
        <v>9.2542232013073419E-2</v>
      </c>
      <c r="AI19" s="18">
        <v>0.12950972020192239</v>
      </c>
      <c r="AJ19" s="18">
        <v>0.18967854775544049</v>
      </c>
      <c r="AL19" s="18">
        <v>0.10433000000000001</v>
      </c>
      <c r="AM19" s="18">
        <v>0.1032</v>
      </c>
      <c r="AN19" s="18">
        <v>0.10585</v>
      </c>
      <c r="AP19" s="18">
        <v>9.9946641261578775E-2</v>
      </c>
      <c r="AQ19" s="18">
        <v>9.9644565896721243E-2</v>
      </c>
      <c r="AR19" s="18">
        <v>0.16317072734154289</v>
      </c>
      <c r="AS19" s="18">
        <v>0.1032742113492215</v>
      </c>
      <c r="AT19" s="18">
        <v>0.15026890247826069</v>
      </c>
      <c r="AU19" s="18">
        <v>5.7842491985686521E-2</v>
      </c>
      <c r="AW19" s="18">
        <v>0.1007241795710921</v>
      </c>
      <c r="AX19" s="18">
        <v>0.14194389539224761</v>
      </c>
      <c r="AZ19" s="18">
        <v>0.1089307300659647</v>
      </c>
      <c r="BA19" s="18">
        <v>0.109167520629335</v>
      </c>
      <c r="BB19" s="18">
        <v>0.1086301594205332</v>
      </c>
      <c r="BC19" s="18">
        <v>0.1041490736274911</v>
      </c>
      <c r="BD19" s="18">
        <v>0.11835618125668269</v>
      </c>
      <c r="BE19" s="18">
        <v>0.10920024588218639</v>
      </c>
      <c r="BF19" s="18">
        <v>7.6743648756350813E-2</v>
      </c>
      <c r="BG19" s="18">
        <v>5.6177678746768468E-2</v>
      </c>
    </row>
    <row r="20" spans="2:59" ht="18.95" customHeight="1">
      <c r="B20" s="20" t="s">
        <v>415</v>
      </c>
      <c r="C20" s="18">
        <v>8.7797370040238173E-2</v>
      </c>
      <c r="D20" s="18">
        <v>0.101519874425525</v>
      </c>
      <c r="E20" s="18">
        <v>7.7375576027046075E-2</v>
      </c>
      <c r="G20" s="18">
        <v>0.1041140063078048</v>
      </c>
      <c r="H20" s="18">
        <v>0.1040557759365235</v>
      </c>
      <c r="I20" s="18">
        <v>9.0589353053703525E-2</v>
      </c>
      <c r="J20" s="18">
        <v>0.11464065614685701</v>
      </c>
      <c r="K20" s="18">
        <v>6.3408962265741428E-2</v>
      </c>
      <c r="L20" s="18">
        <v>7.9283127900896713E-2</v>
      </c>
      <c r="M20" s="18">
        <v>6.0437589565461393E-2</v>
      </c>
      <c r="N20" s="18">
        <v>9.7879555410162106E-2</v>
      </c>
      <c r="O20" s="18">
        <v>9.5708600775621724E-2</v>
      </c>
      <c r="Q20" s="18">
        <v>9.0318235137343425E-2</v>
      </c>
      <c r="R20" s="18">
        <v>7.8455321792722771E-2</v>
      </c>
      <c r="S20" s="18">
        <v>0.1049589413215524</v>
      </c>
      <c r="T20" s="18">
        <v>7.41805645322174E-2</v>
      </c>
      <c r="V20" s="18">
        <v>0.1134031614227325</v>
      </c>
      <c r="W20" s="18">
        <v>6.5258596886229467E-2</v>
      </c>
      <c r="X20" s="18">
        <v>6.768060513447334E-2</v>
      </c>
      <c r="Y20" s="18">
        <v>9.0643938199285873E-2</v>
      </c>
      <c r="Z20" s="18">
        <v>9.9992200261116146E-2</v>
      </c>
      <c r="AA20" s="18">
        <v>9.0499646336722792E-2</v>
      </c>
      <c r="AB20" s="18">
        <v>8.7988428742621388E-2</v>
      </c>
      <c r="AD20" s="18">
        <v>6.0356844692386488E-2</v>
      </c>
      <c r="AE20" s="18">
        <v>8.9903494763725694E-2</v>
      </c>
      <c r="AF20" s="18">
        <v>9.4031996261524156E-2</v>
      </c>
      <c r="AG20" s="18">
        <v>0.1036332563135749</v>
      </c>
      <c r="AH20" s="18">
        <v>0.110694642470021</v>
      </c>
      <c r="AI20" s="18">
        <v>0.13038943212371151</v>
      </c>
      <c r="AJ20" s="18">
        <v>0</v>
      </c>
      <c r="AL20" s="18">
        <v>7.6130000000000003E-2</v>
      </c>
      <c r="AM20" s="18">
        <v>0.10731</v>
      </c>
      <c r="AN20" s="18">
        <v>5.3670000000000002E-2</v>
      </c>
      <c r="AP20" s="18">
        <v>8.19408103121088E-2</v>
      </c>
      <c r="AQ20" s="18">
        <v>9.1378809351991622E-2</v>
      </c>
      <c r="AR20" s="18">
        <v>9.8008641963236359E-2</v>
      </c>
      <c r="AS20" s="18">
        <v>9.7931390901724577E-2</v>
      </c>
      <c r="AT20" s="18">
        <v>0.1013398463662652</v>
      </c>
      <c r="AU20" s="18">
        <v>9.8240867495829845E-2</v>
      </c>
      <c r="AW20" s="18">
        <v>9.1152069870380631E-2</v>
      </c>
      <c r="AX20" s="18">
        <v>6.7169241331969484E-2</v>
      </c>
      <c r="AZ20" s="18">
        <v>8.9416777994960062E-2</v>
      </c>
      <c r="BA20" s="18">
        <v>6.9747049977787037E-2</v>
      </c>
      <c r="BB20" s="18">
        <v>0.107657505404335</v>
      </c>
      <c r="BC20" s="18">
        <v>8.5446049752842451E-2</v>
      </c>
      <c r="BD20" s="18">
        <v>6.9061285100877737E-2</v>
      </c>
      <c r="BE20" s="18">
        <v>0.1326930445914529</v>
      </c>
      <c r="BF20" s="18">
        <v>7.6139001581137844E-2</v>
      </c>
      <c r="BG20" s="18">
        <v>8.2259679155694918E-2</v>
      </c>
    </row>
    <row r="21" spans="2:59" ht="18.95" customHeight="1">
      <c r="B21" s="20" t="s">
        <v>151</v>
      </c>
      <c r="C21" s="18">
        <v>0.1023870831332906</v>
      </c>
      <c r="D21" s="18">
        <v>6.5158768396938557E-2</v>
      </c>
      <c r="E21" s="18">
        <v>0.1308043913907205</v>
      </c>
      <c r="G21" s="18">
        <v>0.11986366425534831</v>
      </c>
      <c r="H21" s="18">
        <v>0.108283723632663</v>
      </c>
      <c r="I21" s="18">
        <v>0.11364572612541179</v>
      </c>
      <c r="J21" s="18">
        <v>0.1042877157618039</v>
      </c>
      <c r="K21" s="18">
        <v>7.8752535517271516E-2</v>
      </c>
      <c r="L21" s="18">
        <v>0.13507802179073661</v>
      </c>
      <c r="M21" s="18">
        <v>4.442912149048045E-2</v>
      </c>
      <c r="N21" s="18">
        <v>0.1224953068423124</v>
      </c>
      <c r="O21" s="18">
        <v>0.12672131693202571</v>
      </c>
      <c r="Q21" s="18">
        <v>8.1261093514957708E-2</v>
      </c>
      <c r="R21" s="18">
        <v>0.10259364298581761</v>
      </c>
      <c r="S21" s="18">
        <v>9.6504067902406176E-2</v>
      </c>
      <c r="T21" s="18">
        <v>0.13705503210792941</v>
      </c>
      <c r="V21" s="18">
        <v>0.13888202271517849</v>
      </c>
      <c r="W21" s="18">
        <v>0.1029312061782571</v>
      </c>
      <c r="X21" s="18">
        <v>0.107838403528976</v>
      </c>
      <c r="Y21" s="18">
        <v>0.1272245469513493</v>
      </c>
      <c r="Z21" s="18">
        <v>6.9847167704794599E-2</v>
      </c>
      <c r="AA21" s="18">
        <v>9.5177962057733378E-2</v>
      </c>
      <c r="AB21" s="18">
        <v>7.4612196120281235E-2</v>
      </c>
      <c r="AD21" s="18">
        <v>6.6013077932419145E-2</v>
      </c>
      <c r="AE21" s="18">
        <v>8.5715899025791159E-2</v>
      </c>
      <c r="AF21" s="18">
        <v>0.12831996852874181</v>
      </c>
      <c r="AG21" s="18">
        <v>0.1655073789810492</v>
      </c>
      <c r="AH21" s="18">
        <v>0.12633840438459151</v>
      </c>
      <c r="AI21" s="18">
        <v>0.14752960369737861</v>
      </c>
      <c r="AJ21" s="18">
        <v>0.63170439475823514</v>
      </c>
      <c r="AL21" s="18">
        <v>8.6910000000000001E-2</v>
      </c>
      <c r="AM21" s="18">
        <v>9.5899999999999999E-2</v>
      </c>
      <c r="AN21" s="18">
        <v>0.12812000000000001</v>
      </c>
      <c r="AP21" s="18">
        <v>3.7237277177981448E-2</v>
      </c>
      <c r="AQ21" s="18">
        <v>0.1161042666585682</v>
      </c>
      <c r="AR21" s="18">
        <v>5.5817359497219499E-2</v>
      </c>
      <c r="AS21" s="18">
        <v>0.1009039270888475</v>
      </c>
      <c r="AT21" s="18">
        <v>6.1664533453401872E-2</v>
      </c>
      <c r="AU21" s="18">
        <v>0</v>
      </c>
      <c r="AW21" s="18">
        <v>8.3348318546828254E-2</v>
      </c>
      <c r="AX21" s="18">
        <v>0.22481082210427561</v>
      </c>
      <c r="AZ21" s="18">
        <v>0.12215740242787761</v>
      </c>
      <c r="BA21" s="18">
        <v>9.9055473714973127E-2</v>
      </c>
      <c r="BB21" s="18">
        <v>8.0979114516055578E-2</v>
      </c>
      <c r="BC21" s="18">
        <v>7.4170071310902239E-2</v>
      </c>
      <c r="BD21" s="18">
        <v>4.1578594887186807E-2</v>
      </c>
      <c r="BE21" s="18">
        <v>2.1476302142978961E-2</v>
      </c>
      <c r="BF21" s="18">
        <v>0.1763196559357865</v>
      </c>
      <c r="BG21" s="18">
        <v>0.1512487088669382</v>
      </c>
    </row>
    <row r="22" spans="2:59" ht="18.95" customHeight="1">
      <c r="B22" s="20" t="s">
        <v>120</v>
      </c>
      <c r="C22" s="18">
        <v>1.129359330593396E-2</v>
      </c>
      <c r="D22" s="18">
        <v>9.2620822205154996E-3</v>
      </c>
      <c r="E22" s="18">
        <v>1.2747749481116479E-2</v>
      </c>
      <c r="G22" s="18">
        <v>8.6209895637969526E-3</v>
      </c>
      <c r="H22" s="18">
        <v>9.2335261056639886E-3</v>
      </c>
      <c r="I22" s="18">
        <v>9.7991004667371019E-3</v>
      </c>
      <c r="J22" s="18">
        <v>1.677131065521064E-2</v>
      </c>
      <c r="K22" s="18">
        <v>1.8037662875494812E-2</v>
      </c>
      <c r="L22" s="18">
        <v>9.8785701897932988E-3</v>
      </c>
      <c r="M22" s="18">
        <v>1.433989327708967E-2</v>
      </c>
      <c r="N22" s="18">
        <v>9.2498903621259891E-3</v>
      </c>
      <c r="O22" s="18">
        <v>4.3797006990762243E-3</v>
      </c>
      <c r="Q22" s="18">
        <v>1.3576133986907451E-2</v>
      </c>
      <c r="R22" s="18">
        <v>8.8369805810742646E-3</v>
      </c>
      <c r="S22" s="18">
        <v>9.5321816171023335E-3</v>
      </c>
      <c r="T22" s="18">
        <v>1.232388373905797E-2</v>
      </c>
      <c r="V22" s="18">
        <v>1.268671103655801E-2</v>
      </c>
      <c r="W22" s="18">
        <v>8.3361586491101144E-3</v>
      </c>
      <c r="X22" s="18">
        <v>1.8458294714445969E-3</v>
      </c>
      <c r="Y22" s="18">
        <v>1.728655606382579E-2</v>
      </c>
      <c r="Z22" s="18">
        <v>1.4988360601680951E-2</v>
      </c>
      <c r="AA22" s="18">
        <v>1.162522569580428E-2</v>
      </c>
      <c r="AB22" s="18">
        <v>1.2762234699816129E-2</v>
      </c>
      <c r="AD22" s="18">
        <v>4.2854571831919767E-3</v>
      </c>
      <c r="AE22" s="18">
        <v>2.150182680580532E-2</v>
      </c>
      <c r="AF22" s="18">
        <v>1.3413598186516549E-2</v>
      </c>
      <c r="AG22" s="18">
        <v>2.4166422952297161E-2</v>
      </c>
      <c r="AH22" s="18">
        <v>7.2300969767222041E-3</v>
      </c>
      <c r="AI22" s="18">
        <v>1.158555532481721E-2</v>
      </c>
      <c r="AJ22" s="18">
        <v>0</v>
      </c>
      <c r="AL22" s="18">
        <v>7.7000000000000002E-3</v>
      </c>
      <c r="AM22" s="18">
        <v>6.7200000000000003E-3</v>
      </c>
      <c r="AN22" s="18">
        <v>1.7049999999999999E-2</v>
      </c>
      <c r="AP22" s="18">
        <v>1.208228404498124E-2</v>
      </c>
      <c r="AQ22" s="18">
        <v>1.4254442038878899E-2</v>
      </c>
      <c r="AR22" s="18">
        <v>1.618856739573369E-2</v>
      </c>
      <c r="AS22" s="18">
        <v>1.357580702090464E-2</v>
      </c>
      <c r="AT22" s="18">
        <v>1.937745510346792E-2</v>
      </c>
      <c r="AU22" s="18">
        <v>0</v>
      </c>
      <c r="AW22" s="18">
        <v>1.194552654743444E-2</v>
      </c>
      <c r="AX22" s="18">
        <v>7.6954710173158074E-3</v>
      </c>
      <c r="AZ22" s="18">
        <v>1.031175434919511E-2</v>
      </c>
      <c r="BA22" s="18">
        <v>8.2144510778735368E-3</v>
      </c>
      <c r="BB22" s="18">
        <v>6.2843672542383716E-3</v>
      </c>
      <c r="BC22" s="18">
        <v>2.3937012247096129E-2</v>
      </c>
      <c r="BD22" s="18">
        <v>8.3478210892174286E-3</v>
      </c>
      <c r="BE22" s="18">
        <v>1.351497404213222E-2</v>
      </c>
      <c r="BF22" s="18">
        <v>1.383249645341064E-2</v>
      </c>
      <c r="BG22" s="18">
        <v>2.015812224645696E-2</v>
      </c>
    </row>
    <row r="24" spans="2:59">
      <c r="B24" s="21" t="s">
        <v>41</v>
      </c>
    </row>
    <row r="25" spans="2:59">
      <c r="B25" t="s">
        <v>483</v>
      </c>
    </row>
    <row r="26" spans="2:59">
      <c r="B26" t="s">
        <v>11</v>
      </c>
    </row>
    <row r="27" spans="2:59">
      <c r="B27"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K18"/>
  <sheetViews>
    <sheetView showGridLines="0" topLeftCell="I4" workbookViewId="0">
      <selection activeCell="C13" sqref="C13:P16"/>
    </sheetView>
  </sheetViews>
  <sheetFormatPr defaultRowHeight="14.45"/>
  <cols>
    <col min="1" max="1" width="5" customWidth="1"/>
    <col min="2" max="2" width="25" customWidth="1"/>
    <col min="3" max="11" width="20" customWidth="1"/>
  </cols>
  <sheetData>
    <row r="2" spans="2:11" ht="39.950000000000003" customHeight="1">
      <c r="D2" s="19" t="s">
        <v>569</v>
      </c>
    </row>
    <row r="6" spans="2:11" ht="120" customHeight="1">
      <c r="C6" s="22" t="s">
        <v>570</v>
      </c>
      <c r="D6" s="22" t="s">
        <v>571</v>
      </c>
      <c r="E6" s="22" t="s">
        <v>572</v>
      </c>
      <c r="F6" s="22" t="s">
        <v>573</v>
      </c>
      <c r="G6" s="22" t="s">
        <v>574</v>
      </c>
      <c r="H6" s="22" t="s">
        <v>575</v>
      </c>
      <c r="I6" s="22" t="s">
        <v>576</v>
      </c>
      <c r="J6" s="22" t="s">
        <v>577</v>
      </c>
      <c r="K6" s="22" t="s">
        <v>578</v>
      </c>
    </row>
    <row r="7" spans="2:11">
      <c r="B7" s="20" t="s">
        <v>355</v>
      </c>
      <c r="C7" s="18">
        <v>3.8959200446540082E-2</v>
      </c>
      <c r="D7" s="18">
        <v>0.15169379762591989</v>
      </c>
      <c r="E7" s="18">
        <v>0.15241496770270899</v>
      </c>
      <c r="F7" s="18">
        <v>7.4796301842284516E-2</v>
      </c>
      <c r="G7" s="18">
        <v>0.1226710553540277</v>
      </c>
      <c r="H7" s="18">
        <v>0.1888763109555297</v>
      </c>
      <c r="I7" s="18">
        <v>0.1125174259276813</v>
      </c>
      <c r="J7" s="18">
        <v>5.8528569988828077E-2</v>
      </c>
      <c r="K7" s="18">
        <v>0.13435099941375001</v>
      </c>
    </row>
    <row r="8" spans="2:11">
      <c r="B8" s="20" t="s">
        <v>356</v>
      </c>
      <c r="C8" s="18">
        <v>0.1027574134319551</v>
      </c>
      <c r="D8" s="18">
        <v>0.4397356188907392</v>
      </c>
      <c r="E8" s="18">
        <v>0.43233461494836201</v>
      </c>
      <c r="F8" s="18">
        <v>0.21630453146971049</v>
      </c>
      <c r="G8" s="18">
        <v>0.29843560333300362</v>
      </c>
      <c r="H8" s="18">
        <v>0.31351196638417939</v>
      </c>
      <c r="I8" s="18">
        <v>0.33372116881200248</v>
      </c>
      <c r="J8" s="18">
        <v>0.19565471258359929</v>
      </c>
      <c r="K8" s="18">
        <v>0.30793938965324957</v>
      </c>
    </row>
    <row r="9" spans="2:11">
      <c r="B9" s="20" t="s">
        <v>357</v>
      </c>
      <c r="C9" s="18">
        <v>0.14675798240888061</v>
      </c>
      <c r="D9" s="18">
        <v>0.1970025822328357</v>
      </c>
      <c r="E9" s="18">
        <v>0.2083379872360136</v>
      </c>
      <c r="F9" s="18">
        <v>0.18965186855988381</v>
      </c>
      <c r="G9" s="18">
        <v>0.21550227096349001</v>
      </c>
      <c r="H9" s="18">
        <v>0.18196900017088291</v>
      </c>
      <c r="I9" s="18">
        <v>0.34953889772564989</v>
      </c>
      <c r="J9" s="18">
        <v>0.19134642155814779</v>
      </c>
      <c r="K9" s="18">
        <v>0.16637098919641649</v>
      </c>
    </row>
    <row r="10" spans="2:11">
      <c r="B10" s="20" t="s">
        <v>358</v>
      </c>
      <c r="C10" s="18">
        <v>0.4210724418222711</v>
      </c>
      <c r="D10" s="18">
        <v>0.15929360928242209</v>
      </c>
      <c r="E10" s="18">
        <v>0.15185583753919421</v>
      </c>
      <c r="F10" s="18">
        <v>0.3544412451875909</v>
      </c>
      <c r="G10" s="18">
        <v>0.27342663173695891</v>
      </c>
      <c r="H10" s="18">
        <v>0.2126413586206039</v>
      </c>
      <c r="I10" s="18">
        <v>0.15291875979696101</v>
      </c>
      <c r="J10" s="18">
        <v>0.35131933681556249</v>
      </c>
      <c r="K10" s="18">
        <v>0.27182682991587909</v>
      </c>
    </row>
    <row r="11" spans="2:11">
      <c r="B11" s="20" t="s">
        <v>359</v>
      </c>
      <c r="C11" s="18">
        <v>0.29045296189035308</v>
      </c>
      <c r="D11" s="18">
        <v>5.2274391968083027E-2</v>
      </c>
      <c r="E11" s="18">
        <v>5.5056592573721197E-2</v>
      </c>
      <c r="F11" s="18">
        <v>0.1648060529405303</v>
      </c>
      <c r="G11" s="18">
        <v>8.9964438612519682E-2</v>
      </c>
      <c r="H11" s="18">
        <v>0.103001363868804</v>
      </c>
      <c r="I11" s="18">
        <v>5.1303747737705067E-2</v>
      </c>
      <c r="J11" s="18">
        <v>0.20315095905386221</v>
      </c>
      <c r="K11" s="18">
        <v>0.11951179182070459</v>
      </c>
    </row>
    <row r="13" spans="2:11">
      <c r="C13" s="23"/>
      <c r="D13" s="23"/>
      <c r="E13" s="23"/>
      <c r="F13" s="23"/>
      <c r="G13" s="23"/>
      <c r="H13" s="23"/>
      <c r="I13" s="23"/>
      <c r="J13" s="23"/>
      <c r="K13" s="23"/>
    </row>
    <row r="14" spans="2:11">
      <c r="B14" t="s">
        <v>483</v>
      </c>
    </row>
    <row r="15" spans="2:11">
      <c r="B15" t="s">
        <v>11</v>
      </c>
    </row>
    <row r="18" spans="2:2">
      <c r="B18" t="str">
        <f>HYPERLINK("#Contents!A1", "Return to Contents")</f>
        <v>Return to Contents</v>
      </c>
    </row>
  </sheetData>
  <pageMargins left="0.75" right="0.75" top="1" bottom="1" header="0.5" footer="0.5"/>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BI18"/>
  <sheetViews>
    <sheetView showGridLines="0" workbookViewId="0">
      <pane xSplit="2" topLeftCell="AT1" activePane="topRight" state="frozen"/>
      <selection pane="topRight" activeCell="C15" sqref="C15:BJ16"/>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416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355</v>
      </c>
      <c r="C9" s="18">
        <v>3.8959200446540082E-2</v>
      </c>
      <c r="D9" s="18">
        <v>5.3682963741724467E-2</v>
      </c>
      <c r="E9" s="18">
        <v>2.7740042833438179E-2</v>
      </c>
      <c r="G9" s="18">
        <v>5.3429595225291171E-2</v>
      </c>
      <c r="H9" s="18">
        <v>3.5807377133868508E-2</v>
      </c>
      <c r="I9" s="18">
        <v>3.1641224265737261E-2</v>
      </c>
      <c r="J9" s="18">
        <v>2.351023002772552E-2</v>
      </c>
      <c r="K9" s="18">
        <v>3.7738374049162797E-2</v>
      </c>
      <c r="L9" s="18">
        <v>3.5021208623586077E-2</v>
      </c>
      <c r="M9" s="18">
        <v>6.0577769067452207E-2</v>
      </c>
      <c r="N9" s="18">
        <v>3.2129519458050787E-2</v>
      </c>
      <c r="O9" s="18">
        <v>3.8348030021640438E-2</v>
      </c>
      <c r="Q9" s="18">
        <v>7.1382670527604317E-2</v>
      </c>
      <c r="R9" s="18">
        <v>1.30271656306277E-2</v>
      </c>
      <c r="S9" s="18">
        <v>2.6257612132180069E-2</v>
      </c>
      <c r="T9" s="18">
        <v>2.7561180200960211E-2</v>
      </c>
      <c r="V9" s="18">
        <v>4.9189767513806798E-2</v>
      </c>
      <c r="W9" s="18">
        <v>7.9183180329068834E-2</v>
      </c>
      <c r="X9" s="18">
        <v>4.2993258546889332E-2</v>
      </c>
      <c r="Y9" s="18">
        <v>2.0196272654710912E-2</v>
      </c>
      <c r="Z9" s="18">
        <v>1.780302779983774E-2</v>
      </c>
      <c r="AA9" s="18">
        <v>2.2277016126650801E-2</v>
      </c>
      <c r="AB9" s="18">
        <v>3.868918900079614E-2</v>
      </c>
      <c r="AD9" s="18">
        <v>7.4634007069613956E-2</v>
      </c>
      <c r="AE9" s="18">
        <v>2.7797998981672921E-2</v>
      </c>
      <c r="AF9" s="18">
        <v>1.488372896271644E-2</v>
      </c>
      <c r="AG9" s="18">
        <v>3.7681408362068493E-2</v>
      </c>
      <c r="AH9" s="18">
        <v>1.881808494764552E-2</v>
      </c>
      <c r="AI9" s="18">
        <v>1.2596426785962881E-2</v>
      </c>
      <c r="AJ9" s="18">
        <v>0.20679902059167171</v>
      </c>
      <c r="AL9" s="18">
        <v>9.0429999999999996E-2</v>
      </c>
      <c r="AM9" s="18">
        <v>3.5229999999999997E-2</v>
      </c>
      <c r="AN9" s="18">
        <v>2.7869999999999999E-2</v>
      </c>
      <c r="AP9" s="18">
        <v>4.5277560159807627E-2</v>
      </c>
      <c r="AQ9" s="18">
        <v>3.03735921387778E-2</v>
      </c>
      <c r="AR9" s="18">
        <v>6.8600232883956154E-3</v>
      </c>
      <c r="AS9" s="18">
        <v>1.479991423820253E-2</v>
      </c>
      <c r="AT9" s="18">
        <v>1.4140410179609691E-2</v>
      </c>
      <c r="AU9" s="18">
        <v>4.1958102451170293E-2</v>
      </c>
      <c r="AW9" s="18">
        <v>4.1472542187066183E-2</v>
      </c>
      <c r="AX9" s="18">
        <v>2.4619644504676019E-2</v>
      </c>
      <c r="AZ9" s="18">
        <v>4.4387574914203191E-2</v>
      </c>
      <c r="BA9" s="18">
        <v>5.5799233846784042E-2</v>
      </c>
      <c r="BB9" s="18">
        <v>2.6903579405241101E-2</v>
      </c>
      <c r="BC9" s="18">
        <v>2.3806187962134601E-2</v>
      </c>
      <c r="BD9" s="18">
        <v>2.3894558715572601E-2</v>
      </c>
      <c r="BE9" s="18">
        <v>4.8009473769165992E-2</v>
      </c>
      <c r="BF9" s="18">
        <v>2.0246668484496209E-2</v>
      </c>
      <c r="BG9" s="18">
        <v>0</v>
      </c>
    </row>
    <row r="10" spans="2:61" ht="18.95" customHeight="1">
      <c r="B10" s="20" t="s">
        <v>356</v>
      </c>
      <c r="C10" s="18">
        <v>0.1027574134319551</v>
      </c>
      <c r="D10" s="18">
        <v>0.12940041616493031</v>
      </c>
      <c r="E10" s="18">
        <v>8.2405039821756718E-2</v>
      </c>
      <c r="G10" s="18">
        <v>9.6967121891451472E-2</v>
      </c>
      <c r="H10" s="18">
        <v>0.1094906565876631</v>
      </c>
      <c r="I10" s="18">
        <v>9.0223097119986426E-2</v>
      </c>
      <c r="J10" s="18">
        <v>8.5108232567325401E-2</v>
      </c>
      <c r="K10" s="18">
        <v>0.112086279560486</v>
      </c>
      <c r="L10" s="18">
        <v>8.2682166439716695E-2</v>
      </c>
      <c r="M10" s="18">
        <v>0.15195549021457569</v>
      </c>
      <c r="N10" s="18">
        <v>8.9347736396050759E-2</v>
      </c>
      <c r="O10" s="18">
        <v>7.578673059219071E-2</v>
      </c>
      <c r="Q10" s="18">
        <v>0.1187081607795006</v>
      </c>
      <c r="R10" s="18">
        <v>9.2658327661879994E-2</v>
      </c>
      <c r="S10" s="18">
        <v>0.10753990924288979</v>
      </c>
      <c r="T10" s="18">
        <v>8.5393467263277095E-2</v>
      </c>
      <c r="V10" s="18">
        <v>8.130569478571481E-2</v>
      </c>
      <c r="W10" s="18">
        <v>0.10053031608243571</v>
      </c>
      <c r="X10" s="18">
        <v>9.4056492088670049E-2</v>
      </c>
      <c r="Y10" s="18">
        <v>0.1066441264827591</v>
      </c>
      <c r="Z10" s="18">
        <v>0.10043921348177889</v>
      </c>
      <c r="AA10" s="18">
        <v>0.1159150728969164</v>
      </c>
      <c r="AB10" s="18">
        <v>0.120985393453114</v>
      </c>
      <c r="AD10" s="18">
        <v>0.13376065869788359</v>
      </c>
      <c r="AE10" s="18">
        <v>0.1084656737554614</v>
      </c>
      <c r="AF10" s="18">
        <v>8.1397549194198573E-2</v>
      </c>
      <c r="AG10" s="18">
        <v>6.585821599660116E-2</v>
      </c>
      <c r="AH10" s="18">
        <v>8.2011727251979222E-2</v>
      </c>
      <c r="AI10" s="18">
        <v>6.7521017638264791E-2</v>
      </c>
      <c r="AJ10" s="18">
        <v>0.18967854775544049</v>
      </c>
      <c r="AL10" s="18">
        <v>0.10624</v>
      </c>
      <c r="AM10" s="18">
        <v>9.5990000000000006E-2</v>
      </c>
      <c r="AN10" s="18">
        <v>7.3830000000000007E-2</v>
      </c>
      <c r="AP10" s="18">
        <v>0.12656270337867001</v>
      </c>
      <c r="AQ10" s="18">
        <v>0.1192697171152719</v>
      </c>
      <c r="AR10" s="18">
        <v>0.13540051023261421</v>
      </c>
      <c r="AS10" s="18">
        <v>9.8760147944391946E-2</v>
      </c>
      <c r="AT10" s="18">
        <v>0.10059798794672591</v>
      </c>
      <c r="AU10" s="18">
        <v>0.30043184580029919</v>
      </c>
      <c r="AW10" s="18">
        <v>0.1088291711940407</v>
      </c>
      <c r="AX10" s="18">
        <v>6.075393317272642E-2</v>
      </c>
      <c r="AZ10" s="18">
        <v>7.8215827151590908E-2</v>
      </c>
      <c r="BA10" s="18">
        <v>0.132437444021483</v>
      </c>
      <c r="BB10" s="18">
        <v>0.11871002152631729</v>
      </c>
      <c r="BC10" s="18">
        <v>0.1019737280732758</v>
      </c>
      <c r="BD10" s="18">
        <v>0.13832101881365341</v>
      </c>
      <c r="BE10" s="18">
        <v>0.1191119102067931</v>
      </c>
      <c r="BF10" s="18">
        <v>7.9848304984344379E-2</v>
      </c>
      <c r="BG10" s="18">
        <v>4.7490672614452611E-2</v>
      </c>
    </row>
    <row r="11" spans="2:61" ht="18.95" customHeight="1">
      <c r="B11" s="20" t="s">
        <v>357</v>
      </c>
      <c r="C11" s="18">
        <v>0.14675798240888061</v>
      </c>
      <c r="D11" s="18">
        <v>0.15670757735232291</v>
      </c>
      <c r="E11" s="18">
        <v>0.1393233168576708</v>
      </c>
      <c r="G11" s="18">
        <v>0.15671802099050541</v>
      </c>
      <c r="H11" s="18">
        <v>0.1344117052662728</v>
      </c>
      <c r="I11" s="18">
        <v>0.16775043228837189</v>
      </c>
      <c r="J11" s="18">
        <v>0.12086575155588331</v>
      </c>
      <c r="K11" s="18">
        <v>0.1399086071741015</v>
      </c>
      <c r="L11" s="18">
        <v>0.1584508271551138</v>
      </c>
      <c r="M11" s="18">
        <v>0.15214882885361769</v>
      </c>
      <c r="N11" s="18">
        <v>0.1360033098616456</v>
      </c>
      <c r="O11" s="18">
        <v>0.16458340981569561</v>
      </c>
      <c r="Q11" s="18">
        <v>0.1450555436668845</v>
      </c>
      <c r="R11" s="18">
        <v>0.14099112355542401</v>
      </c>
      <c r="S11" s="18">
        <v>0.1622494368278441</v>
      </c>
      <c r="T11" s="18">
        <v>0.14118546865530571</v>
      </c>
      <c r="V11" s="18">
        <v>0.1913176734052689</v>
      </c>
      <c r="W11" s="18">
        <v>0.1614986024671482</v>
      </c>
      <c r="X11" s="18">
        <v>0.14628082448196589</v>
      </c>
      <c r="Y11" s="18">
        <v>0.14058274477781529</v>
      </c>
      <c r="Z11" s="18">
        <v>0.123667000481697</v>
      </c>
      <c r="AA11" s="18">
        <v>0.1210756251168784</v>
      </c>
      <c r="AB11" s="18">
        <v>0.14078762138464379</v>
      </c>
      <c r="AD11" s="18">
        <v>0.14607346299443341</v>
      </c>
      <c r="AE11" s="18">
        <v>0.16672706362421741</v>
      </c>
      <c r="AF11" s="18">
        <v>0.12014960258813839</v>
      </c>
      <c r="AG11" s="18">
        <v>0.14964774929622929</v>
      </c>
      <c r="AH11" s="18">
        <v>0.1588794884093683</v>
      </c>
      <c r="AI11" s="18">
        <v>0.14118302779460151</v>
      </c>
      <c r="AJ11" s="18">
        <v>0</v>
      </c>
      <c r="AL11" s="18">
        <v>0.14288999999999999</v>
      </c>
      <c r="AM11" s="18">
        <v>0.15064</v>
      </c>
      <c r="AN11" s="18">
        <v>0.20646999999999999</v>
      </c>
      <c r="AP11" s="18">
        <v>0.10293340412343201</v>
      </c>
      <c r="AQ11" s="18">
        <v>0.17038754590630159</v>
      </c>
      <c r="AR11" s="18">
        <v>0.16230851143918629</v>
      </c>
      <c r="AS11" s="18">
        <v>0.11695794503433</v>
      </c>
      <c r="AT11" s="18">
        <v>0.1041292025626107</v>
      </c>
      <c r="AU11" s="18">
        <v>0.18970027639534209</v>
      </c>
      <c r="AW11" s="18">
        <v>0.14310825730282289</v>
      </c>
      <c r="AX11" s="18">
        <v>0.15352878007427681</v>
      </c>
      <c r="AZ11" s="18">
        <v>0.1733877293841809</v>
      </c>
      <c r="BA11" s="18">
        <v>0.13682367478298829</v>
      </c>
      <c r="BB11" s="18">
        <v>0.12935546270117521</v>
      </c>
      <c r="BC11" s="18">
        <v>0.1161729171960435</v>
      </c>
      <c r="BD11" s="18">
        <v>0.1566773454100352</v>
      </c>
      <c r="BE11" s="18">
        <v>0.123743637445168</v>
      </c>
      <c r="BF11" s="18">
        <v>0.13000745139625111</v>
      </c>
      <c r="BG11" s="18">
        <v>0.16616502361864849</v>
      </c>
    </row>
    <row r="12" spans="2:61" ht="18.95" customHeight="1">
      <c r="B12" s="20" t="s">
        <v>358</v>
      </c>
      <c r="C12" s="18">
        <v>0.4210724418222711</v>
      </c>
      <c r="D12" s="18">
        <v>0.39325626257796509</v>
      </c>
      <c r="E12" s="18">
        <v>0.44254117803962401</v>
      </c>
      <c r="G12" s="18">
        <v>0.41576984872243222</v>
      </c>
      <c r="H12" s="18">
        <v>0.42816043472664372</v>
      </c>
      <c r="I12" s="18">
        <v>0.41184749156464512</v>
      </c>
      <c r="J12" s="18">
        <v>0.46789625059107048</v>
      </c>
      <c r="K12" s="18">
        <v>0.41669019381990419</v>
      </c>
      <c r="L12" s="18">
        <v>0.42321192382221168</v>
      </c>
      <c r="M12" s="18">
        <v>0.38103654779761448</v>
      </c>
      <c r="N12" s="18">
        <v>0.4534057965144937</v>
      </c>
      <c r="O12" s="18">
        <v>0.39772772274293372</v>
      </c>
      <c r="Q12" s="18">
        <v>0.41039652161618001</v>
      </c>
      <c r="R12" s="18">
        <v>0.44067859803454351</v>
      </c>
      <c r="S12" s="18">
        <v>0.41825636221203483</v>
      </c>
      <c r="T12" s="18">
        <v>0.41928289006496378</v>
      </c>
      <c r="V12" s="18">
        <v>0.44323495969217802</v>
      </c>
      <c r="W12" s="18">
        <v>0.42196542128805081</v>
      </c>
      <c r="X12" s="18">
        <v>0.44688400632523118</v>
      </c>
      <c r="Y12" s="18">
        <v>0.39278993433677228</v>
      </c>
      <c r="Z12" s="18">
        <v>0.41364386186326979</v>
      </c>
      <c r="AA12" s="18">
        <v>0.40860951992059241</v>
      </c>
      <c r="AB12" s="18">
        <v>0.41845303560330271</v>
      </c>
      <c r="AD12" s="18">
        <v>0.37476435441909228</v>
      </c>
      <c r="AE12" s="18">
        <v>0.44138375566651677</v>
      </c>
      <c r="AF12" s="18">
        <v>0.44231453368134999</v>
      </c>
      <c r="AG12" s="18">
        <v>0.41338642570311779</v>
      </c>
      <c r="AH12" s="18">
        <v>0.46524664010758748</v>
      </c>
      <c r="AI12" s="18">
        <v>0.43278587210016373</v>
      </c>
      <c r="AJ12" s="18">
        <v>0.41642438835741491</v>
      </c>
      <c r="AL12" s="18">
        <v>0.39789000000000002</v>
      </c>
      <c r="AM12" s="18">
        <v>0.48232999999999998</v>
      </c>
      <c r="AN12" s="18">
        <v>0.40028999999999998</v>
      </c>
      <c r="AP12" s="18">
        <v>0.39140358974279632</v>
      </c>
      <c r="AQ12" s="18">
        <v>0.39132289676339221</v>
      </c>
      <c r="AR12" s="18">
        <v>0.41067868455738882</v>
      </c>
      <c r="AS12" s="18">
        <v>0.40357947655331511</v>
      </c>
      <c r="AT12" s="18">
        <v>0.44392153052653538</v>
      </c>
      <c r="AU12" s="18">
        <v>0.36696703006574549</v>
      </c>
      <c r="AW12" s="18">
        <v>0.43183923885367997</v>
      </c>
      <c r="AX12" s="18">
        <v>0.36320764283569362</v>
      </c>
      <c r="AZ12" s="18">
        <v>0.44629458156371798</v>
      </c>
      <c r="BA12" s="18">
        <v>0.41358998393645507</v>
      </c>
      <c r="BB12" s="18">
        <v>0.42058135620251957</v>
      </c>
      <c r="BC12" s="18">
        <v>0.3964178561476589</v>
      </c>
      <c r="BD12" s="18">
        <v>0.38948581690525219</v>
      </c>
      <c r="BE12" s="18">
        <v>0.3674486480258245</v>
      </c>
      <c r="BF12" s="18">
        <v>0.36736010202422731</v>
      </c>
      <c r="BG12" s="18">
        <v>0.48903788622955108</v>
      </c>
    </row>
    <row r="13" spans="2:61" ht="18.95" customHeight="1">
      <c r="B13" s="20" t="s">
        <v>359</v>
      </c>
      <c r="C13" s="18">
        <v>0.29045296189035308</v>
      </c>
      <c r="D13" s="18">
        <v>0.26695278016305718</v>
      </c>
      <c r="E13" s="18">
        <v>0.30799042244751029</v>
      </c>
      <c r="G13" s="18">
        <v>0.27711541317031962</v>
      </c>
      <c r="H13" s="18">
        <v>0.29212982628555212</v>
      </c>
      <c r="I13" s="18">
        <v>0.29853775476125932</v>
      </c>
      <c r="J13" s="18">
        <v>0.30261953525799518</v>
      </c>
      <c r="K13" s="18">
        <v>0.29357654539634548</v>
      </c>
      <c r="L13" s="18">
        <v>0.30063387395937169</v>
      </c>
      <c r="M13" s="18">
        <v>0.25428136406673979</v>
      </c>
      <c r="N13" s="18">
        <v>0.28911363776975912</v>
      </c>
      <c r="O13" s="18">
        <v>0.32355410682753982</v>
      </c>
      <c r="Q13" s="18">
        <v>0.25445710340983058</v>
      </c>
      <c r="R13" s="18">
        <v>0.31264478511752469</v>
      </c>
      <c r="S13" s="18">
        <v>0.28569667958505129</v>
      </c>
      <c r="T13" s="18">
        <v>0.32657699381549332</v>
      </c>
      <c r="V13" s="18">
        <v>0.2349519046030315</v>
      </c>
      <c r="W13" s="18">
        <v>0.23682247983329641</v>
      </c>
      <c r="X13" s="18">
        <v>0.26978541855724342</v>
      </c>
      <c r="Y13" s="18">
        <v>0.33978692174794228</v>
      </c>
      <c r="Z13" s="18">
        <v>0.34444689637341652</v>
      </c>
      <c r="AA13" s="18">
        <v>0.33212276593896178</v>
      </c>
      <c r="AB13" s="18">
        <v>0.28108476055814341</v>
      </c>
      <c r="AD13" s="18">
        <v>0.27076751681897682</v>
      </c>
      <c r="AE13" s="18">
        <v>0.25562550797213152</v>
      </c>
      <c r="AF13" s="18">
        <v>0.34125458557359661</v>
      </c>
      <c r="AG13" s="18">
        <v>0.33342620064198308</v>
      </c>
      <c r="AH13" s="18">
        <v>0.27504405928341952</v>
      </c>
      <c r="AI13" s="18">
        <v>0.34591365568100713</v>
      </c>
      <c r="AJ13" s="18">
        <v>0.18709804329547289</v>
      </c>
      <c r="AL13" s="18">
        <v>0.26256000000000002</v>
      </c>
      <c r="AM13" s="18">
        <v>0.23582</v>
      </c>
      <c r="AN13" s="18">
        <v>0.29154000000000002</v>
      </c>
      <c r="AP13" s="18">
        <v>0.33382274259529399</v>
      </c>
      <c r="AQ13" s="18">
        <v>0.28864624807625672</v>
      </c>
      <c r="AR13" s="18">
        <v>0.28475227048241541</v>
      </c>
      <c r="AS13" s="18">
        <v>0.36590251622976039</v>
      </c>
      <c r="AT13" s="18">
        <v>0.33721086878451839</v>
      </c>
      <c r="AU13" s="18">
        <v>0.1009427452874426</v>
      </c>
      <c r="AW13" s="18">
        <v>0.27475079046239048</v>
      </c>
      <c r="AX13" s="18">
        <v>0.39788999941262698</v>
      </c>
      <c r="AZ13" s="18">
        <v>0.25771428698630688</v>
      </c>
      <c r="BA13" s="18">
        <v>0.26134966341228949</v>
      </c>
      <c r="BB13" s="18">
        <v>0.30444958016474671</v>
      </c>
      <c r="BC13" s="18">
        <v>0.36162931062088732</v>
      </c>
      <c r="BD13" s="18">
        <v>0.29162126015548651</v>
      </c>
      <c r="BE13" s="18">
        <v>0.34168633055304842</v>
      </c>
      <c r="BF13" s="18">
        <v>0.40253747311068122</v>
      </c>
      <c r="BG13" s="18">
        <v>0.29730641753734749</v>
      </c>
    </row>
    <row r="15" spans="2:61">
      <c r="B15" t="s">
        <v>483</v>
      </c>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row>
    <row r="16" spans="2:61">
      <c r="B16" t="s">
        <v>11</v>
      </c>
    </row>
    <row r="18" spans="2:2">
      <c r="B18"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BI18"/>
  <sheetViews>
    <sheetView showGridLines="0" workbookViewId="0">
      <pane xSplit="2" topLeftCell="C1" activePane="topRight" state="frozen"/>
      <selection pane="topRight" activeCell="C9" sqref="C9:C10"/>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417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355</v>
      </c>
      <c r="C9" s="18">
        <v>0.15169379762591989</v>
      </c>
      <c r="D9" s="18">
        <v>0.14985027736091799</v>
      </c>
      <c r="E9" s="18">
        <v>0.15305823657496989</v>
      </c>
      <c r="G9" s="18">
        <v>0.1156178997642041</v>
      </c>
      <c r="H9" s="18">
        <v>0.1283995927874664</v>
      </c>
      <c r="I9" s="18">
        <v>0.14270663964127681</v>
      </c>
      <c r="J9" s="18">
        <v>0.15128385465461031</v>
      </c>
      <c r="K9" s="18">
        <v>0.14438349967073749</v>
      </c>
      <c r="L9" s="18">
        <v>0.1669128167484723</v>
      </c>
      <c r="M9" s="18">
        <v>0.17866153362790091</v>
      </c>
      <c r="N9" s="18">
        <v>0.14611750249684369</v>
      </c>
      <c r="O9" s="18">
        <v>0.16694313093318031</v>
      </c>
      <c r="Q9" s="18">
        <v>0.15612588709956449</v>
      </c>
      <c r="R9" s="18">
        <v>0.14752219316488541</v>
      </c>
      <c r="S9" s="18">
        <v>0.13797742169305791</v>
      </c>
      <c r="T9" s="18">
        <v>0.16477173945174289</v>
      </c>
      <c r="V9" s="18">
        <v>0.16939321095643439</v>
      </c>
      <c r="W9" s="18">
        <v>0.15027905267872779</v>
      </c>
      <c r="X9" s="18">
        <v>0.15805200532071301</v>
      </c>
      <c r="Y9" s="18">
        <v>0.17195392416049249</v>
      </c>
      <c r="Z9" s="18">
        <v>0.13449133950555239</v>
      </c>
      <c r="AA9" s="18">
        <v>0.15971760580429559</v>
      </c>
      <c r="AB9" s="18">
        <v>0.1185132791495906</v>
      </c>
      <c r="AD9" s="18">
        <v>0.1712899926626345</v>
      </c>
      <c r="AE9" s="18">
        <v>0.1380943567874677</v>
      </c>
      <c r="AF9" s="18">
        <v>0.14638082559263721</v>
      </c>
      <c r="AG9" s="18">
        <v>0.1920229923195198</v>
      </c>
      <c r="AH9" s="18">
        <v>0.12421527469636651</v>
      </c>
      <c r="AI9" s="18">
        <v>0.14842904587050409</v>
      </c>
      <c r="AJ9" s="18">
        <v>0.18709804329547289</v>
      </c>
      <c r="AL9" s="18">
        <v>0.20854</v>
      </c>
      <c r="AM9" s="18">
        <v>0.11811000000000001</v>
      </c>
      <c r="AN9" s="18">
        <v>0.15908</v>
      </c>
      <c r="AP9" s="18">
        <v>0.14083326617608449</v>
      </c>
      <c r="AQ9" s="18">
        <v>0.1788072485300253</v>
      </c>
      <c r="AR9" s="18">
        <v>0.1224921124027591</v>
      </c>
      <c r="AS9" s="18">
        <v>0.1262343319214454</v>
      </c>
      <c r="AT9" s="18">
        <v>0.20752133798623629</v>
      </c>
      <c r="AU9" s="18">
        <v>0</v>
      </c>
      <c r="AW9" s="18">
        <v>0.15073409544808189</v>
      </c>
      <c r="AX9" s="18">
        <v>0.15303736054764319</v>
      </c>
      <c r="AZ9" s="18">
        <v>0.1512051905256655</v>
      </c>
      <c r="BA9" s="18">
        <v>0.16694341170990609</v>
      </c>
      <c r="BB9" s="18">
        <v>0.1537632774218356</v>
      </c>
      <c r="BC9" s="18">
        <v>0.13500820930315779</v>
      </c>
      <c r="BD9" s="18">
        <v>9.1867912336526733E-2</v>
      </c>
      <c r="BE9" s="18">
        <v>0.1790939887098216</v>
      </c>
      <c r="BF9" s="18">
        <v>0.17499794898200011</v>
      </c>
      <c r="BG9" s="18">
        <v>0.1042792221744954</v>
      </c>
    </row>
    <row r="10" spans="2:61" ht="18.95" customHeight="1">
      <c r="B10" s="20" t="s">
        <v>356</v>
      </c>
      <c r="C10" s="18">
        <v>0.4397356188907392</v>
      </c>
      <c r="D10" s="18">
        <v>0.40403117407489242</v>
      </c>
      <c r="E10" s="18">
        <v>0.46722472681304322</v>
      </c>
      <c r="G10" s="18">
        <v>0.4328297783785709</v>
      </c>
      <c r="H10" s="18">
        <v>0.4912824809097312</v>
      </c>
      <c r="I10" s="18">
        <v>0.43074872306056472</v>
      </c>
      <c r="J10" s="18">
        <v>0.46223046424324149</v>
      </c>
      <c r="K10" s="18">
        <v>0.42865440850397107</v>
      </c>
      <c r="L10" s="18">
        <v>0.45396673193706621</v>
      </c>
      <c r="M10" s="18">
        <v>0.38991209101377239</v>
      </c>
      <c r="N10" s="18">
        <v>0.42829786087777288</v>
      </c>
      <c r="O10" s="18">
        <v>0.45937806616623422</v>
      </c>
      <c r="Q10" s="18">
        <v>0.4402602660910872</v>
      </c>
      <c r="R10" s="18">
        <v>0.469033090169725</v>
      </c>
      <c r="S10" s="18">
        <v>0.4537495748766972</v>
      </c>
      <c r="T10" s="18">
        <v>0.39990348521254682</v>
      </c>
      <c r="V10" s="18">
        <v>0.45747593998016678</v>
      </c>
      <c r="W10" s="18">
        <v>0.43873440373280709</v>
      </c>
      <c r="X10" s="18">
        <v>0.41974598770817179</v>
      </c>
      <c r="Y10" s="18">
        <v>0.46579269074656499</v>
      </c>
      <c r="Z10" s="18">
        <v>0.43853916314485919</v>
      </c>
      <c r="AA10" s="18">
        <v>0.42101585683803688</v>
      </c>
      <c r="AB10" s="18">
        <v>0.43726352101521931</v>
      </c>
      <c r="AD10" s="18">
        <v>0.39857203406220038</v>
      </c>
      <c r="AE10" s="18">
        <v>0.44490682206784637</v>
      </c>
      <c r="AF10" s="18">
        <v>0.47052514622466157</v>
      </c>
      <c r="AG10" s="18">
        <v>0.40028311896678459</v>
      </c>
      <c r="AH10" s="18">
        <v>0.47768698435620799</v>
      </c>
      <c r="AI10" s="18">
        <v>0.46885991695935741</v>
      </c>
      <c r="AJ10" s="18">
        <v>0.60610293611285537</v>
      </c>
      <c r="AL10" s="18">
        <v>0.39223000000000002</v>
      </c>
      <c r="AM10" s="18">
        <v>0.47262999999999999</v>
      </c>
      <c r="AN10" s="18">
        <v>0.45723000000000003</v>
      </c>
      <c r="AP10" s="18">
        <v>0.44382244872584831</v>
      </c>
      <c r="AQ10" s="18">
        <v>0.40743956323923958</v>
      </c>
      <c r="AR10" s="18">
        <v>0.38399819343031127</v>
      </c>
      <c r="AS10" s="18">
        <v>0.45624674705168022</v>
      </c>
      <c r="AT10" s="18">
        <v>0.45650196944766103</v>
      </c>
      <c r="AU10" s="18">
        <v>0.32939485535105162</v>
      </c>
      <c r="AW10" s="18">
        <v>0.44685492335257049</v>
      </c>
      <c r="AX10" s="18">
        <v>0.40942767664472318</v>
      </c>
      <c r="AZ10" s="18">
        <v>0.45651888190422762</v>
      </c>
      <c r="BA10" s="18">
        <v>0.41592408910897971</v>
      </c>
      <c r="BB10" s="18">
        <v>0.46450054410148839</v>
      </c>
      <c r="BC10" s="18">
        <v>0.46222883901858081</v>
      </c>
      <c r="BD10" s="18">
        <v>0.36664018776632762</v>
      </c>
      <c r="BE10" s="18">
        <v>0.40445842327421933</v>
      </c>
      <c r="BF10" s="18">
        <v>0.40902991200956629</v>
      </c>
      <c r="BG10" s="18">
        <v>0.38962312396244753</v>
      </c>
    </row>
    <row r="11" spans="2:61" ht="18.95" customHeight="1">
      <c r="B11" s="20" t="s">
        <v>357</v>
      </c>
      <c r="C11" s="18">
        <v>0.1970025822328357</v>
      </c>
      <c r="D11" s="18">
        <v>0.18829798553144159</v>
      </c>
      <c r="E11" s="18">
        <v>0.20412871563560581</v>
      </c>
      <c r="G11" s="18">
        <v>0.17781952769711951</v>
      </c>
      <c r="H11" s="18">
        <v>0.1779667062325189</v>
      </c>
      <c r="I11" s="18">
        <v>0.2266956149093067</v>
      </c>
      <c r="J11" s="18">
        <v>0.2020944818826019</v>
      </c>
      <c r="K11" s="18">
        <v>0.18674107625534039</v>
      </c>
      <c r="L11" s="18">
        <v>0.20897209734853051</v>
      </c>
      <c r="M11" s="18">
        <v>0.17030084043600299</v>
      </c>
      <c r="N11" s="18">
        <v>0.21300162857987401</v>
      </c>
      <c r="O11" s="18">
        <v>0.21492985240685139</v>
      </c>
      <c r="Q11" s="18">
        <v>0.18814647411503921</v>
      </c>
      <c r="R11" s="18">
        <v>0.19490816614767839</v>
      </c>
      <c r="S11" s="18">
        <v>0.1873370030708803</v>
      </c>
      <c r="T11" s="18">
        <v>0.21831488089091899</v>
      </c>
      <c r="V11" s="18">
        <v>0.2137902894415511</v>
      </c>
      <c r="W11" s="18">
        <v>0.18603593903224211</v>
      </c>
      <c r="X11" s="18">
        <v>0.24072092295781411</v>
      </c>
      <c r="Y11" s="18">
        <v>0.1713090294010729</v>
      </c>
      <c r="Z11" s="18">
        <v>0.1749236691394849</v>
      </c>
      <c r="AA11" s="18">
        <v>0.20937329449070541</v>
      </c>
      <c r="AB11" s="18">
        <v>0.181483780638132</v>
      </c>
      <c r="AD11" s="18">
        <v>0.18552203783325119</v>
      </c>
      <c r="AE11" s="18">
        <v>0.21090565963263661</v>
      </c>
      <c r="AF11" s="18">
        <v>0.1805359070556061</v>
      </c>
      <c r="AG11" s="18">
        <v>0.16174002912319871</v>
      </c>
      <c r="AH11" s="18">
        <v>0.21596120257044629</v>
      </c>
      <c r="AI11" s="18">
        <v>0.231983662833712</v>
      </c>
      <c r="AJ11" s="18">
        <v>0</v>
      </c>
      <c r="AL11" s="18">
        <v>0.19545000000000001</v>
      </c>
      <c r="AM11" s="18">
        <v>0.21953</v>
      </c>
      <c r="AN11" s="18">
        <v>0.17069000000000001</v>
      </c>
      <c r="AP11" s="18">
        <v>0.17483652116642931</v>
      </c>
      <c r="AQ11" s="18">
        <v>0.20468671186637361</v>
      </c>
      <c r="AR11" s="18">
        <v>0.2037900373125959</v>
      </c>
      <c r="AS11" s="18">
        <v>0.18371094000571511</v>
      </c>
      <c r="AT11" s="18">
        <v>0.11368855876516989</v>
      </c>
      <c r="AU11" s="18">
        <v>0.27820108157020451</v>
      </c>
      <c r="AW11" s="18">
        <v>0.1878852656521198</v>
      </c>
      <c r="AX11" s="18">
        <v>0.24442915456873171</v>
      </c>
      <c r="AZ11" s="18">
        <v>0.21158135733394279</v>
      </c>
      <c r="BA11" s="18">
        <v>0.1905286718116774</v>
      </c>
      <c r="BB11" s="18">
        <v>0.1666942771200777</v>
      </c>
      <c r="BC11" s="18">
        <v>0.17525159910223909</v>
      </c>
      <c r="BD11" s="18">
        <v>0.25338560067901122</v>
      </c>
      <c r="BE11" s="18">
        <v>0.17027925354219689</v>
      </c>
      <c r="BF11" s="18">
        <v>0.23213398364179269</v>
      </c>
      <c r="BG11" s="18">
        <v>0.21583330431256989</v>
      </c>
    </row>
    <row r="12" spans="2:61" ht="18.95" customHeight="1">
      <c r="B12" s="20" t="s">
        <v>358</v>
      </c>
      <c r="C12" s="18">
        <v>0.15929360928242209</v>
      </c>
      <c r="D12" s="18">
        <v>0.19784669796630999</v>
      </c>
      <c r="E12" s="18">
        <v>0.12935375472876359</v>
      </c>
      <c r="G12" s="18">
        <v>0.20163171180207581</v>
      </c>
      <c r="H12" s="18">
        <v>0.14834642916541449</v>
      </c>
      <c r="I12" s="18">
        <v>0.14992152648056481</v>
      </c>
      <c r="J12" s="18">
        <v>0.14066990233902821</v>
      </c>
      <c r="K12" s="18">
        <v>0.1955638669676405</v>
      </c>
      <c r="L12" s="18">
        <v>0.1297477343395291</v>
      </c>
      <c r="M12" s="18">
        <v>0.20284550854519051</v>
      </c>
      <c r="N12" s="18">
        <v>0.15504474395666479</v>
      </c>
      <c r="O12" s="18">
        <v>0.1056832933753889</v>
      </c>
      <c r="Q12" s="18">
        <v>0.15601111327880199</v>
      </c>
      <c r="R12" s="18">
        <v>0.14225384174803529</v>
      </c>
      <c r="S12" s="18">
        <v>0.18089389288112209</v>
      </c>
      <c r="T12" s="18">
        <v>0.16011149885578341</v>
      </c>
      <c r="V12" s="18">
        <v>0.12785319773007911</v>
      </c>
      <c r="W12" s="18">
        <v>0.15431046163490961</v>
      </c>
      <c r="X12" s="18">
        <v>0.1471617133008572</v>
      </c>
      <c r="Y12" s="18">
        <v>0.1425580067239815</v>
      </c>
      <c r="Z12" s="18">
        <v>0.1852373805346027</v>
      </c>
      <c r="AA12" s="18">
        <v>0.15623510825991771</v>
      </c>
      <c r="AB12" s="18">
        <v>0.2018358499237948</v>
      </c>
      <c r="AD12" s="18">
        <v>0.18379309780074829</v>
      </c>
      <c r="AE12" s="18">
        <v>0.16363703117213901</v>
      </c>
      <c r="AF12" s="18">
        <v>0.1371286029074229</v>
      </c>
      <c r="AG12" s="18">
        <v>0.16133832712655641</v>
      </c>
      <c r="AH12" s="18">
        <v>0.15252513482500851</v>
      </c>
      <c r="AI12" s="18">
        <v>0.1153336872193604</v>
      </c>
      <c r="AJ12" s="18">
        <v>0</v>
      </c>
      <c r="AL12" s="18">
        <v>0.15259</v>
      </c>
      <c r="AM12" s="18">
        <v>0.155</v>
      </c>
      <c r="AN12" s="18">
        <v>0.15445999999999999</v>
      </c>
      <c r="AP12" s="18">
        <v>0.1837579901375512</v>
      </c>
      <c r="AQ12" s="18">
        <v>0.16632350809390439</v>
      </c>
      <c r="AR12" s="18">
        <v>0.2220371169008955</v>
      </c>
      <c r="AS12" s="18">
        <v>0.16888673033554941</v>
      </c>
      <c r="AT12" s="18">
        <v>0.186332782517528</v>
      </c>
      <c r="AU12" s="18">
        <v>0.1536555029244295</v>
      </c>
      <c r="AW12" s="18">
        <v>0.16449908714206629</v>
      </c>
      <c r="AX12" s="18">
        <v>0.1239778200398047</v>
      </c>
      <c r="AZ12" s="18">
        <v>0.13930551039022629</v>
      </c>
      <c r="BA12" s="18">
        <v>0.16994830432439931</v>
      </c>
      <c r="BB12" s="18">
        <v>0.17393692398080629</v>
      </c>
      <c r="BC12" s="18">
        <v>0.1614494403470291</v>
      </c>
      <c r="BD12" s="18">
        <v>0.20477208327709351</v>
      </c>
      <c r="BE12" s="18">
        <v>0.19296870640573491</v>
      </c>
      <c r="BF12" s="18">
        <v>0.1237230369130473</v>
      </c>
      <c r="BG12" s="18">
        <v>0.2089711366017136</v>
      </c>
    </row>
    <row r="13" spans="2:61" ht="18.95" customHeight="1">
      <c r="B13" s="20" t="s">
        <v>359</v>
      </c>
      <c r="C13" s="18">
        <v>5.2274391968083027E-2</v>
      </c>
      <c r="D13" s="18">
        <v>5.9973865066438037E-2</v>
      </c>
      <c r="E13" s="18">
        <v>4.6234566247617397E-2</v>
      </c>
      <c r="G13" s="18">
        <v>7.2101082358029769E-2</v>
      </c>
      <c r="H13" s="18">
        <v>5.4004790904869121E-2</v>
      </c>
      <c r="I13" s="18">
        <v>4.9927495908287052E-2</v>
      </c>
      <c r="J13" s="18">
        <v>4.3721296880518089E-2</v>
      </c>
      <c r="K13" s="18">
        <v>4.4657148602310522E-2</v>
      </c>
      <c r="L13" s="18">
        <v>4.0400619626401853E-2</v>
      </c>
      <c r="M13" s="18">
        <v>5.8280026377133178E-2</v>
      </c>
      <c r="N13" s="18">
        <v>5.7538264088844472E-2</v>
      </c>
      <c r="O13" s="18">
        <v>5.3065657118345343E-2</v>
      </c>
      <c r="Q13" s="18">
        <v>5.9456259415507008E-2</v>
      </c>
      <c r="R13" s="18">
        <v>4.6282708769675787E-2</v>
      </c>
      <c r="S13" s="18">
        <v>4.0042107478242668E-2</v>
      </c>
      <c r="T13" s="18">
        <v>5.6898395589007833E-2</v>
      </c>
      <c r="V13" s="18">
        <v>3.1487361891768782E-2</v>
      </c>
      <c r="W13" s="18">
        <v>7.0640142921313362E-2</v>
      </c>
      <c r="X13" s="18">
        <v>3.431937071244387E-2</v>
      </c>
      <c r="Y13" s="18">
        <v>4.8386348967888043E-2</v>
      </c>
      <c r="Z13" s="18">
        <v>6.680844767550087E-2</v>
      </c>
      <c r="AA13" s="18">
        <v>5.3658134607044203E-2</v>
      </c>
      <c r="AB13" s="18">
        <v>6.0903569273263278E-2</v>
      </c>
      <c r="AD13" s="18">
        <v>6.0822837641165667E-2</v>
      </c>
      <c r="AE13" s="18">
        <v>4.2456130339910393E-2</v>
      </c>
      <c r="AF13" s="18">
        <v>6.5429518219672217E-2</v>
      </c>
      <c r="AG13" s="18">
        <v>8.4615532463940338E-2</v>
      </c>
      <c r="AH13" s="18">
        <v>2.9611403551970769E-2</v>
      </c>
      <c r="AI13" s="18">
        <v>3.5393687117066121E-2</v>
      </c>
      <c r="AJ13" s="18">
        <v>0.20679902059167171</v>
      </c>
      <c r="AL13" s="18">
        <v>5.1180000000000003E-2</v>
      </c>
      <c r="AM13" s="18">
        <v>3.4729999999999997E-2</v>
      </c>
      <c r="AN13" s="18">
        <v>5.8540000000000002E-2</v>
      </c>
      <c r="AP13" s="18">
        <v>5.6749773794086793E-2</v>
      </c>
      <c r="AQ13" s="18">
        <v>4.2742968270457003E-2</v>
      </c>
      <c r="AR13" s="18">
        <v>6.7682539953438411E-2</v>
      </c>
      <c r="AS13" s="18">
        <v>6.4921250685609916E-2</v>
      </c>
      <c r="AT13" s="18">
        <v>3.5955351283404963E-2</v>
      </c>
      <c r="AU13" s="18">
        <v>0.23874856015431409</v>
      </c>
      <c r="AW13" s="18">
        <v>5.0026628405161637E-2</v>
      </c>
      <c r="AX13" s="18">
        <v>6.9127988199097129E-2</v>
      </c>
      <c r="AZ13" s="18">
        <v>4.138905984593777E-2</v>
      </c>
      <c r="BA13" s="18">
        <v>5.6655523045037438E-2</v>
      </c>
      <c r="BB13" s="18">
        <v>4.1104977375791898E-2</v>
      </c>
      <c r="BC13" s="18">
        <v>6.6061912228993228E-2</v>
      </c>
      <c r="BD13" s="18">
        <v>8.3334215941040901E-2</v>
      </c>
      <c r="BE13" s="18">
        <v>5.3199628068027457E-2</v>
      </c>
      <c r="BF13" s="18">
        <v>6.0115118453593561E-2</v>
      </c>
      <c r="BG13" s="18">
        <v>8.1293212948773369E-2</v>
      </c>
    </row>
    <row r="15" spans="2:61">
      <c r="B15" t="s">
        <v>483</v>
      </c>
    </row>
    <row r="16" spans="2:61">
      <c r="B16" t="s">
        <v>11</v>
      </c>
    </row>
    <row r="18" spans="2:2">
      <c r="B18"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BI18"/>
  <sheetViews>
    <sheetView showGridLines="0" workbookViewId="0">
      <pane xSplit="2" topLeftCell="C1" activePane="topRight" state="frozen"/>
      <selection pane="topRight" activeCell="C10" sqref="C9:C10"/>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418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355</v>
      </c>
      <c r="C9" s="18">
        <v>0.15241496770270899</v>
      </c>
      <c r="D9" s="18">
        <v>0.15176261623971599</v>
      </c>
      <c r="E9" s="18">
        <v>0.1529902445822392</v>
      </c>
      <c r="G9" s="18">
        <v>8.3151519536102156E-2</v>
      </c>
      <c r="H9" s="18">
        <v>0.13788636852772099</v>
      </c>
      <c r="I9" s="18">
        <v>0.14207882282438811</v>
      </c>
      <c r="J9" s="18">
        <v>0.13951971416947551</v>
      </c>
      <c r="K9" s="18">
        <v>0.1564586621174798</v>
      </c>
      <c r="L9" s="18">
        <v>0.1516689440939529</v>
      </c>
      <c r="M9" s="18">
        <v>0.2024940205854297</v>
      </c>
      <c r="N9" s="18">
        <v>0.1435179502458345</v>
      </c>
      <c r="O9" s="18">
        <v>0.1554515854933369</v>
      </c>
      <c r="Q9" s="18">
        <v>0.18154299615703851</v>
      </c>
      <c r="R9" s="18">
        <v>0.1107696186902101</v>
      </c>
      <c r="S9" s="18">
        <v>0.13399626368581319</v>
      </c>
      <c r="T9" s="18">
        <v>0.16650934426882971</v>
      </c>
      <c r="V9" s="18">
        <v>0.17230068703581669</v>
      </c>
      <c r="W9" s="18">
        <v>0.1738570682579334</v>
      </c>
      <c r="X9" s="18">
        <v>0.1564267848809146</v>
      </c>
      <c r="Y9" s="18">
        <v>0.1572130931231267</v>
      </c>
      <c r="Z9" s="18">
        <v>0.13126350589114949</v>
      </c>
      <c r="AA9" s="18">
        <v>0.15467542868868331</v>
      </c>
      <c r="AB9" s="18">
        <v>0.1205598965826174</v>
      </c>
      <c r="AD9" s="18">
        <v>0.18893953600396721</v>
      </c>
      <c r="AE9" s="18">
        <v>0.1249925119198603</v>
      </c>
      <c r="AF9" s="18">
        <v>0.13925940484878679</v>
      </c>
      <c r="AG9" s="18">
        <v>0.17985609865470331</v>
      </c>
      <c r="AH9" s="18">
        <v>0.1239488107982675</v>
      </c>
      <c r="AI9" s="18">
        <v>0.14027391226946029</v>
      </c>
      <c r="AJ9" s="18">
        <v>0.18709804329547289</v>
      </c>
      <c r="AL9" s="18">
        <v>0.21504000000000001</v>
      </c>
      <c r="AM9" s="18">
        <v>0.11401</v>
      </c>
      <c r="AN9" s="18">
        <v>0.19352</v>
      </c>
      <c r="AP9" s="18">
        <v>0.13098251125743629</v>
      </c>
      <c r="AQ9" s="18">
        <v>0.16645201486588959</v>
      </c>
      <c r="AR9" s="18">
        <v>0.12141119665345509</v>
      </c>
      <c r="AS9" s="18">
        <v>0.1197919843860942</v>
      </c>
      <c r="AT9" s="18">
        <v>0.18629985721272879</v>
      </c>
      <c r="AU9" s="18">
        <v>0.14382595749012669</v>
      </c>
      <c r="AW9" s="18">
        <v>0.15392056878419891</v>
      </c>
      <c r="AX9" s="18">
        <v>0.14028041373962541</v>
      </c>
      <c r="AZ9" s="18">
        <v>0.14771672915172859</v>
      </c>
      <c r="BA9" s="18">
        <v>0.19565538133265031</v>
      </c>
      <c r="BB9" s="18">
        <v>0.1535645148916692</v>
      </c>
      <c r="BC9" s="18">
        <v>0.1167138494652656</v>
      </c>
      <c r="BD9" s="18">
        <v>7.6019449013942447E-2</v>
      </c>
      <c r="BE9" s="18">
        <v>0.17092744177492911</v>
      </c>
      <c r="BF9" s="18">
        <v>0.15071212773877171</v>
      </c>
      <c r="BG9" s="18">
        <v>8.580258611799027E-2</v>
      </c>
    </row>
    <row r="10" spans="2:61" ht="18.95" customHeight="1">
      <c r="B10" s="20" t="s">
        <v>356</v>
      </c>
      <c r="C10" s="18">
        <v>0.43233461494836201</v>
      </c>
      <c r="D10" s="18">
        <v>0.40267392282433528</v>
      </c>
      <c r="E10" s="18">
        <v>0.45530261937976052</v>
      </c>
      <c r="G10" s="18">
        <v>0.43153221853024748</v>
      </c>
      <c r="H10" s="18">
        <v>0.48012542004122077</v>
      </c>
      <c r="I10" s="18">
        <v>0.39401002758950099</v>
      </c>
      <c r="J10" s="18">
        <v>0.45909683066588952</v>
      </c>
      <c r="K10" s="18">
        <v>0.42859328713908479</v>
      </c>
      <c r="L10" s="18">
        <v>0.43847578420353578</v>
      </c>
      <c r="M10" s="18">
        <v>0.41440263209906208</v>
      </c>
      <c r="N10" s="18">
        <v>0.42846864951330199</v>
      </c>
      <c r="O10" s="18">
        <v>0.41514689420687573</v>
      </c>
      <c r="Q10" s="18">
        <v>0.43989765075756482</v>
      </c>
      <c r="R10" s="18">
        <v>0.46748075451993593</v>
      </c>
      <c r="S10" s="18">
        <v>0.44229318976983528</v>
      </c>
      <c r="T10" s="18">
        <v>0.37908208726784048</v>
      </c>
      <c r="V10" s="18">
        <v>0.45013631784706692</v>
      </c>
      <c r="W10" s="18">
        <v>0.43379707085338148</v>
      </c>
      <c r="X10" s="18">
        <v>0.42429856201555732</v>
      </c>
      <c r="Y10" s="18">
        <v>0.42779718323449778</v>
      </c>
      <c r="Z10" s="18">
        <v>0.43135432350055941</v>
      </c>
      <c r="AA10" s="18">
        <v>0.42816136635120372</v>
      </c>
      <c r="AB10" s="18">
        <v>0.43038924453607252</v>
      </c>
      <c r="AD10" s="18">
        <v>0.41265964220597529</v>
      </c>
      <c r="AE10" s="18">
        <v>0.42437930990951461</v>
      </c>
      <c r="AF10" s="18">
        <v>0.45381128222218092</v>
      </c>
      <c r="AG10" s="18">
        <v>0.4378796653607353</v>
      </c>
      <c r="AH10" s="18">
        <v>0.45869191195519993</v>
      </c>
      <c r="AI10" s="18">
        <v>0.42821101542034612</v>
      </c>
      <c r="AJ10" s="18">
        <v>0.60610293611285537</v>
      </c>
      <c r="AL10" s="18">
        <v>0.41336000000000001</v>
      </c>
      <c r="AM10" s="18">
        <v>0.47461999999999999</v>
      </c>
      <c r="AN10" s="18">
        <v>0.38908999999999999</v>
      </c>
      <c r="AP10" s="18">
        <v>0.46172935590952491</v>
      </c>
      <c r="AQ10" s="18">
        <v>0.38381542929105722</v>
      </c>
      <c r="AR10" s="18">
        <v>0.46133470418628419</v>
      </c>
      <c r="AS10" s="18">
        <v>0.45029481939186361</v>
      </c>
      <c r="AT10" s="18">
        <v>0.38201469183102688</v>
      </c>
      <c r="AU10" s="18">
        <v>0.38037293828904267</v>
      </c>
      <c r="AW10" s="18">
        <v>0.44369218955838768</v>
      </c>
      <c r="AX10" s="18">
        <v>0.36926954697025771</v>
      </c>
      <c r="AZ10" s="18">
        <v>0.45307196016204621</v>
      </c>
      <c r="BA10" s="18">
        <v>0.38640900189645089</v>
      </c>
      <c r="BB10" s="18">
        <v>0.44888254396334309</v>
      </c>
      <c r="BC10" s="18">
        <v>0.46891316692443419</v>
      </c>
      <c r="BD10" s="18">
        <v>0.44221711293599908</v>
      </c>
      <c r="BE10" s="18">
        <v>0.35379453069244648</v>
      </c>
      <c r="BF10" s="18">
        <v>0.4281626464701575</v>
      </c>
      <c r="BG10" s="18">
        <v>0.38984420486783272</v>
      </c>
    </row>
    <row r="11" spans="2:61" ht="18.95" customHeight="1">
      <c r="B11" s="20" t="s">
        <v>357</v>
      </c>
      <c r="C11" s="18">
        <v>0.2083379872360136</v>
      </c>
      <c r="D11" s="18">
        <v>0.20093324175309729</v>
      </c>
      <c r="E11" s="18">
        <v>0.21403950137906269</v>
      </c>
      <c r="G11" s="18">
        <v>0.2088022524662824</v>
      </c>
      <c r="H11" s="18">
        <v>0.20381860405494809</v>
      </c>
      <c r="I11" s="18">
        <v>0.24231052284753099</v>
      </c>
      <c r="J11" s="18">
        <v>0.2082167946747723</v>
      </c>
      <c r="K11" s="18">
        <v>0.18013375589243649</v>
      </c>
      <c r="L11" s="18">
        <v>0.22404860948227001</v>
      </c>
      <c r="M11" s="18">
        <v>0.15897717667347311</v>
      </c>
      <c r="N11" s="18">
        <v>0.2300166841561147</v>
      </c>
      <c r="O11" s="18">
        <v>0.24152198481869719</v>
      </c>
      <c r="Q11" s="18">
        <v>0.19171584493809291</v>
      </c>
      <c r="R11" s="18">
        <v>0.2095003164037445</v>
      </c>
      <c r="S11" s="18">
        <v>0.22261754291563601</v>
      </c>
      <c r="T11" s="18">
        <v>0.21876409836070701</v>
      </c>
      <c r="V11" s="18">
        <v>0.20696546499449939</v>
      </c>
      <c r="W11" s="18">
        <v>0.21387169737707379</v>
      </c>
      <c r="X11" s="18">
        <v>0.24632841628611371</v>
      </c>
      <c r="Y11" s="18">
        <v>0.19815340858236899</v>
      </c>
      <c r="Z11" s="18">
        <v>0.2003535897747023</v>
      </c>
      <c r="AA11" s="18">
        <v>0.17679513725546361</v>
      </c>
      <c r="AB11" s="18">
        <v>0.21408713055450029</v>
      </c>
      <c r="AD11" s="18">
        <v>0.1811692600426047</v>
      </c>
      <c r="AE11" s="18">
        <v>0.22621969630729011</v>
      </c>
      <c r="AF11" s="18">
        <v>0.20189976035148521</v>
      </c>
      <c r="AG11" s="18">
        <v>0.1673862180889398</v>
      </c>
      <c r="AH11" s="18">
        <v>0.2466582646586695</v>
      </c>
      <c r="AI11" s="18">
        <v>0.2414356530682677</v>
      </c>
      <c r="AJ11" s="18">
        <v>0</v>
      </c>
      <c r="AL11" s="18">
        <v>0.18656</v>
      </c>
      <c r="AM11" s="18">
        <v>0.23838000000000001</v>
      </c>
      <c r="AN11" s="18">
        <v>0.23929</v>
      </c>
      <c r="AP11" s="18">
        <v>0.156965965893094</v>
      </c>
      <c r="AQ11" s="18">
        <v>0.2293954807664465</v>
      </c>
      <c r="AR11" s="18">
        <v>0.19546940878718219</v>
      </c>
      <c r="AS11" s="18">
        <v>0.20156002200871681</v>
      </c>
      <c r="AT11" s="18">
        <v>0.14805991781781</v>
      </c>
      <c r="AU11" s="18">
        <v>0.1975137470069962</v>
      </c>
      <c r="AW11" s="18">
        <v>0.1977691274487384</v>
      </c>
      <c r="AX11" s="18">
        <v>0.26688075054940452</v>
      </c>
      <c r="AZ11" s="18">
        <v>0.22982223104679561</v>
      </c>
      <c r="BA11" s="18">
        <v>0.19677884908198701</v>
      </c>
      <c r="BB11" s="18">
        <v>0.18554546714262909</v>
      </c>
      <c r="BC11" s="18">
        <v>0.1839223792735549</v>
      </c>
      <c r="BD11" s="18">
        <v>0.20508651118309881</v>
      </c>
      <c r="BE11" s="18">
        <v>0.17014640915767129</v>
      </c>
      <c r="BF11" s="18">
        <v>0.2498120176172314</v>
      </c>
      <c r="BG11" s="18">
        <v>0.2417906136203449</v>
      </c>
    </row>
    <row r="12" spans="2:61" ht="18.95" customHeight="1">
      <c r="B12" s="20" t="s">
        <v>358</v>
      </c>
      <c r="C12" s="18">
        <v>0.15185583753919421</v>
      </c>
      <c r="D12" s="18">
        <v>0.17682104571705809</v>
      </c>
      <c r="E12" s="18">
        <v>0.13264889179175079</v>
      </c>
      <c r="G12" s="18">
        <v>0.1599466762509856</v>
      </c>
      <c r="H12" s="18">
        <v>0.1256921372950546</v>
      </c>
      <c r="I12" s="18">
        <v>0.16477663362877101</v>
      </c>
      <c r="J12" s="18">
        <v>0.1453486358713719</v>
      </c>
      <c r="K12" s="18">
        <v>0.18869113968358761</v>
      </c>
      <c r="L12" s="18">
        <v>0.13103373026457649</v>
      </c>
      <c r="M12" s="18">
        <v>0.17007136608752599</v>
      </c>
      <c r="N12" s="18">
        <v>0.14254201963927729</v>
      </c>
      <c r="O12" s="18">
        <v>0.14298618731176971</v>
      </c>
      <c r="Q12" s="18">
        <v>0.13722913981301901</v>
      </c>
      <c r="R12" s="18">
        <v>0.15118425906032651</v>
      </c>
      <c r="S12" s="18">
        <v>0.14638968439789629</v>
      </c>
      <c r="T12" s="18">
        <v>0.17786909838957701</v>
      </c>
      <c r="V12" s="18">
        <v>0.1352810157629652</v>
      </c>
      <c r="W12" s="18">
        <v>0.1312910579201805</v>
      </c>
      <c r="X12" s="18">
        <v>0.13639602441356569</v>
      </c>
      <c r="Y12" s="18">
        <v>0.16219282505367119</v>
      </c>
      <c r="Z12" s="18">
        <v>0.1601548692564421</v>
      </c>
      <c r="AA12" s="18">
        <v>0.16613565035706629</v>
      </c>
      <c r="AB12" s="18">
        <v>0.17290678212811841</v>
      </c>
      <c r="AD12" s="18">
        <v>0.16092907627639191</v>
      </c>
      <c r="AE12" s="18">
        <v>0.17093986665043481</v>
      </c>
      <c r="AF12" s="18">
        <v>0.14299455525378479</v>
      </c>
      <c r="AG12" s="18">
        <v>0.15159834671931949</v>
      </c>
      <c r="AH12" s="18">
        <v>0.1318588322077423</v>
      </c>
      <c r="AI12" s="18">
        <v>0.12883847310652211</v>
      </c>
      <c r="AJ12" s="18">
        <v>0</v>
      </c>
      <c r="AL12" s="18">
        <v>0.14632000000000001</v>
      </c>
      <c r="AM12" s="18">
        <v>0.13797000000000001</v>
      </c>
      <c r="AN12" s="18">
        <v>0.11778</v>
      </c>
      <c r="AP12" s="18">
        <v>0.1880213556984241</v>
      </c>
      <c r="AQ12" s="18">
        <v>0.1560426328348255</v>
      </c>
      <c r="AR12" s="18">
        <v>0.20465336595565811</v>
      </c>
      <c r="AS12" s="18">
        <v>0.15054585939918411</v>
      </c>
      <c r="AT12" s="18">
        <v>0.21125627895158991</v>
      </c>
      <c r="AU12" s="18">
        <v>0.23225624243985721</v>
      </c>
      <c r="AW12" s="18">
        <v>0.15447442660320879</v>
      </c>
      <c r="AX12" s="18">
        <v>0.1371136341107492</v>
      </c>
      <c r="AZ12" s="18">
        <v>0.12871534634413001</v>
      </c>
      <c r="BA12" s="18">
        <v>0.1632709558435857</v>
      </c>
      <c r="BB12" s="18">
        <v>0.1593773180594508</v>
      </c>
      <c r="BC12" s="18">
        <v>0.16885999921597319</v>
      </c>
      <c r="BD12" s="18">
        <v>0.20304515097192749</v>
      </c>
      <c r="BE12" s="18">
        <v>0.2114071887614915</v>
      </c>
      <c r="BF12" s="18">
        <v>0.1113408887922516</v>
      </c>
      <c r="BG12" s="18">
        <v>0.16852233331710731</v>
      </c>
    </row>
    <row r="13" spans="2:61" ht="18.95" customHeight="1">
      <c r="B13" s="20" t="s">
        <v>359</v>
      </c>
      <c r="C13" s="18">
        <v>5.5056592573721197E-2</v>
      </c>
      <c r="D13" s="18">
        <v>6.7809173465793404E-2</v>
      </c>
      <c r="E13" s="18">
        <v>4.5018742867186719E-2</v>
      </c>
      <c r="G13" s="18">
        <v>0.11656733321638239</v>
      </c>
      <c r="H13" s="18">
        <v>5.2477470081055737E-2</v>
      </c>
      <c r="I13" s="18">
        <v>5.6823993109808908E-2</v>
      </c>
      <c r="J13" s="18">
        <v>4.7818024618490648E-2</v>
      </c>
      <c r="K13" s="18">
        <v>4.6123155167411237E-2</v>
      </c>
      <c r="L13" s="18">
        <v>5.4772931955664642E-2</v>
      </c>
      <c r="M13" s="18">
        <v>5.4054804554508937E-2</v>
      </c>
      <c r="N13" s="18">
        <v>5.5454696445471449E-2</v>
      </c>
      <c r="O13" s="18">
        <v>4.4893348169320627E-2</v>
      </c>
      <c r="Q13" s="18">
        <v>4.9614368334284738E-2</v>
      </c>
      <c r="R13" s="18">
        <v>6.1065051325783007E-2</v>
      </c>
      <c r="S13" s="18">
        <v>5.470331923081919E-2</v>
      </c>
      <c r="T13" s="18">
        <v>5.7775371713045941E-2</v>
      </c>
      <c r="V13" s="18">
        <v>3.5316514359651802E-2</v>
      </c>
      <c r="W13" s="18">
        <v>4.718310559143081E-2</v>
      </c>
      <c r="X13" s="18">
        <v>3.6550212403848668E-2</v>
      </c>
      <c r="Y13" s="18">
        <v>5.4643490006335303E-2</v>
      </c>
      <c r="Z13" s="18">
        <v>7.687371157714698E-2</v>
      </c>
      <c r="AA13" s="18">
        <v>7.4232417347582957E-2</v>
      </c>
      <c r="AB13" s="18">
        <v>6.2056946198691447E-2</v>
      </c>
      <c r="AD13" s="18">
        <v>5.6302485471060829E-2</v>
      </c>
      <c r="AE13" s="18">
        <v>5.3468615212900202E-2</v>
      </c>
      <c r="AF13" s="18">
        <v>6.2034997323762178E-2</v>
      </c>
      <c r="AG13" s="18">
        <v>6.3279671176302066E-2</v>
      </c>
      <c r="AH13" s="18">
        <v>3.884218038012089E-2</v>
      </c>
      <c r="AI13" s="18">
        <v>6.1240946135403727E-2</v>
      </c>
      <c r="AJ13" s="18">
        <v>0.20679902059167171</v>
      </c>
      <c r="AL13" s="18">
        <v>3.8710000000000001E-2</v>
      </c>
      <c r="AM13" s="18">
        <v>3.5020000000000003E-2</v>
      </c>
      <c r="AN13" s="18">
        <v>6.0319999999999999E-2</v>
      </c>
      <c r="AP13" s="18">
        <v>6.2300811241520919E-2</v>
      </c>
      <c r="AQ13" s="18">
        <v>6.4294442241781199E-2</v>
      </c>
      <c r="AR13" s="18">
        <v>1.7131324417420529E-2</v>
      </c>
      <c r="AS13" s="18">
        <v>7.7807314814141257E-2</v>
      </c>
      <c r="AT13" s="18">
        <v>7.2369254186844478E-2</v>
      </c>
      <c r="AU13" s="18">
        <v>4.6031114773976943E-2</v>
      </c>
      <c r="AW13" s="18">
        <v>5.0143687605466482E-2</v>
      </c>
      <c r="AX13" s="18">
        <v>8.6455654629963186E-2</v>
      </c>
      <c r="AZ13" s="18">
        <v>4.067373329529958E-2</v>
      </c>
      <c r="BA13" s="18">
        <v>5.7885811845326082E-2</v>
      </c>
      <c r="BB13" s="18">
        <v>5.2630155942907673E-2</v>
      </c>
      <c r="BC13" s="18">
        <v>6.1590605120772177E-2</v>
      </c>
      <c r="BD13" s="18">
        <v>7.3631775895031878E-2</v>
      </c>
      <c r="BE13" s="18">
        <v>9.372442961346171E-2</v>
      </c>
      <c r="BF13" s="18">
        <v>5.9972319381587882E-2</v>
      </c>
      <c r="BG13" s="18">
        <v>0.11404026207672451</v>
      </c>
    </row>
    <row r="15" spans="2:61">
      <c r="B15" t="s">
        <v>483</v>
      </c>
    </row>
    <row r="16" spans="2:61">
      <c r="B16" t="s">
        <v>11</v>
      </c>
    </row>
    <row r="18" spans="2:2">
      <c r="B18"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BI18"/>
  <sheetViews>
    <sheetView showGridLines="0" workbookViewId="0">
      <pane xSplit="2" topLeftCell="C1" activePane="topRight" state="frozen"/>
      <selection pane="topRight" activeCell="K27" sqref="K27"/>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419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355</v>
      </c>
      <c r="C9" s="18">
        <v>7.4796301842284516E-2</v>
      </c>
      <c r="D9" s="18">
        <v>9.9001858542460242E-2</v>
      </c>
      <c r="E9" s="18">
        <v>5.637634633579848E-2</v>
      </c>
      <c r="G9" s="18">
        <v>6.9586175832978436E-2</v>
      </c>
      <c r="H9" s="18">
        <v>6.5379393032293578E-2</v>
      </c>
      <c r="I9" s="18">
        <v>5.6744726467759778E-2</v>
      </c>
      <c r="J9" s="18">
        <v>5.1547422784272337E-2</v>
      </c>
      <c r="K9" s="18">
        <v>7.0146268241826251E-2</v>
      </c>
      <c r="L9" s="18">
        <v>8.1037410700948831E-2</v>
      </c>
      <c r="M9" s="18">
        <v>0.13502617501312289</v>
      </c>
      <c r="N9" s="18">
        <v>6.2418209687604108E-2</v>
      </c>
      <c r="O9" s="18">
        <v>4.777686678343223E-2</v>
      </c>
      <c r="Q9" s="18">
        <v>0.13940572670396359</v>
      </c>
      <c r="R9" s="18">
        <v>4.6272700160325433E-2</v>
      </c>
      <c r="S9" s="18">
        <v>4.0433653190514153E-2</v>
      </c>
      <c r="T9" s="18">
        <v>4.1206955767773813E-2</v>
      </c>
      <c r="V9" s="18">
        <v>0.10945912613814369</v>
      </c>
      <c r="W9" s="18">
        <v>0.12330821047845519</v>
      </c>
      <c r="X9" s="18">
        <v>9.9522559613856504E-2</v>
      </c>
      <c r="Y9" s="18">
        <v>4.6743432882028819E-2</v>
      </c>
      <c r="Z9" s="18">
        <v>4.8001364530549762E-2</v>
      </c>
      <c r="AA9" s="18">
        <v>4.134686982053714E-2</v>
      </c>
      <c r="AB9" s="18">
        <v>5.156615132603895E-2</v>
      </c>
      <c r="AD9" s="18">
        <v>0.13691989326907661</v>
      </c>
      <c r="AE9" s="18">
        <v>4.2943167805957881E-2</v>
      </c>
      <c r="AF9" s="18">
        <v>4.4845206677671758E-2</v>
      </c>
      <c r="AG9" s="18">
        <v>6.3277144990846107E-2</v>
      </c>
      <c r="AH9" s="18">
        <v>4.2681179685406807E-2</v>
      </c>
      <c r="AI9" s="18">
        <v>3.2687552425073152E-2</v>
      </c>
      <c r="AJ9" s="18">
        <v>0.20679902059167171</v>
      </c>
      <c r="AL9" s="18">
        <v>0.16929</v>
      </c>
      <c r="AM9" s="18">
        <v>6.5299999999999997E-2</v>
      </c>
      <c r="AN9" s="18">
        <v>4.666E-2</v>
      </c>
      <c r="AP9" s="18">
        <v>7.6780938435661E-2</v>
      </c>
      <c r="AQ9" s="18">
        <v>4.1615094604170733E-2</v>
      </c>
      <c r="AR9" s="18">
        <v>3.7763680633618762E-2</v>
      </c>
      <c r="AS9" s="18">
        <v>3.078270355022452E-2</v>
      </c>
      <c r="AT9" s="18">
        <v>3.060503455564138E-2</v>
      </c>
      <c r="AU9" s="18">
        <v>0</v>
      </c>
      <c r="AW9" s="18">
        <v>8.1581708480083698E-2</v>
      </c>
      <c r="AX9" s="18">
        <v>3.1244096432717961E-2</v>
      </c>
      <c r="AZ9" s="18">
        <v>7.8482834233420645E-2</v>
      </c>
      <c r="BA9" s="18">
        <v>0.1186081533460871</v>
      </c>
      <c r="BB9" s="18">
        <v>4.3274269056918481E-2</v>
      </c>
      <c r="BC9" s="18">
        <v>5.1806665132083957E-2</v>
      </c>
      <c r="BD9" s="18">
        <v>7.4654937761114024E-2</v>
      </c>
      <c r="BE9" s="18">
        <v>6.3792236680345324E-2</v>
      </c>
      <c r="BF9" s="18">
        <v>3.9098646330484918E-2</v>
      </c>
      <c r="BG9" s="18">
        <v>3.3573399168300752E-2</v>
      </c>
    </row>
    <row r="10" spans="2:61" ht="18.95" customHeight="1">
      <c r="B10" s="20" t="s">
        <v>356</v>
      </c>
      <c r="C10" s="18">
        <v>0.21630453146971049</v>
      </c>
      <c r="D10" s="18">
        <v>0.26369301669208017</v>
      </c>
      <c r="E10" s="18">
        <v>0.1801401248055246</v>
      </c>
      <c r="G10" s="18">
        <v>0.16477273021716879</v>
      </c>
      <c r="H10" s="18">
        <v>0.26739584235304009</v>
      </c>
      <c r="I10" s="18">
        <v>0.1864455050210122</v>
      </c>
      <c r="J10" s="18">
        <v>0.18395522552296389</v>
      </c>
      <c r="K10" s="18">
        <v>0.2208640876344338</v>
      </c>
      <c r="L10" s="18">
        <v>0.1924102164413985</v>
      </c>
      <c r="M10" s="18">
        <v>0.2497768044606313</v>
      </c>
      <c r="N10" s="18">
        <v>0.22064423092471561</v>
      </c>
      <c r="O10" s="18">
        <v>0.18731069463636629</v>
      </c>
      <c r="Q10" s="18">
        <v>0.24103621872054931</v>
      </c>
      <c r="R10" s="18">
        <v>0.23387994163700121</v>
      </c>
      <c r="S10" s="18">
        <v>0.20533134853792959</v>
      </c>
      <c r="T10" s="18">
        <v>0.18035093930733059</v>
      </c>
      <c r="V10" s="18">
        <v>0.17803743181391801</v>
      </c>
      <c r="W10" s="18">
        <v>0.23226264238698369</v>
      </c>
      <c r="X10" s="18">
        <v>0.2273803883786488</v>
      </c>
      <c r="Y10" s="18">
        <v>0.22054671545769741</v>
      </c>
      <c r="Z10" s="18">
        <v>0.2192322172213568</v>
      </c>
      <c r="AA10" s="18">
        <v>0.2253765729076094</v>
      </c>
      <c r="AB10" s="18">
        <v>0.2118418647932532</v>
      </c>
      <c r="AD10" s="18">
        <v>0.23794181236870859</v>
      </c>
      <c r="AE10" s="18">
        <v>0.20388408153938581</v>
      </c>
      <c r="AF10" s="18">
        <v>0.20763768416411921</v>
      </c>
      <c r="AG10" s="18">
        <v>0.2127104361402217</v>
      </c>
      <c r="AH10" s="18">
        <v>0.23588847614608571</v>
      </c>
      <c r="AI10" s="18">
        <v>0.1490190856312385</v>
      </c>
      <c r="AJ10" s="18">
        <v>0</v>
      </c>
      <c r="AL10" s="18">
        <v>0.22098999999999999</v>
      </c>
      <c r="AM10" s="18">
        <v>0.22514999999999999</v>
      </c>
      <c r="AN10" s="18">
        <v>0.20368</v>
      </c>
      <c r="AP10" s="18">
        <v>0.24399717690868369</v>
      </c>
      <c r="AQ10" s="18">
        <v>0.2059251009347691</v>
      </c>
      <c r="AR10" s="18">
        <v>0.2386252743934906</v>
      </c>
      <c r="AS10" s="18">
        <v>0.19868015776011491</v>
      </c>
      <c r="AT10" s="18">
        <v>0.21425676170502339</v>
      </c>
      <c r="AU10" s="18">
        <v>0.38146173009948048</v>
      </c>
      <c r="AW10" s="18">
        <v>0.2299920135102192</v>
      </c>
      <c r="AX10" s="18">
        <v>0.1224977354024965</v>
      </c>
      <c r="AZ10" s="18">
        <v>0.19599108160782899</v>
      </c>
      <c r="BA10" s="18">
        <v>0.25232218370408999</v>
      </c>
      <c r="BB10" s="18">
        <v>0.21540832174684321</v>
      </c>
      <c r="BC10" s="18">
        <v>0.22723133738312379</v>
      </c>
      <c r="BD10" s="18">
        <v>0.29716863107275088</v>
      </c>
      <c r="BE10" s="18">
        <v>0.21984680782256871</v>
      </c>
      <c r="BF10" s="18">
        <v>0.13990425515766489</v>
      </c>
      <c r="BG10" s="18">
        <v>0.181584498930948</v>
      </c>
    </row>
    <row r="11" spans="2:61" ht="18.95" customHeight="1">
      <c r="B11" s="20" t="s">
        <v>357</v>
      </c>
      <c r="C11" s="18">
        <v>0.18965186855988381</v>
      </c>
      <c r="D11" s="18">
        <v>0.1875032103607667</v>
      </c>
      <c r="E11" s="18">
        <v>0.19160376402991619</v>
      </c>
      <c r="G11" s="18">
        <v>0.22286270318575971</v>
      </c>
      <c r="H11" s="18">
        <v>0.15194920106236171</v>
      </c>
      <c r="I11" s="18">
        <v>0.21574577918735</v>
      </c>
      <c r="J11" s="18">
        <v>0.21902440983510471</v>
      </c>
      <c r="K11" s="18">
        <v>0.17053046307017561</v>
      </c>
      <c r="L11" s="18">
        <v>0.19804636246180499</v>
      </c>
      <c r="M11" s="18">
        <v>0.18284074390313679</v>
      </c>
      <c r="N11" s="18">
        <v>0.1792190339021647</v>
      </c>
      <c r="O11" s="18">
        <v>0.21393409581928879</v>
      </c>
      <c r="Q11" s="18">
        <v>0.18763687872908841</v>
      </c>
      <c r="R11" s="18">
        <v>0.1724431336363911</v>
      </c>
      <c r="S11" s="18">
        <v>0.2065374289453909</v>
      </c>
      <c r="T11" s="18">
        <v>0.19270316484539141</v>
      </c>
      <c r="V11" s="18">
        <v>0.2417912562540061</v>
      </c>
      <c r="W11" s="18">
        <v>0.18915462700512331</v>
      </c>
      <c r="X11" s="18">
        <v>0.2017331584140499</v>
      </c>
      <c r="Y11" s="18">
        <v>0.208706112065837</v>
      </c>
      <c r="Z11" s="18">
        <v>0.15063292066003131</v>
      </c>
      <c r="AA11" s="18">
        <v>0.16546874060000499</v>
      </c>
      <c r="AB11" s="18">
        <v>0.16866394802707421</v>
      </c>
      <c r="AD11" s="18">
        <v>0.1806700797428667</v>
      </c>
      <c r="AE11" s="18">
        <v>0.21303884725371239</v>
      </c>
      <c r="AF11" s="18">
        <v>0.17637355823786069</v>
      </c>
      <c r="AG11" s="18">
        <v>0.18433251903625211</v>
      </c>
      <c r="AH11" s="18">
        <v>0.20265299217947111</v>
      </c>
      <c r="AI11" s="18">
        <v>0.17809878072264709</v>
      </c>
      <c r="AJ11" s="18">
        <v>0.23780733087109049</v>
      </c>
      <c r="AL11" s="18">
        <v>0.18329999999999999</v>
      </c>
      <c r="AM11" s="18">
        <v>0.21077000000000001</v>
      </c>
      <c r="AN11" s="18">
        <v>0.24898000000000001</v>
      </c>
      <c r="AP11" s="18">
        <v>0.1533403177039569</v>
      </c>
      <c r="AQ11" s="18">
        <v>0.2034086675955562</v>
      </c>
      <c r="AR11" s="18">
        <v>0.17846813667156081</v>
      </c>
      <c r="AS11" s="18">
        <v>0.1499853530045139</v>
      </c>
      <c r="AT11" s="18">
        <v>0.1157095890754979</v>
      </c>
      <c r="AU11" s="18">
        <v>0.23517508970684059</v>
      </c>
      <c r="AW11" s="18">
        <v>0.18635751251140481</v>
      </c>
      <c r="AX11" s="18">
        <v>0.19116293081189961</v>
      </c>
      <c r="AZ11" s="18">
        <v>0.2269349540408927</v>
      </c>
      <c r="BA11" s="18">
        <v>0.1789037744004377</v>
      </c>
      <c r="BB11" s="18">
        <v>0.15750054083410919</v>
      </c>
      <c r="BC11" s="18">
        <v>0.15128368705347439</v>
      </c>
      <c r="BD11" s="18">
        <v>0.17471374497305961</v>
      </c>
      <c r="BE11" s="18">
        <v>0.16597371245111359</v>
      </c>
      <c r="BF11" s="18">
        <v>0.19407894113427679</v>
      </c>
      <c r="BG11" s="18">
        <v>0.17297416487360279</v>
      </c>
    </row>
    <row r="12" spans="2:61" ht="18.95" customHeight="1">
      <c r="B12" s="20" t="s">
        <v>358</v>
      </c>
      <c r="C12" s="18">
        <v>0.3544412451875909</v>
      </c>
      <c r="D12" s="18">
        <v>0.30136320502079111</v>
      </c>
      <c r="E12" s="18">
        <v>0.3948845166001137</v>
      </c>
      <c r="G12" s="18">
        <v>0.38166070112171557</v>
      </c>
      <c r="H12" s="18">
        <v>0.33892893211110908</v>
      </c>
      <c r="I12" s="18">
        <v>0.37045095474558631</v>
      </c>
      <c r="J12" s="18">
        <v>0.361508388617648</v>
      </c>
      <c r="K12" s="18">
        <v>0.36526557376928248</v>
      </c>
      <c r="L12" s="18">
        <v>0.35510866526088047</v>
      </c>
      <c r="M12" s="18">
        <v>0.3079192484440324</v>
      </c>
      <c r="N12" s="18">
        <v>0.36861989826524622</v>
      </c>
      <c r="O12" s="18">
        <v>0.381833090302584</v>
      </c>
      <c r="Q12" s="18">
        <v>0.31190949939289708</v>
      </c>
      <c r="R12" s="18">
        <v>0.36740919933405303</v>
      </c>
      <c r="S12" s="18">
        <v>0.36648669202723111</v>
      </c>
      <c r="T12" s="18">
        <v>0.38430110160430631</v>
      </c>
      <c r="V12" s="18">
        <v>0.33005977869907133</v>
      </c>
      <c r="W12" s="18">
        <v>0.32989540849764731</v>
      </c>
      <c r="X12" s="18">
        <v>0.35665720660464262</v>
      </c>
      <c r="Y12" s="18">
        <v>0.35015431035346922</v>
      </c>
      <c r="Z12" s="18">
        <v>0.36646908164025971</v>
      </c>
      <c r="AA12" s="18">
        <v>0.35797869914218222</v>
      </c>
      <c r="AB12" s="18">
        <v>0.39041530824637932</v>
      </c>
      <c r="AD12" s="18">
        <v>0.30189655987314667</v>
      </c>
      <c r="AE12" s="18">
        <v>0.37985968994089581</v>
      </c>
      <c r="AF12" s="18">
        <v>0.36625907110726352</v>
      </c>
      <c r="AG12" s="18">
        <v>0.34882115267224018</v>
      </c>
      <c r="AH12" s="18">
        <v>0.3743531678698111</v>
      </c>
      <c r="AI12" s="18">
        <v>0.44264044113096063</v>
      </c>
      <c r="AJ12" s="18">
        <v>0.3682956052417648</v>
      </c>
      <c r="AL12" s="18">
        <v>0.29979</v>
      </c>
      <c r="AM12" s="18">
        <v>0.37447000000000003</v>
      </c>
      <c r="AN12" s="18">
        <v>0.30551</v>
      </c>
      <c r="AP12" s="18">
        <v>0.36794150561987748</v>
      </c>
      <c r="AQ12" s="18">
        <v>0.33508229856118021</v>
      </c>
      <c r="AR12" s="18">
        <v>0.39366453710295951</v>
      </c>
      <c r="AS12" s="18">
        <v>0.39903702240896949</v>
      </c>
      <c r="AT12" s="18">
        <v>0.36527452542403221</v>
      </c>
      <c r="AU12" s="18">
        <v>0.28580028512335898</v>
      </c>
      <c r="AW12" s="18">
        <v>0.35511557165848279</v>
      </c>
      <c r="AX12" s="18">
        <v>0.36705183315992301</v>
      </c>
      <c r="AZ12" s="18">
        <v>0.35602521876388299</v>
      </c>
      <c r="BA12" s="18">
        <v>0.32028727703184218</v>
      </c>
      <c r="BB12" s="18">
        <v>0.39760837532272519</v>
      </c>
      <c r="BC12" s="18">
        <v>0.36881139130710922</v>
      </c>
      <c r="BD12" s="18">
        <v>0.31929962648967231</v>
      </c>
      <c r="BE12" s="18">
        <v>0.30301902453980611</v>
      </c>
      <c r="BF12" s="18">
        <v>0.37514940593719059</v>
      </c>
      <c r="BG12" s="18">
        <v>0.38205720927912751</v>
      </c>
    </row>
    <row r="13" spans="2:61" ht="18.95" customHeight="1">
      <c r="B13" s="20" t="s">
        <v>359</v>
      </c>
      <c r="C13" s="18">
        <v>0.1648060529405303</v>
      </c>
      <c r="D13" s="18">
        <v>0.14843870938390169</v>
      </c>
      <c r="E13" s="18">
        <v>0.17699524822864701</v>
      </c>
      <c r="G13" s="18">
        <v>0.1611176896423773</v>
      </c>
      <c r="H13" s="18">
        <v>0.17634663144119569</v>
      </c>
      <c r="I13" s="18">
        <v>0.17061303457829169</v>
      </c>
      <c r="J13" s="18">
        <v>0.18396455324001099</v>
      </c>
      <c r="K13" s="18">
        <v>0.1731936072842819</v>
      </c>
      <c r="L13" s="18">
        <v>0.17339734513496721</v>
      </c>
      <c r="M13" s="18">
        <v>0.12443702817907649</v>
      </c>
      <c r="N13" s="18">
        <v>0.1690986272202693</v>
      </c>
      <c r="O13" s="18">
        <v>0.16914525245832879</v>
      </c>
      <c r="Q13" s="18">
        <v>0.1200116764535016</v>
      </c>
      <c r="R13" s="18">
        <v>0.17999502523222921</v>
      </c>
      <c r="S13" s="18">
        <v>0.18121087729893429</v>
      </c>
      <c r="T13" s="18">
        <v>0.20143783847519789</v>
      </c>
      <c r="V13" s="18">
        <v>0.1406524070948611</v>
      </c>
      <c r="W13" s="18">
        <v>0.1253791116317905</v>
      </c>
      <c r="X13" s="18">
        <v>0.1147066869888021</v>
      </c>
      <c r="Y13" s="18">
        <v>0.1738494292409675</v>
      </c>
      <c r="Z13" s="18">
        <v>0.2156644159478025</v>
      </c>
      <c r="AA13" s="18">
        <v>0.2098291175296661</v>
      </c>
      <c r="AB13" s="18">
        <v>0.17751272760725439</v>
      </c>
      <c r="AD13" s="18">
        <v>0.14257165474620159</v>
      </c>
      <c r="AE13" s="18">
        <v>0.16027421346004811</v>
      </c>
      <c r="AF13" s="18">
        <v>0.2048844798130848</v>
      </c>
      <c r="AG13" s="18">
        <v>0.19085874716043971</v>
      </c>
      <c r="AH13" s="18">
        <v>0.14442418411922539</v>
      </c>
      <c r="AI13" s="18">
        <v>0.19755414009008071</v>
      </c>
      <c r="AJ13" s="18">
        <v>0.18709804329547289</v>
      </c>
      <c r="AL13" s="18">
        <v>0.12664</v>
      </c>
      <c r="AM13" s="18">
        <v>0.12429</v>
      </c>
      <c r="AN13" s="18">
        <v>0.19517000000000001</v>
      </c>
      <c r="AP13" s="18">
        <v>0.15794006133182101</v>
      </c>
      <c r="AQ13" s="18">
        <v>0.21396883830432381</v>
      </c>
      <c r="AR13" s="18">
        <v>0.15147837119837079</v>
      </c>
      <c r="AS13" s="18">
        <v>0.22151476327617711</v>
      </c>
      <c r="AT13" s="18">
        <v>0.27415408923980522</v>
      </c>
      <c r="AU13" s="18">
        <v>9.7562895070319552E-2</v>
      </c>
      <c r="AW13" s="18">
        <v>0.14695319383980959</v>
      </c>
      <c r="AX13" s="18">
        <v>0.28804340419296293</v>
      </c>
      <c r="AZ13" s="18">
        <v>0.14256591135397459</v>
      </c>
      <c r="BA13" s="18">
        <v>0.12987861151754301</v>
      </c>
      <c r="BB13" s="18">
        <v>0.1862084930394039</v>
      </c>
      <c r="BC13" s="18">
        <v>0.20086691912420879</v>
      </c>
      <c r="BD13" s="18">
        <v>0.13416305970340309</v>
      </c>
      <c r="BE13" s="18">
        <v>0.2473682185061665</v>
      </c>
      <c r="BF13" s="18">
        <v>0.25176875144038291</v>
      </c>
      <c r="BG13" s="18">
        <v>0.2298107277480208</v>
      </c>
    </row>
    <row r="15" spans="2:61">
      <c r="B15" t="s">
        <v>483</v>
      </c>
    </row>
    <row r="16" spans="2:61">
      <c r="B16" t="s">
        <v>11</v>
      </c>
    </row>
    <row r="18" spans="2:2">
      <c r="B18"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BI18"/>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7" width="10" customWidth="1"/>
    <col min="48" max="48" width="1.42578125" customWidth="1"/>
    <col min="49" max="50" width="10" customWidth="1"/>
    <col min="51" max="51" width="1.42578125" customWidth="1"/>
    <col min="52" max="59" width="10" customWidth="1"/>
  </cols>
  <sheetData>
    <row r="2" spans="2:61" ht="39.950000000000003" customHeight="1">
      <c r="D2" s="33" t="s">
        <v>420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row>
    <row r="5" spans="2:61">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W5" s="28" t="s">
        <v>52</v>
      </c>
      <c r="AX5" s="32"/>
      <c r="AZ5" s="28" t="s">
        <v>53</v>
      </c>
      <c r="BA5" s="32"/>
      <c r="BB5" s="32"/>
      <c r="BC5" s="32"/>
      <c r="BD5" s="32"/>
      <c r="BE5" s="32"/>
      <c r="BF5" s="32"/>
      <c r="BG5" s="32"/>
    </row>
    <row r="6" spans="2:61"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92</v>
      </c>
      <c r="AW6" s="25" t="s">
        <v>93</v>
      </c>
      <c r="AX6" s="25" t="s">
        <v>94</v>
      </c>
      <c r="AZ6" s="25" t="s">
        <v>95</v>
      </c>
      <c r="BA6" s="25" t="s">
        <v>96</v>
      </c>
      <c r="BB6" s="25" t="s">
        <v>97</v>
      </c>
      <c r="BC6" s="25" t="s">
        <v>98</v>
      </c>
      <c r="BD6" s="25" t="s">
        <v>99</v>
      </c>
      <c r="BE6" s="25" t="s">
        <v>100</v>
      </c>
      <c r="BF6" s="25" t="s">
        <v>101</v>
      </c>
      <c r="BG6" s="25" t="s">
        <v>83</v>
      </c>
    </row>
    <row r="7" spans="2:61">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21</v>
      </c>
      <c r="AW7" s="27">
        <v>3485</v>
      </c>
      <c r="AX7" s="27">
        <v>492</v>
      </c>
      <c r="AZ7" s="27">
        <v>1326</v>
      </c>
      <c r="BA7" s="27">
        <v>930</v>
      </c>
      <c r="BB7" s="27">
        <v>647</v>
      </c>
      <c r="BC7" s="27">
        <v>527</v>
      </c>
      <c r="BD7" s="27">
        <v>129</v>
      </c>
      <c r="BE7" s="27">
        <v>133</v>
      </c>
      <c r="BF7" s="27">
        <v>207</v>
      </c>
      <c r="BG7" s="27">
        <v>95</v>
      </c>
    </row>
    <row r="8" spans="2:61">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21</v>
      </c>
      <c r="AW8" s="13">
        <v>3486</v>
      </c>
      <c r="AX8" s="13">
        <v>490</v>
      </c>
      <c r="AZ8" s="13">
        <v>1382</v>
      </c>
      <c r="BA8" s="13">
        <v>902</v>
      </c>
      <c r="BB8" s="13">
        <v>650</v>
      </c>
      <c r="BC8" s="13">
        <v>510</v>
      </c>
      <c r="BD8" s="13">
        <v>127</v>
      </c>
      <c r="BE8" s="13">
        <v>130</v>
      </c>
      <c r="BF8" s="13">
        <v>199</v>
      </c>
      <c r="BG8" s="13">
        <v>95</v>
      </c>
    </row>
    <row r="9" spans="2:61" ht="18.95" customHeight="1">
      <c r="B9" s="20" t="s">
        <v>355</v>
      </c>
      <c r="C9" s="18">
        <v>0.13435099941375001</v>
      </c>
      <c r="D9" s="18">
        <v>0.15056811565300449</v>
      </c>
      <c r="E9" s="18">
        <v>0.1220709713079034</v>
      </c>
      <c r="G9" s="18">
        <v>8.8429609735968778E-2</v>
      </c>
      <c r="H9" s="18">
        <v>0.12935775060762009</v>
      </c>
      <c r="I9" s="18">
        <v>0.14595314890424091</v>
      </c>
      <c r="J9" s="18">
        <v>0.12929893408994431</v>
      </c>
      <c r="K9" s="18">
        <v>0.1247034526395185</v>
      </c>
      <c r="L9" s="18">
        <v>0.1202164886050528</v>
      </c>
      <c r="M9" s="18">
        <v>0.18318034540630779</v>
      </c>
      <c r="N9" s="18">
        <v>0.1213968738011079</v>
      </c>
      <c r="O9" s="18">
        <v>0.12197250157954539</v>
      </c>
      <c r="Q9" s="18">
        <v>0.17179419184187519</v>
      </c>
      <c r="R9" s="18">
        <v>0.11101378243254539</v>
      </c>
      <c r="S9" s="18">
        <v>0.119616811651553</v>
      </c>
      <c r="T9" s="18">
        <v>0.1164645699722358</v>
      </c>
      <c r="V9" s="18">
        <v>0.15515220548886141</v>
      </c>
      <c r="W9" s="18">
        <v>0.17321027196826899</v>
      </c>
      <c r="X9" s="18">
        <v>0.14723824315808889</v>
      </c>
      <c r="Y9" s="18">
        <v>0.13047937987067729</v>
      </c>
      <c r="Z9" s="18">
        <v>0.10730514636798499</v>
      </c>
      <c r="AA9" s="18">
        <v>0.1132787667267413</v>
      </c>
      <c r="AB9" s="18">
        <v>0.1116992461362513</v>
      </c>
      <c r="AD9" s="18">
        <v>0.1764724347066231</v>
      </c>
      <c r="AE9" s="18">
        <v>0.11164571674426151</v>
      </c>
      <c r="AF9" s="18">
        <v>0.1208752879066393</v>
      </c>
      <c r="AG9" s="18">
        <v>0.14490885344531651</v>
      </c>
      <c r="AH9" s="18">
        <v>9.8410805814104482E-2</v>
      </c>
      <c r="AI9" s="18">
        <v>0.1102159973992517</v>
      </c>
      <c r="AJ9" s="18">
        <v>0.20679902059167171</v>
      </c>
      <c r="AL9" s="18">
        <v>0.2107</v>
      </c>
      <c r="AM9" s="18">
        <v>0.11523</v>
      </c>
      <c r="AN9" s="18">
        <v>0.13628000000000001</v>
      </c>
      <c r="AP9" s="18">
        <v>0.1160965525040862</v>
      </c>
      <c r="AQ9" s="18">
        <v>0.12766615628787059</v>
      </c>
      <c r="AR9" s="18">
        <v>0.1003085652152928</v>
      </c>
      <c r="AS9" s="18">
        <v>0.1060659692115809</v>
      </c>
      <c r="AT9" s="18">
        <v>0.11138797401562581</v>
      </c>
      <c r="AU9" s="18">
        <v>0.1973485829604181</v>
      </c>
      <c r="AW9" s="18">
        <v>0.13972038630867539</v>
      </c>
      <c r="AX9" s="18">
        <v>9.5844891184172082E-2</v>
      </c>
      <c r="AZ9" s="18">
        <v>0.13573903931349449</v>
      </c>
      <c r="BA9" s="18">
        <v>0.17989526068987291</v>
      </c>
      <c r="BB9" s="18">
        <v>0.12714985832171541</v>
      </c>
      <c r="BC9" s="18">
        <v>0.11952724425771551</v>
      </c>
      <c r="BD9" s="18">
        <v>9.1802396183079782E-2</v>
      </c>
      <c r="BE9" s="18">
        <v>7.950751604156682E-2</v>
      </c>
      <c r="BF9" s="18">
        <v>7.7715462821195139E-2</v>
      </c>
      <c r="BG9" s="18">
        <v>7.8931123182518201E-2</v>
      </c>
    </row>
    <row r="10" spans="2:61" ht="18.95" customHeight="1">
      <c r="B10" s="20" t="s">
        <v>356</v>
      </c>
      <c r="C10" s="18">
        <v>0.30793938965324957</v>
      </c>
      <c r="D10" s="18">
        <v>0.30095429938744228</v>
      </c>
      <c r="E10" s="18">
        <v>0.31373848237664093</v>
      </c>
      <c r="G10" s="18">
        <v>0.31121728998952242</v>
      </c>
      <c r="H10" s="18">
        <v>0.28687540408414031</v>
      </c>
      <c r="I10" s="18">
        <v>0.32428486581929422</v>
      </c>
      <c r="J10" s="18">
        <v>0.27878135797446679</v>
      </c>
      <c r="K10" s="18">
        <v>0.37490282372402778</v>
      </c>
      <c r="L10" s="18">
        <v>0.28934147790325387</v>
      </c>
      <c r="M10" s="18">
        <v>0.29610336704186457</v>
      </c>
      <c r="N10" s="18">
        <v>0.30564478139719159</v>
      </c>
      <c r="O10" s="18">
        <v>0.31363095023709742</v>
      </c>
      <c r="Q10" s="18">
        <v>0.2884239673473975</v>
      </c>
      <c r="R10" s="18">
        <v>0.34405109162915282</v>
      </c>
      <c r="S10" s="18">
        <v>0.31890091810625443</v>
      </c>
      <c r="T10" s="18">
        <v>0.29633442903537732</v>
      </c>
      <c r="V10" s="18">
        <v>0.30652440050175123</v>
      </c>
      <c r="W10" s="18">
        <v>0.32016973639420682</v>
      </c>
      <c r="X10" s="18">
        <v>0.35033461692773887</v>
      </c>
      <c r="Y10" s="18">
        <v>0.28678483329275589</v>
      </c>
      <c r="Z10" s="18">
        <v>0.32357972475080421</v>
      </c>
      <c r="AA10" s="18">
        <v>0.28126836308729108</v>
      </c>
      <c r="AB10" s="18">
        <v>0.28557396488176873</v>
      </c>
      <c r="AD10" s="18">
        <v>0.29066898461671709</v>
      </c>
      <c r="AE10" s="18">
        <v>0.32062513170895141</v>
      </c>
      <c r="AF10" s="18">
        <v>0.31314224778274391</v>
      </c>
      <c r="AG10" s="18">
        <v>0.30196655072248402</v>
      </c>
      <c r="AH10" s="18">
        <v>0.31894278259520181</v>
      </c>
      <c r="AI10" s="18">
        <v>0.31862104442850908</v>
      </c>
      <c r="AJ10" s="18">
        <v>0.23780733087109049</v>
      </c>
      <c r="AL10" s="18">
        <v>0.30259000000000003</v>
      </c>
      <c r="AM10" s="18">
        <v>0.37297999999999998</v>
      </c>
      <c r="AN10" s="18">
        <v>0.33217999999999998</v>
      </c>
      <c r="AP10" s="18">
        <v>0.29050463132971288</v>
      </c>
      <c r="AQ10" s="18">
        <v>0.27356165787342829</v>
      </c>
      <c r="AR10" s="18">
        <v>0.30879662593284718</v>
      </c>
      <c r="AS10" s="18">
        <v>0.30102750562139108</v>
      </c>
      <c r="AT10" s="18">
        <v>0.29085994110860303</v>
      </c>
      <c r="AU10" s="18">
        <v>0.33423671250033388</v>
      </c>
      <c r="AW10" s="18">
        <v>0.31644998363430638</v>
      </c>
      <c r="AX10" s="18">
        <v>0.26086453851716512</v>
      </c>
      <c r="AZ10" s="18">
        <v>0.33999037269680948</v>
      </c>
      <c r="BA10" s="18">
        <v>0.27732164058067349</v>
      </c>
      <c r="BB10" s="18">
        <v>0.3085993552147186</v>
      </c>
      <c r="BC10" s="18">
        <v>0.31258222360322641</v>
      </c>
      <c r="BD10" s="18">
        <v>0.27439362575084281</v>
      </c>
      <c r="BE10" s="18">
        <v>0.31003092003639182</v>
      </c>
      <c r="BF10" s="18">
        <v>0.26183354213370102</v>
      </c>
      <c r="BG10" s="18">
        <v>0.26660299696664919</v>
      </c>
    </row>
    <row r="11" spans="2:61" ht="18.95" customHeight="1">
      <c r="B11" s="20" t="s">
        <v>357</v>
      </c>
      <c r="C11" s="18">
        <v>0.16637098919641649</v>
      </c>
      <c r="D11" s="18">
        <v>0.15641127101546781</v>
      </c>
      <c r="E11" s="18">
        <v>0.17388145127871121</v>
      </c>
      <c r="G11" s="18">
        <v>0.16881380597604201</v>
      </c>
      <c r="H11" s="18">
        <v>0.18867357951540459</v>
      </c>
      <c r="I11" s="18">
        <v>0.16483640368536751</v>
      </c>
      <c r="J11" s="18">
        <v>0.1825392453221491</v>
      </c>
      <c r="K11" s="18">
        <v>0.14015974973780559</v>
      </c>
      <c r="L11" s="18">
        <v>0.21173051790540939</v>
      </c>
      <c r="M11" s="18">
        <v>0.115256617798576</v>
      </c>
      <c r="N11" s="18">
        <v>0.17042904113919041</v>
      </c>
      <c r="O11" s="18">
        <v>0.1803508692027431</v>
      </c>
      <c r="Q11" s="18">
        <v>0.15340270075230369</v>
      </c>
      <c r="R11" s="18">
        <v>0.1491309359310479</v>
      </c>
      <c r="S11" s="18">
        <v>0.18522644115494069</v>
      </c>
      <c r="T11" s="18">
        <v>0.1809742230662873</v>
      </c>
      <c r="V11" s="18">
        <v>0.17932845648363149</v>
      </c>
      <c r="W11" s="18">
        <v>0.16207639725323381</v>
      </c>
      <c r="X11" s="18">
        <v>0.16926520240170981</v>
      </c>
      <c r="Y11" s="18">
        <v>0.17034363506186001</v>
      </c>
      <c r="Z11" s="18">
        <v>0.15898132818425581</v>
      </c>
      <c r="AA11" s="18">
        <v>0.15998086643113679</v>
      </c>
      <c r="AB11" s="18">
        <v>0.1643306833022472</v>
      </c>
      <c r="AD11" s="18">
        <v>0.1495140963546453</v>
      </c>
      <c r="AE11" s="18">
        <v>0.17734648258522359</v>
      </c>
      <c r="AF11" s="18">
        <v>0.16656638371042851</v>
      </c>
      <c r="AG11" s="18">
        <v>0.16187520989089599</v>
      </c>
      <c r="AH11" s="18">
        <v>0.18670963568974541</v>
      </c>
      <c r="AI11" s="18">
        <v>0.17472638752753389</v>
      </c>
      <c r="AJ11" s="18">
        <v>0</v>
      </c>
      <c r="AL11" s="18">
        <v>0.15631</v>
      </c>
      <c r="AM11" s="18">
        <v>0.16694000000000001</v>
      </c>
      <c r="AN11" s="18">
        <v>0.16316</v>
      </c>
      <c r="AP11" s="18">
        <v>0.12412457523271481</v>
      </c>
      <c r="AQ11" s="18">
        <v>0.18033434081363189</v>
      </c>
      <c r="AR11" s="18">
        <v>0.13221463182482429</v>
      </c>
      <c r="AS11" s="18">
        <v>0.18022496711127101</v>
      </c>
      <c r="AT11" s="18">
        <v>0.1189355302056806</v>
      </c>
      <c r="AU11" s="18">
        <v>0.14253794933615441</v>
      </c>
      <c r="AW11" s="18">
        <v>0.1558746446999307</v>
      </c>
      <c r="AX11" s="18">
        <v>0.22182276647933821</v>
      </c>
      <c r="AZ11" s="18">
        <v>0.17887198127022461</v>
      </c>
      <c r="BA11" s="18">
        <v>0.1555670395887723</v>
      </c>
      <c r="BB11" s="18">
        <v>0.14620625132396109</v>
      </c>
      <c r="BC11" s="18">
        <v>0.13410252249019211</v>
      </c>
      <c r="BD11" s="18">
        <v>0.14894933450874909</v>
      </c>
      <c r="BE11" s="18">
        <v>0.15307900383447209</v>
      </c>
      <c r="BF11" s="18">
        <v>0.25657417610314359</v>
      </c>
      <c r="BG11" s="18">
        <v>0.21851131574599469</v>
      </c>
    </row>
    <row r="12" spans="2:61" ht="18.95" customHeight="1">
      <c r="B12" s="20" t="s">
        <v>358</v>
      </c>
      <c r="C12" s="18">
        <v>0.27182682991587909</v>
      </c>
      <c r="D12" s="18">
        <v>0.27732537858656731</v>
      </c>
      <c r="E12" s="18">
        <v>0.26735868095941601</v>
      </c>
      <c r="G12" s="18">
        <v>0.29251509392673197</v>
      </c>
      <c r="H12" s="18">
        <v>0.27135477306571321</v>
      </c>
      <c r="I12" s="18">
        <v>0.2267126279856343</v>
      </c>
      <c r="J12" s="18">
        <v>0.29142873165080457</v>
      </c>
      <c r="K12" s="18">
        <v>0.26249048624337551</v>
      </c>
      <c r="L12" s="18">
        <v>0.26000690652810832</v>
      </c>
      <c r="M12" s="18">
        <v>0.29622167411714417</v>
      </c>
      <c r="N12" s="18">
        <v>0.27911273368953121</v>
      </c>
      <c r="O12" s="18">
        <v>0.26146074530103319</v>
      </c>
      <c r="Q12" s="18">
        <v>0.2668721361336287</v>
      </c>
      <c r="R12" s="18">
        <v>0.27476545156880727</v>
      </c>
      <c r="S12" s="18">
        <v>0.27634088719146799</v>
      </c>
      <c r="T12" s="18">
        <v>0.26964510118215929</v>
      </c>
      <c r="V12" s="18">
        <v>0.28075878131516641</v>
      </c>
      <c r="W12" s="18">
        <v>0.2329747453919406</v>
      </c>
      <c r="X12" s="18">
        <v>0.2303944935057034</v>
      </c>
      <c r="Y12" s="18">
        <v>0.27974536294136298</v>
      </c>
      <c r="Z12" s="18">
        <v>0.2695251484226539</v>
      </c>
      <c r="AA12" s="18">
        <v>0.31084966375471262</v>
      </c>
      <c r="AB12" s="18">
        <v>0.30035423102656328</v>
      </c>
      <c r="AD12" s="18">
        <v>0.26269833822356481</v>
      </c>
      <c r="AE12" s="18">
        <v>0.27885657004011699</v>
      </c>
      <c r="AF12" s="18">
        <v>0.2679003629359647</v>
      </c>
      <c r="AG12" s="18">
        <v>0.23409241987838861</v>
      </c>
      <c r="AH12" s="18">
        <v>0.29482301846681791</v>
      </c>
      <c r="AI12" s="18">
        <v>0.27494624088801589</v>
      </c>
      <c r="AJ12" s="18">
        <v>0.3682956052417648</v>
      </c>
      <c r="AL12" s="18">
        <v>0.21193000000000001</v>
      </c>
      <c r="AM12" s="18">
        <v>0.27434999999999998</v>
      </c>
      <c r="AN12" s="18">
        <v>0.26223999999999997</v>
      </c>
      <c r="AP12" s="18">
        <v>0.32034037582961922</v>
      </c>
      <c r="AQ12" s="18">
        <v>0.28711551018273018</v>
      </c>
      <c r="AR12" s="18">
        <v>0.35087474642251282</v>
      </c>
      <c r="AS12" s="18">
        <v>0.26658588606793449</v>
      </c>
      <c r="AT12" s="18">
        <v>0.322701333581838</v>
      </c>
      <c r="AU12" s="18">
        <v>0.28353562285330958</v>
      </c>
      <c r="AW12" s="18">
        <v>0.27446962942447323</v>
      </c>
      <c r="AX12" s="18">
        <v>0.25854611453602788</v>
      </c>
      <c r="AZ12" s="18">
        <v>0.25024017828303391</v>
      </c>
      <c r="BA12" s="18">
        <v>0.26326568211751378</v>
      </c>
      <c r="BB12" s="18">
        <v>0.2918998743010609</v>
      </c>
      <c r="BC12" s="18">
        <v>0.2839572125685178</v>
      </c>
      <c r="BD12" s="18">
        <v>0.32413506279828019</v>
      </c>
      <c r="BE12" s="18">
        <v>0.29460017663176052</v>
      </c>
      <c r="BF12" s="18">
        <v>0.27399933816725403</v>
      </c>
      <c r="BG12" s="18">
        <v>0.31565890606472402</v>
      </c>
    </row>
    <row r="13" spans="2:61" ht="18.95" customHeight="1">
      <c r="B13" s="20" t="s">
        <v>359</v>
      </c>
      <c r="C13" s="18">
        <v>0.11951179182070459</v>
      </c>
      <c r="D13" s="18">
        <v>0.1147409353575181</v>
      </c>
      <c r="E13" s="18">
        <v>0.1229504140773286</v>
      </c>
      <c r="G13" s="18">
        <v>0.13902420037173491</v>
      </c>
      <c r="H13" s="18">
        <v>0.1237384927271222</v>
      </c>
      <c r="I13" s="18">
        <v>0.13821295360546321</v>
      </c>
      <c r="J13" s="18">
        <v>0.1179517309626352</v>
      </c>
      <c r="K13" s="18">
        <v>9.7743487655272535E-2</v>
      </c>
      <c r="L13" s="18">
        <v>0.11870460905817561</v>
      </c>
      <c r="M13" s="18">
        <v>0.1092379956361073</v>
      </c>
      <c r="N13" s="18">
        <v>0.1234165699729788</v>
      </c>
      <c r="O13" s="18">
        <v>0.122584933679581</v>
      </c>
      <c r="Q13" s="18">
        <v>0.11950700392479501</v>
      </c>
      <c r="R13" s="18">
        <v>0.12103873843844649</v>
      </c>
      <c r="S13" s="18">
        <v>9.9914941895784079E-2</v>
      </c>
      <c r="T13" s="18">
        <v>0.13658167674394031</v>
      </c>
      <c r="V13" s="18">
        <v>7.82361562105897E-2</v>
      </c>
      <c r="W13" s="18">
        <v>0.1115688489923497</v>
      </c>
      <c r="X13" s="18">
        <v>0.1027674440067588</v>
      </c>
      <c r="Y13" s="18">
        <v>0.1326467888333436</v>
      </c>
      <c r="Z13" s="18">
        <v>0.14060865227430119</v>
      </c>
      <c r="AA13" s="18">
        <v>0.13462234000011811</v>
      </c>
      <c r="AB13" s="18">
        <v>0.13804187465316939</v>
      </c>
      <c r="AD13" s="18">
        <v>0.12064614609844961</v>
      </c>
      <c r="AE13" s="18">
        <v>0.11152609892144651</v>
      </c>
      <c r="AF13" s="18">
        <v>0.1315157176642236</v>
      </c>
      <c r="AG13" s="18">
        <v>0.15715696606291471</v>
      </c>
      <c r="AH13" s="18">
        <v>0.10111375743413049</v>
      </c>
      <c r="AI13" s="18">
        <v>0.1214903297566894</v>
      </c>
      <c r="AJ13" s="18">
        <v>0.18709804329547289</v>
      </c>
      <c r="AL13" s="18">
        <v>0.11847000000000001</v>
      </c>
      <c r="AM13" s="18">
        <v>7.0499999999999993E-2</v>
      </c>
      <c r="AN13" s="18">
        <v>0.10613</v>
      </c>
      <c r="AP13" s="18">
        <v>0.1489338651038668</v>
      </c>
      <c r="AQ13" s="18">
        <v>0.13132233484233891</v>
      </c>
      <c r="AR13" s="18">
        <v>0.10780543060452299</v>
      </c>
      <c r="AS13" s="18">
        <v>0.14609567198782261</v>
      </c>
      <c r="AT13" s="18">
        <v>0.15611522108825271</v>
      </c>
      <c r="AU13" s="18">
        <v>4.234113234978374E-2</v>
      </c>
      <c r="AW13" s="18">
        <v>0.1134853559326143</v>
      </c>
      <c r="AX13" s="18">
        <v>0.1629216892832967</v>
      </c>
      <c r="AZ13" s="18">
        <v>9.5158428436437653E-2</v>
      </c>
      <c r="BA13" s="18">
        <v>0.1239503770231675</v>
      </c>
      <c r="BB13" s="18">
        <v>0.12614466083854389</v>
      </c>
      <c r="BC13" s="18">
        <v>0.14983079708034841</v>
      </c>
      <c r="BD13" s="18">
        <v>0.16071958075904799</v>
      </c>
      <c r="BE13" s="18">
        <v>0.16278238345580889</v>
      </c>
      <c r="BF13" s="18">
        <v>0.12987748077470609</v>
      </c>
      <c r="BG13" s="18">
        <v>0.12029565804011361</v>
      </c>
    </row>
    <row r="15" spans="2:61">
      <c r="B15" t="s">
        <v>483</v>
      </c>
    </row>
    <row r="16" spans="2:61">
      <c r="B16" t="s">
        <v>11</v>
      </c>
    </row>
    <row r="18" spans="2:2">
      <c r="B18" s="5" t="str">
        <f>HYPERLINK("#Contents!A1", "Return to Contents")</f>
        <v>Return to Contents</v>
      </c>
    </row>
  </sheetData>
  <mergeCells count="10">
    <mergeCell ref="V5:AB5"/>
    <mergeCell ref="AZ5:BG5"/>
    <mergeCell ref="AD5:AJ5"/>
    <mergeCell ref="G5:O5"/>
    <mergeCell ref="D2:BI2"/>
    <mergeCell ref="AP5:AU5"/>
    <mergeCell ref="D5:E5"/>
    <mergeCell ref="AL5:AN5"/>
    <mergeCell ref="AW5:AX5"/>
    <mergeCell ref="Q5:T5"/>
  </mergeCells>
  <pageMargins left="0.75" right="0.75" top="1" bottom="1" header="0.5" footer="0.5"/>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BJ18"/>
  <sheetViews>
    <sheetView showGridLines="0" workbookViewId="0">
      <pane xSplit="2" topLeftCell="C1" activePane="topRight" state="frozen"/>
      <selection pane="topRight" activeCell="H11" sqref="H11"/>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8" width="10" customWidth="1"/>
    <col min="49" max="49" width="1.42578125" customWidth="1"/>
    <col min="50" max="51" width="10" customWidth="1"/>
    <col min="52" max="52" width="1.42578125" customWidth="1"/>
    <col min="53" max="60" width="10" customWidth="1"/>
  </cols>
  <sheetData>
    <row r="2" spans="2:62" ht="39.950000000000003" customHeight="1">
      <c r="D2" s="33" t="s">
        <v>421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row>
    <row r="5" spans="2:62">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V5" s="32"/>
      <c r="AX5" s="28" t="s">
        <v>52</v>
      </c>
      <c r="AY5" s="32"/>
      <c r="BA5" s="28" t="s">
        <v>53</v>
      </c>
      <c r="BB5" s="32"/>
      <c r="BC5" s="32"/>
      <c r="BD5" s="32"/>
      <c r="BE5" s="32"/>
      <c r="BF5" s="32"/>
      <c r="BG5" s="32"/>
      <c r="BH5" s="32"/>
    </row>
    <row r="6" spans="2:62"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579</v>
      </c>
      <c r="AV6" s="25" t="s">
        <v>92</v>
      </c>
      <c r="AX6" s="25" t="s">
        <v>93</v>
      </c>
      <c r="AY6" s="25" t="s">
        <v>94</v>
      </c>
      <c r="BA6" s="25" t="s">
        <v>95</v>
      </c>
      <c r="BB6" s="25" t="s">
        <v>96</v>
      </c>
      <c r="BC6" s="25" t="s">
        <v>97</v>
      </c>
      <c r="BD6" s="25" t="s">
        <v>98</v>
      </c>
      <c r="BE6" s="25" t="s">
        <v>99</v>
      </c>
      <c r="BF6" s="25" t="s">
        <v>100</v>
      </c>
      <c r="BG6" s="25" t="s">
        <v>101</v>
      </c>
      <c r="BH6" s="25" t="s">
        <v>83</v>
      </c>
    </row>
    <row r="7" spans="2:62">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33</v>
      </c>
      <c r="AV7" s="27">
        <v>21</v>
      </c>
      <c r="AX7" s="27">
        <v>3485</v>
      </c>
      <c r="AY7" s="27">
        <v>492</v>
      </c>
      <c r="BA7" s="27">
        <v>1326</v>
      </c>
      <c r="BB7" s="27">
        <v>930</v>
      </c>
      <c r="BC7" s="27">
        <v>647</v>
      </c>
      <c r="BD7" s="27">
        <v>527</v>
      </c>
      <c r="BE7" s="27">
        <v>129</v>
      </c>
      <c r="BF7" s="27">
        <v>133</v>
      </c>
      <c r="BG7" s="27">
        <v>207</v>
      </c>
      <c r="BH7" s="27">
        <v>95</v>
      </c>
    </row>
    <row r="8" spans="2:62">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32</v>
      </c>
      <c r="AV8" s="13">
        <v>21</v>
      </c>
      <c r="AX8" s="13">
        <v>3486</v>
      </c>
      <c r="AY8" s="13">
        <v>490</v>
      </c>
      <c r="BA8" s="13">
        <v>1382</v>
      </c>
      <c r="BB8" s="13">
        <v>902</v>
      </c>
      <c r="BC8" s="13">
        <v>650</v>
      </c>
      <c r="BD8" s="13">
        <v>510</v>
      </c>
      <c r="BE8" s="13">
        <v>127</v>
      </c>
      <c r="BF8" s="13">
        <v>130</v>
      </c>
      <c r="BG8" s="13">
        <v>199</v>
      </c>
      <c r="BH8" s="13">
        <v>95</v>
      </c>
    </row>
    <row r="9" spans="2:62" ht="18.95" customHeight="1">
      <c r="B9" s="20" t="s">
        <v>355</v>
      </c>
      <c r="C9" s="18">
        <v>0.1226710553540277</v>
      </c>
      <c r="D9" s="18">
        <v>0.1170964878590372</v>
      </c>
      <c r="E9" s="18">
        <v>0.12660591025845</v>
      </c>
      <c r="G9" s="18">
        <v>0.13160384616935369</v>
      </c>
      <c r="H9" s="18">
        <v>0.1101705592497125</v>
      </c>
      <c r="I9" s="18">
        <v>0.13432995460760219</v>
      </c>
      <c r="J9" s="18">
        <v>0.1216682122720818</v>
      </c>
      <c r="K9" s="18">
        <v>0.13031826299477511</v>
      </c>
      <c r="L9" s="18">
        <v>0.10777434956551279</v>
      </c>
      <c r="M9" s="18">
        <v>9.9324519105388073E-2</v>
      </c>
      <c r="N9" s="18">
        <v>0.13764567784118029</v>
      </c>
      <c r="O9" s="18">
        <v>0.14677442934693419</v>
      </c>
      <c r="Q9" s="18">
        <v>9.8613853402107682E-2</v>
      </c>
      <c r="R9" s="18">
        <v>0.1371976769035366</v>
      </c>
      <c r="S9" s="18">
        <v>0.1194528599505419</v>
      </c>
      <c r="T9" s="18">
        <v>0.1407520642833055</v>
      </c>
      <c r="V9" s="18">
        <v>0.1007152348397982</v>
      </c>
      <c r="W9" s="18">
        <v>8.1281001861314303E-2</v>
      </c>
      <c r="X9" s="18">
        <v>0.1062845330725412</v>
      </c>
      <c r="Y9" s="18">
        <v>0.1445999769175916</v>
      </c>
      <c r="Z9" s="18">
        <v>0.15025947052434949</v>
      </c>
      <c r="AA9" s="18">
        <v>0.16470223368864789</v>
      </c>
      <c r="AB9" s="18">
        <v>0.1144806930928991</v>
      </c>
      <c r="AD9" s="18">
        <v>0.1039569915224073</v>
      </c>
      <c r="AE9" s="18">
        <v>0.1242011345439652</v>
      </c>
      <c r="AF9" s="18">
        <v>0.158459404881265</v>
      </c>
      <c r="AG9" s="18">
        <v>0.17803908826913861</v>
      </c>
      <c r="AH9" s="18">
        <v>9.1241977293939278E-2</v>
      </c>
      <c r="AI9" s="18">
        <v>0.1393109215936798</v>
      </c>
      <c r="AJ9" s="18">
        <v>0.39389706388714463</v>
      </c>
      <c r="AL9" s="18">
        <v>8.1729999999999997E-2</v>
      </c>
      <c r="AM9" s="18">
        <v>9.3340000000000006E-2</v>
      </c>
      <c r="AN9" s="18">
        <v>0.11661000000000001</v>
      </c>
      <c r="AP9" s="18">
        <v>0.12879999334494899</v>
      </c>
      <c r="AQ9" s="18">
        <v>0.16510464245864989</v>
      </c>
      <c r="AR9" s="18">
        <v>0.1102973733926311</v>
      </c>
      <c r="AS9" s="18">
        <v>0.15800332673220269</v>
      </c>
      <c r="AT9" s="18">
        <v>0.17927671696460121</v>
      </c>
      <c r="AU9" s="18">
        <v>0.1015732177358654</v>
      </c>
      <c r="AV9" s="18">
        <v>0</v>
      </c>
      <c r="AX9" s="18">
        <v>0.1063123334910234</v>
      </c>
      <c r="AY9" s="18">
        <v>0.2363250730409644</v>
      </c>
      <c r="BA9" s="18">
        <v>9.8972262643142114E-2</v>
      </c>
      <c r="BB9" s="18">
        <v>0.1195951761384975</v>
      </c>
      <c r="BC9" s="18">
        <v>0.14588881485880659</v>
      </c>
      <c r="BD9" s="18">
        <v>0.13301985552794349</v>
      </c>
      <c r="BE9" s="18">
        <v>0.12014974615959791</v>
      </c>
      <c r="BF9" s="18">
        <v>0.1543405348769549</v>
      </c>
      <c r="BG9" s="18">
        <v>0.17935231841729751</v>
      </c>
      <c r="BH9" s="18">
        <v>0.12579810688273771</v>
      </c>
    </row>
    <row r="10" spans="2:62" ht="18.95" customHeight="1">
      <c r="B10" s="20" t="s">
        <v>356</v>
      </c>
      <c r="C10" s="18">
        <v>0.29843560333300362</v>
      </c>
      <c r="D10" s="18">
        <v>0.27418973879434932</v>
      </c>
      <c r="E10" s="18">
        <v>0.31648473358941143</v>
      </c>
      <c r="G10" s="18">
        <v>0.28079499173950873</v>
      </c>
      <c r="H10" s="18">
        <v>0.30262172888041838</v>
      </c>
      <c r="I10" s="18">
        <v>0.28188147397885133</v>
      </c>
      <c r="J10" s="18">
        <v>0.31060104905364022</v>
      </c>
      <c r="K10" s="18">
        <v>0.27799304251257462</v>
      </c>
      <c r="L10" s="18">
        <v>0.32737442198416572</v>
      </c>
      <c r="M10" s="18">
        <v>0.28822366835197849</v>
      </c>
      <c r="N10" s="18">
        <v>0.29153566040797457</v>
      </c>
      <c r="O10" s="18">
        <v>0.32715496796103899</v>
      </c>
      <c r="Q10" s="18">
        <v>0.26989818710794239</v>
      </c>
      <c r="R10" s="18">
        <v>0.31021097060783492</v>
      </c>
      <c r="S10" s="18">
        <v>0.32047931312847711</v>
      </c>
      <c r="T10" s="18">
        <v>0.30784416618149751</v>
      </c>
      <c r="V10" s="18">
        <v>0.27931301862883778</v>
      </c>
      <c r="W10" s="18">
        <v>0.23610032581132431</v>
      </c>
      <c r="X10" s="18">
        <v>0.25320646209707248</v>
      </c>
      <c r="Y10" s="18">
        <v>0.31294395139247111</v>
      </c>
      <c r="Z10" s="18">
        <v>0.38819721138932201</v>
      </c>
      <c r="AA10" s="18">
        <v>0.32383304838930949</v>
      </c>
      <c r="AB10" s="18">
        <v>0.30046228677397058</v>
      </c>
      <c r="AD10" s="18">
        <v>0.26501496959980281</v>
      </c>
      <c r="AE10" s="18">
        <v>0.29693558408727477</v>
      </c>
      <c r="AF10" s="18">
        <v>0.32291074051014929</v>
      </c>
      <c r="AG10" s="18">
        <v>0.33128363692362589</v>
      </c>
      <c r="AH10" s="18">
        <v>0.32225630404808708</v>
      </c>
      <c r="AI10" s="18">
        <v>0.31935965340993588</v>
      </c>
      <c r="AJ10" s="18">
        <v>0.42748587862653098</v>
      </c>
      <c r="AL10" s="18">
        <v>0.23436999999999999</v>
      </c>
      <c r="AM10" s="18">
        <v>0.26545000000000002</v>
      </c>
      <c r="AN10" s="18">
        <v>0.31557000000000002</v>
      </c>
      <c r="AP10" s="18">
        <v>0.3199328027521352</v>
      </c>
      <c r="AQ10" s="18">
        <v>0.28863380414785639</v>
      </c>
      <c r="AR10" s="18">
        <v>0.30729590009508478</v>
      </c>
      <c r="AS10" s="18">
        <v>0.384317956162393</v>
      </c>
      <c r="AT10" s="18">
        <v>0.35503800611818392</v>
      </c>
      <c r="AU10" s="18">
        <v>0.30570355807799537</v>
      </c>
      <c r="AV10" s="18">
        <v>0.17442285624927339</v>
      </c>
      <c r="AX10" s="18">
        <v>0.29636369069121798</v>
      </c>
      <c r="AY10" s="18">
        <v>0.33014581466950871</v>
      </c>
      <c r="BA10" s="18">
        <v>0.27256435163184289</v>
      </c>
      <c r="BB10" s="18">
        <v>0.26406259103785251</v>
      </c>
      <c r="BC10" s="18">
        <v>0.31468081496726558</v>
      </c>
      <c r="BD10" s="18">
        <v>0.3903616812203568</v>
      </c>
      <c r="BE10" s="18">
        <v>0.28697575185898039</v>
      </c>
      <c r="BF10" s="18">
        <v>0.35354527464702901</v>
      </c>
      <c r="BG10" s="18">
        <v>0.28440475450977432</v>
      </c>
      <c r="BH10" s="18">
        <v>0.34293057762093021</v>
      </c>
    </row>
    <row r="11" spans="2:62" ht="18.95" customHeight="1">
      <c r="B11" s="20" t="s">
        <v>357</v>
      </c>
      <c r="C11" s="18">
        <v>0.21550227096349001</v>
      </c>
      <c r="D11" s="18">
        <v>0.19640886052005599</v>
      </c>
      <c r="E11" s="18">
        <v>0.23038817843104081</v>
      </c>
      <c r="G11" s="18">
        <v>0.20257956372619609</v>
      </c>
      <c r="H11" s="18">
        <v>0.21165455973874969</v>
      </c>
      <c r="I11" s="18">
        <v>0.24379137951371169</v>
      </c>
      <c r="J11" s="18">
        <v>0.26427235150500361</v>
      </c>
      <c r="K11" s="18">
        <v>0.20548570935497959</v>
      </c>
      <c r="L11" s="18">
        <v>0.22374200214350981</v>
      </c>
      <c r="M11" s="18">
        <v>0.1690604088013794</v>
      </c>
      <c r="N11" s="18">
        <v>0.22223660041264931</v>
      </c>
      <c r="O11" s="18">
        <v>0.22342547739581581</v>
      </c>
      <c r="Q11" s="18">
        <v>0.20791331953250849</v>
      </c>
      <c r="R11" s="18">
        <v>0.18891317836419</v>
      </c>
      <c r="S11" s="18">
        <v>0.24244634882805469</v>
      </c>
      <c r="T11" s="18">
        <v>0.22496424365507231</v>
      </c>
      <c r="V11" s="18">
        <v>0.24437076873680549</v>
      </c>
      <c r="W11" s="18">
        <v>0.21755174423709589</v>
      </c>
      <c r="X11" s="18">
        <v>0.22692397248672261</v>
      </c>
      <c r="Y11" s="18">
        <v>0.20485004953452859</v>
      </c>
      <c r="Z11" s="18">
        <v>0.18508993794992601</v>
      </c>
      <c r="AA11" s="18">
        <v>0.21312420323824491</v>
      </c>
      <c r="AB11" s="18">
        <v>0.21496622716522459</v>
      </c>
      <c r="AD11" s="18">
        <v>0.18116209518929091</v>
      </c>
      <c r="AE11" s="18">
        <v>0.23958659693225939</v>
      </c>
      <c r="AF11" s="18">
        <v>0.22312380249448979</v>
      </c>
      <c r="AG11" s="18">
        <v>0.23260097245807271</v>
      </c>
      <c r="AH11" s="18">
        <v>0.24125842470430009</v>
      </c>
      <c r="AI11" s="18">
        <v>0.2236448857123253</v>
      </c>
      <c r="AJ11" s="18">
        <v>0.17861705748632431</v>
      </c>
      <c r="AL11" s="18">
        <v>0.17879</v>
      </c>
      <c r="AM11" s="18">
        <v>0.25081999999999999</v>
      </c>
      <c r="AN11" s="18">
        <v>0.23354</v>
      </c>
      <c r="AP11" s="18">
        <v>0.2207889343051328</v>
      </c>
      <c r="AQ11" s="18">
        <v>0.23566419488892559</v>
      </c>
      <c r="AR11" s="18">
        <v>0.14214566401481121</v>
      </c>
      <c r="AS11" s="18">
        <v>0.19514407316890611</v>
      </c>
      <c r="AT11" s="18">
        <v>0.15525019101296</v>
      </c>
      <c r="AU11" s="18">
        <v>9.2443388298227541E-2</v>
      </c>
      <c r="AV11" s="18">
        <v>0.23469567932766239</v>
      </c>
      <c r="AX11" s="18">
        <v>0.21080432464338231</v>
      </c>
      <c r="AY11" s="18">
        <v>0.24030801284656139</v>
      </c>
      <c r="BA11" s="18">
        <v>0.24087398035228311</v>
      </c>
      <c r="BB11" s="18">
        <v>0.18296141354827961</v>
      </c>
      <c r="BC11" s="18">
        <v>0.20546948101050691</v>
      </c>
      <c r="BD11" s="18">
        <v>0.1882353344973432</v>
      </c>
      <c r="BE11" s="18">
        <v>0.22958440724679419</v>
      </c>
      <c r="BF11" s="18">
        <v>0.16700874355855241</v>
      </c>
      <c r="BG11" s="18">
        <v>0.26414631293443502</v>
      </c>
      <c r="BH11" s="18">
        <v>0.27812615783033962</v>
      </c>
    </row>
    <row r="12" spans="2:62" ht="18.95" customHeight="1">
      <c r="B12" s="20" t="s">
        <v>358</v>
      </c>
      <c r="C12" s="18">
        <v>0.27342663173695891</v>
      </c>
      <c r="D12" s="18">
        <v>0.30681459706005693</v>
      </c>
      <c r="E12" s="18">
        <v>0.24827746662376729</v>
      </c>
      <c r="G12" s="18">
        <v>0.29152168138173568</v>
      </c>
      <c r="H12" s="18">
        <v>0.28384480683984131</v>
      </c>
      <c r="I12" s="18">
        <v>0.27991186204893798</v>
      </c>
      <c r="J12" s="18">
        <v>0.22934004430571009</v>
      </c>
      <c r="K12" s="18">
        <v>0.28951881332930779</v>
      </c>
      <c r="L12" s="18">
        <v>0.24332801692261899</v>
      </c>
      <c r="M12" s="18">
        <v>0.30777751677142529</v>
      </c>
      <c r="N12" s="18">
        <v>0.28032994828066032</v>
      </c>
      <c r="O12" s="18">
        <v>0.22885584730964301</v>
      </c>
      <c r="Q12" s="18">
        <v>0.28587777871903503</v>
      </c>
      <c r="R12" s="18">
        <v>0.30231402000064789</v>
      </c>
      <c r="S12" s="18">
        <v>0.25334272817837872</v>
      </c>
      <c r="T12" s="18">
        <v>0.25351074211462771</v>
      </c>
      <c r="V12" s="18">
        <v>0.26964984528601887</v>
      </c>
      <c r="W12" s="18">
        <v>0.30375538401897773</v>
      </c>
      <c r="X12" s="18">
        <v>0.30975106287166482</v>
      </c>
      <c r="Y12" s="18">
        <v>0.26112508383061572</v>
      </c>
      <c r="Z12" s="18">
        <v>0.22762671710402479</v>
      </c>
      <c r="AA12" s="18">
        <v>0.24347640607613419</v>
      </c>
      <c r="AB12" s="18">
        <v>0.29528682838530151</v>
      </c>
      <c r="AD12" s="18">
        <v>0.31234443174490478</v>
      </c>
      <c r="AE12" s="18">
        <v>0.26708674069941879</v>
      </c>
      <c r="AF12" s="18">
        <v>0.23174888772774291</v>
      </c>
      <c r="AG12" s="18">
        <v>0.20490241619648361</v>
      </c>
      <c r="AH12" s="18">
        <v>0.28096313675815199</v>
      </c>
      <c r="AI12" s="18">
        <v>0.25044926965633102</v>
      </c>
      <c r="AJ12" s="18">
        <v>0</v>
      </c>
      <c r="AL12" s="18">
        <v>0.31908999999999998</v>
      </c>
      <c r="AM12" s="18">
        <v>0.32006000000000001</v>
      </c>
      <c r="AN12" s="18">
        <v>0.21476000000000001</v>
      </c>
      <c r="AP12" s="18">
        <v>0.26018649624342388</v>
      </c>
      <c r="AQ12" s="18">
        <v>0.24806731516989161</v>
      </c>
      <c r="AR12" s="18">
        <v>0.35807995938808052</v>
      </c>
      <c r="AS12" s="18">
        <v>0.22378300994773431</v>
      </c>
      <c r="AT12" s="18">
        <v>0.2230704168724596</v>
      </c>
      <c r="AU12" s="18">
        <v>0.40809363063664827</v>
      </c>
      <c r="AV12" s="18">
        <v>0.44798061668445111</v>
      </c>
      <c r="AX12" s="18">
        <v>0.28903180571225112</v>
      </c>
      <c r="AY12" s="18">
        <v>0.15700829773679501</v>
      </c>
      <c r="BA12" s="18">
        <v>0.28896203596214631</v>
      </c>
      <c r="BB12" s="18">
        <v>0.30110498674907832</v>
      </c>
      <c r="BC12" s="18">
        <v>0.27392087862500109</v>
      </c>
      <c r="BD12" s="18">
        <v>0.2091675348469488</v>
      </c>
      <c r="BE12" s="18">
        <v>0.3389287200480629</v>
      </c>
      <c r="BF12" s="18">
        <v>0.25247624376455002</v>
      </c>
      <c r="BG12" s="18">
        <v>0.2383327195850804</v>
      </c>
      <c r="BH12" s="18">
        <v>0.17441035617702949</v>
      </c>
    </row>
    <row r="13" spans="2:62" ht="18.95" customHeight="1">
      <c r="B13" s="20" t="s">
        <v>359</v>
      </c>
      <c r="C13" s="18">
        <v>8.9964438612519682E-2</v>
      </c>
      <c r="D13" s="18">
        <v>0.1054903157665007</v>
      </c>
      <c r="E13" s="18">
        <v>7.8243711097330526E-2</v>
      </c>
      <c r="G13" s="18">
        <v>9.3499916983205783E-2</v>
      </c>
      <c r="H13" s="18">
        <v>9.1708345291278373E-2</v>
      </c>
      <c r="I13" s="18">
        <v>6.0085329850896957E-2</v>
      </c>
      <c r="J13" s="18">
        <v>7.4118342863564182E-2</v>
      </c>
      <c r="K13" s="18">
        <v>9.6684171808362807E-2</v>
      </c>
      <c r="L13" s="18">
        <v>9.7781209384192685E-2</v>
      </c>
      <c r="M13" s="18">
        <v>0.1356138869698286</v>
      </c>
      <c r="N13" s="18">
        <v>6.825211305753541E-2</v>
      </c>
      <c r="O13" s="18">
        <v>7.3789277986568119E-2</v>
      </c>
      <c r="Q13" s="18">
        <v>0.13769686123840649</v>
      </c>
      <c r="R13" s="18">
        <v>6.1364154123790413E-2</v>
      </c>
      <c r="S13" s="18">
        <v>6.4278749914547684E-2</v>
      </c>
      <c r="T13" s="18">
        <v>7.2928783765497135E-2</v>
      </c>
      <c r="V13" s="18">
        <v>0.1059511325085398</v>
      </c>
      <c r="W13" s="18">
        <v>0.16131154407128759</v>
      </c>
      <c r="X13" s="18">
        <v>0.1038339694719989</v>
      </c>
      <c r="Y13" s="18">
        <v>7.6480938324792885E-2</v>
      </c>
      <c r="Z13" s="18">
        <v>4.8826663032377933E-2</v>
      </c>
      <c r="AA13" s="18">
        <v>5.4864108607663303E-2</v>
      </c>
      <c r="AB13" s="18">
        <v>7.4803964582604257E-2</v>
      </c>
      <c r="AD13" s="18">
        <v>0.13752151194359419</v>
      </c>
      <c r="AE13" s="18">
        <v>7.2189943737081805E-2</v>
      </c>
      <c r="AF13" s="18">
        <v>6.3757164386353024E-2</v>
      </c>
      <c r="AG13" s="18">
        <v>5.3173886152679012E-2</v>
      </c>
      <c r="AH13" s="18">
        <v>6.4280157195521534E-2</v>
      </c>
      <c r="AI13" s="18">
        <v>6.7235269627727925E-2</v>
      </c>
      <c r="AJ13" s="18">
        <v>0</v>
      </c>
      <c r="AL13" s="18">
        <v>0.18601999999999999</v>
      </c>
      <c r="AM13" s="18">
        <v>7.0330000000000004E-2</v>
      </c>
      <c r="AN13" s="18">
        <v>0.11952</v>
      </c>
      <c r="AP13" s="18">
        <v>7.0291773354359224E-2</v>
      </c>
      <c r="AQ13" s="18">
        <v>6.2530043334676474E-2</v>
      </c>
      <c r="AR13" s="18">
        <v>8.2181103109392611E-2</v>
      </c>
      <c r="AS13" s="18">
        <v>3.8751633988763821E-2</v>
      </c>
      <c r="AT13" s="18">
        <v>8.7364669031795503E-2</v>
      </c>
      <c r="AU13" s="18">
        <v>9.2186205251263253E-2</v>
      </c>
      <c r="AV13" s="18">
        <v>0.14290084773861289</v>
      </c>
      <c r="AX13" s="18">
        <v>9.74878454621253E-2</v>
      </c>
      <c r="AY13" s="18">
        <v>3.6212801706170382E-2</v>
      </c>
      <c r="BA13" s="18">
        <v>9.8627369410585503E-2</v>
      </c>
      <c r="BB13" s="18">
        <v>0.13227583252629199</v>
      </c>
      <c r="BC13" s="18">
        <v>6.0040010538419682E-2</v>
      </c>
      <c r="BD13" s="18">
        <v>7.9215593907407705E-2</v>
      </c>
      <c r="BE13" s="18">
        <v>2.4361374686564439E-2</v>
      </c>
      <c r="BF13" s="18">
        <v>7.2629203152913782E-2</v>
      </c>
      <c r="BG13" s="18">
        <v>3.3763894553412728E-2</v>
      </c>
      <c r="BH13" s="18">
        <v>7.8734801488962863E-2</v>
      </c>
    </row>
    <row r="15" spans="2:62">
      <c r="B15" t="s">
        <v>483</v>
      </c>
    </row>
    <row r="16" spans="2:62">
      <c r="B16" t="s">
        <v>11</v>
      </c>
    </row>
    <row r="18" spans="2:2">
      <c r="B18" s="5" t="str">
        <f>HYPERLINK("#Contents!A1", "Return to Contents")</f>
        <v>Return to Contents</v>
      </c>
    </row>
  </sheetData>
  <mergeCells count="10">
    <mergeCell ref="V5:AB5"/>
    <mergeCell ref="BA5:BH5"/>
    <mergeCell ref="AD5:AJ5"/>
    <mergeCell ref="G5:O5"/>
    <mergeCell ref="D2:BJ2"/>
    <mergeCell ref="AP5:AV5"/>
    <mergeCell ref="D5:E5"/>
    <mergeCell ref="AL5:AN5"/>
    <mergeCell ref="AX5:AY5"/>
    <mergeCell ref="Q5:T5"/>
  </mergeCells>
  <pageMargins left="0.75" right="0.75" top="1" bottom="1" header="0.5" footer="0.5"/>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BJ18"/>
  <sheetViews>
    <sheetView showGridLines="0" workbookViewId="0">
      <pane xSplit="2" topLeftCell="AR1" activePane="topRight" state="frozen"/>
      <selection pane="topRight" activeCell="B18" sqref="B18"/>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8" width="10" customWidth="1"/>
    <col min="49" max="49" width="1.42578125" customWidth="1"/>
    <col min="50" max="51" width="10" customWidth="1"/>
    <col min="52" max="52" width="1.42578125" customWidth="1"/>
    <col min="53" max="60" width="10" customWidth="1"/>
  </cols>
  <sheetData>
    <row r="2" spans="2:62" ht="39.950000000000003" customHeight="1">
      <c r="D2" s="33" t="s">
        <v>422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row>
    <row r="5" spans="2:62">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V5" s="32"/>
      <c r="AX5" s="28" t="s">
        <v>52</v>
      </c>
      <c r="AY5" s="32"/>
      <c r="BA5" s="28" t="s">
        <v>53</v>
      </c>
      <c r="BB5" s="32"/>
      <c r="BC5" s="32"/>
      <c r="BD5" s="32"/>
      <c r="BE5" s="32"/>
      <c r="BF5" s="32"/>
      <c r="BG5" s="32"/>
      <c r="BH5" s="32"/>
    </row>
    <row r="6" spans="2:62"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579</v>
      </c>
      <c r="AV6" s="25" t="s">
        <v>92</v>
      </c>
      <c r="AX6" s="25" t="s">
        <v>93</v>
      </c>
      <c r="AY6" s="25" t="s">
        <v>94</v>
      </c>
      <c r="BA6" s="25" t="s">
        <v>95</v>
      </c>
      <c r="BB6" s="25" t="s">
        <v>96</v>
      </c>
      <c r="BC6" s="25" t="s">
        <v>97</v>
      </c>
      <c r="BD6" s="25" t="s">
        <v>98</v>
      </c>
      <c r="BE6" s="25" t="s">
        <v>99</v>
      </c>
      <c r="BF6" s="25" t="s">
        <v>100</v>
      </c>
      <c r="BG6" s="25" t="s">
        <v>101</v>
      </c>
      <c r="BH6" s="25" t="s">
        <v>83</v>
      </c>
    </row>
    <row r="7" spans="2:62">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33</v>
      </c>
      <c r="AV7" s="27">
        <v>21</v>
      </c>
      <c r="AX7" s="27">
        <v>3485</v>
      </c>
      <c r="AY7" s="27">
        <v>492</v>
      </c>
      <c r="BA7" s="27">
        <v>1326</v>
      </c>
      <c r="BB7" s="27">
        <v>930</v>
      </c>
      <c r="BC7" s="27">
        <v>647</v>
      </c>
      <c r="BD7" s="27">
        <v>527</v>
      </c>
      <c r="BE7" s="27">
        <v>129</v>
      </c>
      <c r="BF7" s="27">
        <v>133</v>
      </c>
      <c r="BG7" s="27">
        <v>207</v>
      </c>
      <c r="BH7" s="27">
        <v>95</v>
      </c>
    </row>
    <row r="8" spans="2:62">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32</v>
      </c>
      <c r="AV8" s="13">
        <v>21</v>
      </c>
      <c r="AX8" s="13">
        <v>3486</v>
      </c>
      <c r="AY8" s="13">
        <v>490</v>
      </c>
      <c r="BA8" s="13">
        <v>1382</v>
      </c>
      <c r="BB8" s="13">
        <v>902</v>
      </c>
      <c r="BC8" s="13">
        <v>650</v>
      </c>
      <c r="BD8" s="13">
        <v>510</v>
      </c>
      <c r="BE8" s="13">
        <v>127</v>
      </c>
      <c r="BF8" s="13">
        <v>130</v>
      </c>
      <c r="BG8" s="13">
        <v>199</v>
      </c>
      <c r="BH8" s="13">
        <v>95</v>
      </c>
    </row>
    <row r="9" spans="2:62" ht="18.95" customHeight="1">
      <c r="B9" s="20" t="s">
        <v>355</v>
      </c>
      <c r="C9" s="18">
        <v>0.1888763109555297</v>
      </c>
      <c r="D9" s="18">
        <v>0.1690977460815235</v>
      </c>
      <c r="E9" s="18">
        <v>0.2032115939653652</v>
      </c>
      <c r="G9" s="18">
        <v>0.1547732257864699</v>
      </c>
      <c r="H9" s="18">
        <v>0.1786026162730803</v>
      </c>
      <c r="I9" s="18">
        <v>0.20931605363834349</v>
      </c>
      <c r="J9" s="18">
        <v>0.19897053990294891</v>
      </c>
      <c r="K9" s="18">
        <v>0.1884546515115674</v>
      </c>
      <c r="L9" s="18">
        <v>0.23516632720532701</v>
      </c>
      <c r="M9" s="18">
        <v>0.1694083839476879</v>
      </c>
      <c r="N9" s="18">
        <v>0.17637830778512009</v>
      </c>
      <c r="O9" s="18">
        <v>0.19319865455607169</v>
      </c>
      <c r="Q9" s="18">
        <v>0.16264149776297351</v>
      </c>
      <c r="R9" s="18">
        <v>0.21018171168091171</v>
      </c>
      <c r="S9" s="18">
        <v>0.1891322088933256</v>
      </c>
      <c r="T9" s="18">
        <v>0.2040355515392028</v>
      </c>
      <c r="V9" s="18">
        <v>0.1540487207172769</v>
      </c>
      <c r="W9" s="18">
        <v>0.14174944660033861</v>
      </c>
      <c r="X9" s="18">
        <v>0.17252000770779341</v>
      </c>
      <c r="Y9" s="18">
        <v>0.2473705543784768</v>
      </c>
      <c r="Z9" s="18">
        <v>0.22882575361787111</v>
      </c>
      <c r="AA9" s="18">
        <v>0.21814718245604031</v>
      </c>
      <c r="AB9" s="18">
        <v>0.16472248000943429</v>
      </c>
      <c r="AD9" s="18">
        <v>0.16922627248534181</v>
      </c>
      <c r="AE9" s="18">
        <v>0.19147543759567509</v>
      </c>
      <c r="AF9" s="18">
        <v>0.20006522993156531</v>
      </c>
      <c r="AG9" s="18">
        <v>0.24230682129850989</v>
      </c>
      <c r="AH9" s="18">
        <v>0.18718860547496019</v>
      </c>
      <c r="AI9" s="18">
        <v>0.2110787803983912</v>
      </c>
      <c r="AJ9" s="18">
        <v>0.3657151007817972</v>
      </c>
      <c r="AL9" s="18">
        <v>0.15478</v>
      </c>
      <c r="AM9" s="18">
        <v>0.15281</v>
      </c>
      <c r="AN9" s="18">
        <v>0.19767999999999999</v>
      </c>
      <c r="AP9" s="18">
        <v>0.2126334459906081</v>
      </c>
      <c r="AQ9" s="18">
        <v>0.1941718672996276</v>
      </c>
      <c r="AR9" s="18">
        <v>0.17478459834987239</v>
      </c>
      <c r="AS9" s="18">
        <v>0.23650784143366549</v>
      </c>
      <c r="AT9" s="18">
        <v>0.2287622066179277</v>
      </c>
      <c r="AU9" s="18">
        <v>0.15641340002431939</v>
      </c>
      <c r="AV9" s="18">
        <v>0.15539048050924781</v>
      </c>
      <c r="AX9" s="18">
        <v>0.1743453957831195</v>
      </c>
      <c r="AY9" s="18">
        <v>0.29131059525076181</v>
      </c>
      <c r="BA9" s="18">
        <v>0.1595456024147679</v>
      </c>
      <c r="BB9" s="18">
        <v>0.19492168648999639</v>
      </c>
      <c r="BC9" s="18">
        <v>0.1742202905356762</v>
      </c>
      <c r="BD9" s="18">
        <v>0.2362418672218945</v>
      </c>
      <c r="BE9" s="18">
        <v>0.1966003888913907</v>
      </c>
      <c r="BF9" s="18">
        <v>0.23629613484747841</v>
      </c>
      <c r="BG9" s="18">
        <v>0.27814543909151362</v>
      </c>
      <c r="BH9" s="18">
        <v>0.16026402900772491</v>
      </c>
    </row>
    <row r="10" spans="2:62" ht="18.95" customHeight="1">
      <c r="B10" s="20" t="s">
        <v>356</v>
      </c>
      <c r="C10" s="18">
        <v>0.31351196638417939</v>
      </c>
      <c r="D10" s="18">
        <v>0.29485602940116379</v>
      </c>
      <c r="E10" s="18">
        <v>0.32827364351386162</v>
      </c>
      <c r="G10" s="18">
        <v>0.3857055062617224</v>
      </c>
      <c r="H10" s="18">
        <v>0.32403989268921563</v>
      </c>
      <c r="I10" s="18">
        <v>0.31539648504603418</v>
      </c>
      <c r="J10" s="18">
        <v>0.30255387842889098</v>
      </c>
      <c r="K10" s="18">
        <v>0.30542131955506058</v>
      </c>
      <c r="L10" s="18">
        <v>0.29225846608917111</v>
      </c>
      <c r="M10" s="18">
        <v>0.27705045589034388</v>
      </c>
      <c r="N10" s="18">
        <v>0.33280867679818832</v>
      </c>
      <c r="O10" s="18">
        <v>0.33320180397269022</v>
      </c>
      <c r="Q10" s="18">
        <v>0.28574497801102799</v>
      </c>
      <c r="R10" s="18">
        <v>0.33768763236735611</v>
      </c>
      <c r="S10" s="18">
        <v>0.33649818928623992</v>
      </c>
      <c r="T10" s="18">
        <v>0.31285313986561281</v>
      </c>
      <c r="V10" s="18">
        <v>0.32188373741819698</v>
      </c>
      <c r="W10" s="18">
        <v>0.2827819331218076</v>
      </c>
      <c r="X10" s="18">
        <v>0.32050649524359159</v>
      </c>
      <c r="Y10" s="18">
        <v>0.31400055488417378</v>
      </c>
      <c r="Z10" s="18">
        <v>0.33096656111981182</v>
      </c>
      <c r="AA10" s="18">
        <v>0.29037010681623832</v>
      </c>
      <c r="AB10" s="18">
        <v>0.3340981432264058</v>
      </c>
      <c r="AD10" s="18">
        <v>0.26871079256411279</v>
      </c>
      <c r="AE10" s="18">
        <v>0.34348702706835621</v>
      </c>
      <c r="AF10" s="18">
        <v>0.3262497451393091</v>
      </c>
      <c r="AG10" s="18">
        <v>0.31511178431832859</v>
      </c>
      <c r="AH10" s="18">
        <v>0.32901410581555129</v>
      </c>
      <c r="AI10" s="18">
        <v>0.36743022482700921</v>
      </c>
      <c r="AJ10" s="18">
        <v>0</v>
      </c>
      <c r="AL10" s="18">
        <v>0.27845999999999999</v>
      </c>
      <c r="AM10" s="18">
        <v>0.3669</v>
      </c>
      <c r="AN10" s="18">
        <v>0.24334</v>
      </c>
      <c r="AP10" s="18">
        <v>0.28784539255592329</v>
      </c>
      <c r="AQ10" s="18">
        <v>0.28172325999626668</v>
      </c>
      <c r="AR10" s="18">
        <v>0.34342935862929019</v>
      </c>
      <c r="AS10" s="18">
        <v>0.35219943168977591</v>
      </c>
      <c r="AT10" s="18">
        <v>0.31154784057430118</v>
      </c>
      <c r="AU10" s="18">
        <v>0.29722093170992891</v>
      </c>
      <c r="AV10" s="18">
        <v>0.23380764217223321</v>
      </c>
      <c r="AX10" s="18">
        <v>0.31520381568529848</v>
      </c>
      <c r="AY10" s="18">
        <v>0.30823831740910318</v>
      </c>
      <c r="BA10" s="18">
        <v>0.32178207689842891</v>
      </c>
      <c r="BB10" s="18">
        <v>0.28757746073746149</v>
      </c>
      <c r="BC10" s="18">
        <v>0.31458128317186129</v>
      </c>
      <c r="BD10" s="18">
        <v>0.3300398610036086</v>
      </c>
      <c r="BE10" s="18">
        <v>0.30270208697483358</v>
      </c>
      <c r="BF10" s="18">
        <v>0.29722326852668701</v>
      </c>
      <c r="BG10" s="18">
        <v>0.30662229109310812</v>
      </c>
      <c r="BH10" s="18">
        <v>0.39032910074443927</v>
      </c>
    </row>
    <row r="11" spans="2:62" ht="18.95" customHeight="1">
      <c r="B11" s="20" t="s">
        <v>357</v>
      </c>
      <c r="C11" s="18">
        <v>0.18196900017088291</v>
      </c>
      <c r="D11" s="18">
        <v>0.18042985069197071</v>
      </c>
      <c r="E11" s="18">
        <v>0.18355900148727239</v>
      </c>
      <c r="G11" s="18">
        <v>0.15514056535679391</v>
      </c>
      <c r="H11" s="18">
        <v>0.16644148753607929</v>
      </c>
      <c r="I11" s="18">
        <v>0.18396196166226991</v>
      </c>
      <c r="J11" s="18">
        <v>0.19922387226800459</v>
      </c>
      <c r="K11" s="18">
        <v>0.17137673593803171</v>
      </c>
      <c r="L11" s="18">
        <v>0.20516888560165861</v>
      </c>
      <c r="M11" s="18">
        <v>0.1625126755865556</v>
      </c>
      <c r="N11" s="18">
        <v>0.188943169344579</v>
      </c>
      <c r="O11" s="18">
        <v>0.20696310079187669</v>
      </c>
      <c r="Q11" s="18">
        <v>0.17540945918806269</v>
      </c>
      <c r="R11" s="18">
        <v>0.16705718114383561</v>
      </c>
      <c r="S11" s="18">
        <v>0.18808602840082611</v>
      </c>
      <c r="T11" s="18">
        <v>0.19871087092131839</v>
      </c>
      <c r="V11" s="18">
        <v>0.20769944494419379</v>
      </c>
      <c r="W11" s="18">
        <v>0.20796928591616051</v>
      </c>
      <c r="X11" s="18">
        <v>0.18595957543070221</v>
      </c>
      <c r="Y11" s="18">
        <v>0.15300054437384791</v>
      </c>
      <c r="Z11" s="18">
        <v>0.14858695511102371</v>
      </c>
      <c r="AA11" s="18">
        <v>0.19021377075422921</v>
      </c>
      <c r="AB11" s="18">
        <v>0.1780307442883742</v>
      </c>
      <c r="AD11" s="18">
        <v>0.17360156661663001</v>
      </c>
      <c r="AE11" s="18">
        <v>0.18594819834814891</v>
      </c>
      <c r="AF11" s="18">
        <v>0.20023622525786611</v>
      </c>
      <c r="AG11" s="18">
        <v>0.17499240564816901</v>
      </c>
      <c r="AH11" s="18">
        <v>0.1787723310373725</v>
      </c>
      <c r="AI11" s="18">
        <v>0.17258800995876469</v>
      </c>
      <c r="AJ11" s="18">
        <v>0.23780733087109049</v>
      </c>
      <c r="AL11" s="18">
        <v>0.19505</v>
      </c>
      <c r="AM11" s="18">
        <v>0.19375000000000001</v>
      </c>
      <c r="AN11" s="18">
        <v>0.23219999999999999</v>
      </c>
      <c r="AP11" s="18">
        <v>0.16586260137711981</v>
      </c>
      <c r="AQ11" s="18">
        <v>0.19227353587908591</v>
      </c>
      <c r="AR11" s="18">
        <v>0.1509848806322335</v>
      </c>
      <c r="AS11" s="18">
        <v>0.15453775959125129</v>
      </c>
      <c r="AT11" s="18">
        <v>0.15578203658310361</v>
      </c>
      <c r="AU11" s="18">
        <v>0.19894174239511039</v>
      </c>
      <c r="AV11" s="18">
        <v>0.18511818640648961</v>
      </c>
      <c r="AX11" s="18">
        <v>0.18181399726523409</v>
      </c>
      <c r="AY11" s="18">
        <v>0.17142982171945781</v>
      </c>
      <c r="BA11" s="18">
        <v>0.21510545789914151</v>
      </c>
      <c r="BB11" s="18">
        <v>0.16024248641430669</v>
      </c>
      <c r="BC11" s="18">
        <v>0.1728214720397179</v>
      </c>
      <c r="BD11" s="18">
        <v>0.15528213760988149</v>
      </c>
      <c r="BE11" s="18">
        <v>0.1869710305067557</v>
      </c>
      <c r="BF11" s="18">
        <v>0.11306243921572</v>
      </c>
      <c r="BG11" s="18">
        <v>0.17355155824266499</v>
      </c>
      <c r="BH11" s="18">
        <v>0.18132111749329349</v>
      </c>
    </row>
    <row r="12" spans="2:62" ht="18.95" customHeight="1">
      <c r="B12" s="20" t="s">
        <v>358</v>
      </c>
      <c r="C12" s="18">
        <v>0.2126413586206039</v>
      </c>
      <c r="D12" s="18">
        <v>0.2347730533195907</v>
      </c>
      <c r="E12" s="18">
        <v>0.19554781230123691</v>
      </c>
      <c r="G12" s="18">
        <v>0.19987173747520151</v>
      </c>
      <c r="H12" s="18">
        <v>0.2072167229122292</v>
      </c>
      <c r="I12" s="18">
        <v>0.2015933673117421</v>
      </c>
      <c r="J12" s="18">
        <v>0.2018608234382589</v>
      </c>
      <c r="K12" s="18">
        <v>0.247306089544198</v>
      </c>
      <c r="L12" s="18">
        <v>0.1683774478603153</v>
      </c>
      <c r="M12" s="18">
        <v>0.2484701053383005</v>
      </c>
      <c r="N12" s="18">
        <v>0.22700768655287079</v>
      </c>
      <c r="O12" s="18">
        <v>0.17285960279631449</v>
      </c>
      <c r="Q12" s="18">
        <v>0.2307693602586888</v>
      </c>
      <c r="R12" s="18">
        <v>0.19378698878964859</v>
      </c>
      <c r="S12" s="18">
        <v>0.2094380908023854</v>
      </c>
      <c r="T12" s="18">
        <v>0.2055017069331187</v>
      </c>
      <c r="V12" s="18">
        <v>0.19736202324155031</v>
      </c>
      <c r="W12" s="18">
        <v>0.23324308804588781</v>
      </c>
      <c r="X12" s="18">
        <v>0.2160401969210099</v>
      </c>
      <c r="Y12" s="18">
        <v>0.20289306381431621</v>
      </c>
      <c r="Z12" s="18">
        <v>0.20764748441232939</v>
      </c>
      <c r="AA12" s="18">
        <v>0.21542104229071779</v>
      </c>
      <c r="AB12" s="18">
        <v>0.21527238436827811</v>
      </c>
      <c r="AD12" s="18">
        <v>0.23641302716689741</v>
      </c>
      <c r="AE12" s="18">
        <v>0.21222305789390711</v>
      </c>
      <c r="AF12" s="18">
        <v>0.19306435867154759</v>
      </c>
      <c r="AG12" s="18">
        <v>0.17426968216268909</v>
      </c>
      <c r="AH12" s="18">
        <v>0.2184557516416768</v>
      </c>
      <c r="AI12" s="18">
        <v>0.17113640421851559</v>
      </c>
      <c r="AJ12" s="18">
        <v>0.18967854775544049</v>
      </c>
      <c r="AL12" s="18">
        <v>0.20848</v>
      </c>
      <c r="AM12" s="18">
        <v>0.21184</v>
      </c>
      <c r="AN12" s="18">
        <v>0.20629</v>
      </c>
      <c r="AP12" s="18">
        <v>0.21607763668773969</v>
      </c>
      <c r="AQ12" s="18">
        <v>0.2383896513091299</v>
      </c>
      <c r="AR12" s="18">
        <v>0.22817572122502669</v>
      </c>
      <c r="AS12" s="18">
        <v>0.18871287301108861</v>
      </c>
      <c r="AT12" s="18">
        <v>0.18318691501399201</v>
      </c>
      <c r="AU12" s="18">
        <v>0.19361975402369669</v>
      </c>
      <c r="AV12" s="18">
        <v>0.28347020313755211</v>
      </c>
      <c r="AX12" s="18">
        <v>0.21964744429744509</v>
      </c>
      <c r="AY12" s="18">
        <v>0.1675751097222172</v>
      </c>
      <c r="BA12" s="18">
        <v>0.20488618612097639</v>
      </c>
      <c r="BB12" s="18">
        <v>0.2283188301712327</v>
      </c>
      <c r="BC12" s="18">
        <v>0.23034754508677849</v>
      </c>
      <c r="BD12" s="18">
        <v>0.19654023861973119</v>
      </c>
      <c r="BE12" s="18">
        <v>0.22907782849939121</v>
      </c>
      <c r="BF12" s="18">
        <v>0.21879657947023559</v>
      </c>
      <c r="BG12" s="18">
        <v>0.18543158523885139</v>
      </c>
      <c r="BH12" s="18">
        <v>0.2153824310797616</v>
      </c>
    </row>
    <row r="13" spans="2:62" ht="18.95" customHeight="1">
      <c r="B13" s="20" t="s">
        <v>359</v>
      </c>
      <c r="C13" s="18">
        <v>0.103001363868804</v>
      </c>
      <c r="D13" s="18">
        <v>0.1208433205057514</v>
      </c>
      <c r="E13" s="18">
        <v>8.9407948732263959E-2</v>
      </c>
      <c r="G13" s="18">
        <v>0.10450896511981241</v>
      </c>
      <c r="H13" s="18">
        <v>0.1236992805893958</v>
      </c>
      <c r="I13" s="18">
        <v>8.9732132341610288E-2</v>
      </c>
      <c r="J13" s="18">
        <v>9.7390885961896656E-2</v>
      </c>
      <c r="K13" s="18">
        <v>8.7441203451142202E-2</v>
      </c>
      <c r="L13" s="18">
        <v>9.9028873243527854E-2</v>
      </c>
      <c r="M13" s="18">
        <v>0.1425583792371122</v>
      </c>
      <c r="N13" s="18">
        <v>7.486215951924155E-2</v>
      </c>
      <c r="O13" s="18">
        <v>9.3776837883047054E-2</v>
      </c>
      <c r="Q13" s="18">
        <v>0.14543470477924711</v>
      </c>
      <c r="R13" s="18">
        <v>9.1286486018247848E-2</v>
      </c>
      <c r="S13" s="18">
        <v>7.6845482617222988E-2</v>
      </c>
      <c r="T13" s="18">
        <v>7.8898730740747394E-2</v>
      </c>
      <c r="V13" s="18">
        <v>0.1190060736787821</v>
      </c>
      <c r="W13" s="18">
        <v>0.13425624631580541</v>
      </c>
      <c r="X13" s="18">
        <v>0.1049737246969029</v>
      </c>
      <c r="Y13" s="18">
        <v>8.2735282549185246E-2</v>
      </c>
      <c r="Z13" s="18">
        <v>8.3973245738964017E-2</v>
      </c>
      <c r="AA13" s="18">
        <v>8.5847897682774191E-2</v>
      </c>
      <c r="AB13" s="18">
        <v>0.10787624810750759</v>
      </c>
      <c r="AD13" s="18">
        <v>0.15204834116701799</v>
      </c>
      <c r="AE13" s="18">
        <v>6.6866279093912753E-2</v>
      </c>
      <c r="AF13" s="18">
        <v>8.0384440999711856E-2</v>
      </c>
      <c r="AG13" s="18">
        <v>9.3319306572303112E-2</v>
      </c>
      <c r="AH13" s="18">
        <v>8.6569206030439064E-2</v>
      </c>
      <c r="AI13" s="18">
        <v>7.7766580597319168E-2</v>
      </c>
      <c r="AJ13" s="18">
        <v>0.20679902059167171</v>
      </c>
      <c r="AL13" s="18">
        <v>0.16322999999999999</v>
      </c>
      <c r="AM13" s="18">
        <v>7.4690000000000006E-2</v>
      </c>
      <c r="AN13" s="18">
        <v>0.12049</v>
      </c>
      <c r="AP13" s="18">
        <v>0.1175809233886092</v>
      </c>
      <c r="AQ13" s="18">
        <v>9.3441685515889772E-2</v>
      </c>
      <c r="AR13" s="18">
        <v>0.1026254411635774</v>
      </c>
      <c r="AS13" s="18">
        <v>6.8042094274218798E-2</v>
      </c>
      <c r="AT13" s="18">
        <v>0.12072100121067569</v>
      </c>
      <c r="AU13" s="18">
        <v>0.15380417184694459</v>
      </c>
      <c r="AV13" s="18">
        <v>0.1422134877744769</v>
      </c>
      <c r="AX13" s="18">
        <v>0.108989346968903</v>
      </c>
      <c r="AY13" s="18">
        <v>6.1446155898459982E-2</v>
      </c>
      <c r="BA13" s="18">
        <v>9.8680676666685327E-2</v>
      </c>
      <c r="BB13" s="18">
        <v>0.12893953618700271</v>
      </c>
      <c r="BC13" s="18">
        <v>0.1080294091659659</v>
      </c>
      <c r="BD13" s="18">
        <v>8.1895895544884217E-2</v>
      </c>
      <c r="BE13" s="18">
        <v>8.4648665127628669E-2</v>
      </c>
      <c r="BF13" s="18">
        <v>0.13462157793987911</v>
      </c>
      <c r="BG13" s="18">
        <v>5.6249126333861782E-2</v>
      </c>
      <c r="BH13" s="18">
        <v>5.2703321674780451E-2</v>
      </c>
    </row>
    <row r="14" spans="2:62">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row>
    <row r="15" spans="2:62">
      <c r="B15" t="s">
        <v>483</v>
      </c>
    </row>
    <row r="16" spans="2:62">
      <c r="B16" t="s">
        <v>11</v>
      </c>
    </row>
    <row r="18" spans="2:2">
      <c r="B18" s="5" t="str">
        <f>HYPERLINK("#Contents!A1", "Return to Contents")</f>
        <v>Return to Contents</v>
      </c>
    </row>
  </sheetData>
  <mergeCells count="10">
    <mergeCell ref="V5:AB5"/>
    <mergeCell ref="BA5:BH5"/>
    <mergeCell ref="AD5:AJ5"/>
    <mergeCell ref="G5:O5"/>
    <mergeCell ref="D2:BJ2"/>
    <mergeCell ref="AP5:AV5"/>
    <mergeCell ref="D5:E5"/>
    <mergeCell ref="AL5:AN5"/>
    <mergeCell ref="AX5:AY5"/>
    <mergeCell ref="Q5:T5"/>
  </mergeCells>
  <pageMargins left="0.75" right="0.75" top="1" bottom="1" header="0.5" footer="0.5"/>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BJ18"/>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8" width="10" customWidth="1"/>
    <col min="49" max="49" width="1.42578125" customWidth="1"/>
    <col min="50" max="51" width="10" customWidth="1"/>
    <col min="52" max="52" width="1.42578125" customWidth="1"/>
    <col min="53" max="60" width="10" customWidth="1"/>
  </cols>
  <sheetData>
    <row r="2" spans="2:62" ht="39.950000000000003" customHeight="1">
      <c r="D2" s="33" t="s">
        <v>423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row>
    <row r="5" spans="2:62">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V5" s="32"/>
      <c r="AX5" s="28" t="s">
        <v>52</v>
      </c>
      <c r="AY5" s="32"/>
      <c r="BA5" s="28" t="s">
        <v>53</v>
      </c>
      <c r="BB5" s="32"/>
      <c r="BC5" s="32"/>
      <c r="BD5" s="32"/>
      <c r="BE5" s="32"/>
      <c r="BF5" s="32"/>
      <c r="BG5" s="32"/>
      <c r="BH5" s="32"/>
    </row>
    <row r="6" spans="2:62"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579</v>
      </c>
      <c r="AV6" s="25" t="s">
        <v>92</v>
      </c>
      <c r="AX6" s="25" t="s">
        <v>93</v>
      </c>
      <c r="AY6" s="25" t="s">
        <v>94</v>
      </c>
      <c r="BA6" s="25" t="s">
        <v>95</v>
      </c>
      <c r="BB6" s="25" t="s">
        <v>96</v>
      </c>
      <c r="BC6" s="25" t="s">
        <v>97</v>
      </c>
      <c r="BD6" s="25" t="s">
        <v>98</v>
      </c>
      <c r="BE6" s="25" t="s">
        <v>99</v>
      </c>
      <c r="BF6" s="25" t="s">
        <v>100</v>
      </c>
      <c r="BG6" s="25" t="s">
        <v>101</v>
      </c>
      <c r="BH6" s="25" t="s">
        <v>83</v>
      </c>
    </row>
    <row r="7" spans="2:62">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33</v>
      </c>
      <c r="AV7" s="27">
        <v>21</v>
      </c>
      <c r="AX7" s="27">
        <v>3485</v>
      </c>
      <c r="AY7" s="27">
        <v>492</v>
      </c>
      <c r="BA7" s="27">
        <v>1326</v>
      </c>
      <c r="BB7" s="27">
        <v>930</v>
      </c>
      <c r="BC7" s="27">
        <v>647</v>
      </c>
      <c r="BD7" s="27">
        <v>527</v>
      </c>
      <c r="BE7" s="27">
        <v>129</v>
      </c>
      <c r="BF7" s="27">
        <v>133</v>
      </c>
      <c r="BG7" s="27">
        <v>207</v>
      </c>
      <c r="BH7" s="27">
        <v>95</v>
      </c>
    </row>
    <row r="8" spans="2:62">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32</v>
      </c>
      <c r="AV8" s="13">
        <v>21</v>
      </c>
      <c r="AX8" s="13">
        <v>3486</v>
      </c>
      <c r="AY8" s="13">
        <v>490</v>
      </c>
      <c r="BA8" s="13">
        <v>1382</v>
      </c>
      <c r="BB8" s="13">
        <v>902</v>
      </c>
      <c r="BC8" s="13">
        <v>650</v>
      </c>
      <c r="BD8" s="13">
        <v>510</v>
      </c>
      <c r="BE8" s="13">
        <v>127</v>
      </c>
      <c r="BF8" s="13">
        <v>130</v>
      </c>
      <c r="BG8" s="13">
        <v>199</v>
      </c>
      <c r="BH8" s="13">
        <v>95</v>
      </c>
    </row>
    <row r="9" spans="2:62" ht="18.95" customHeight="1">
      <c r="B9" s="20" t="s">
        <v>355</v>
      </c>
      <c r="C9" s="18">
        <v>0.1125174259276813</v>
      </c>
      <c r="D9" s="18">
        <v>0.110736512526703</v>
      </c>
      <c r="E9" s="18">
        <v>0.11362255095709189</v>
      </c>
      <c r="G9" s="18">
        <v>9.825864256858427E-2</v>
      </c>
      <c r="H9" s="18">
        <v>0.1186390250244348</v>
      </c>
      <c r="I9" s="18">
        <v>0.1041675720053626</v>
      </c>
      <c r="J9" s="18">
        <v>0.1049404758048028</v>
      </c>
      <c r="K9" s="18">
        <v>0.11769453709423471</v>
      </c>
      <c r="L9" s="18">
        <v>0.1095495389956533</v>
      </c>
      <c r="M9" s="18">
        <v>0.13193929077156141</v>
      </c>
      <c r="N9" s="18">
        <v>0.101251026526781</v>
      </c>
      <c r="O9" s="18">
        <v>0.1096125620373056</v>
      </c>
      <c r="Q9" s="18">
        <v>0.13311529970495051</v>
      </c>
      <c r="R9" s="18">
        <v>0.1024858499967165</v>
      </c>
      <c r="S9" s="18">
        <v>7.891586855250679E-2</v>
      </c>
      <c r="T9" s="18">
        <v>0.1234682273502742</v>
      </c>
      <c r="V9" s="18">
        <v>0.1151100038905517</v>
      </c>
      <c r="W9" s="18">
        <v>0.1326463298493491</v>
      </c>
      <c r="X9" s="18">
        <v>0.12947577531718499</v>
      </c>
      <c r="Y9" s="18">
        <v>0.1188323003284483</v>
      </c>
      <c r="Z9" s="18">
        <v>8.4823088892642978E-2</v>
      </c>
      <c r="AA9" s="18">
        <v>9.692604739574362E-2</v>
      </c>
      <c r="AB9" s="18">
        <v>0.1084642756871263</v>
      </c>
      <c r="AD9" s="18">
        <v>0.14284808157937909</v>
      </c>
      <c r="AE9" s="18">
        <v>8.5733555456962485E-2</v>
      </c>
      <c r="AF9" s="18">
        <v>0.10755882839825411</v>
      </c>
      <c r="AG9" s="18">
        <v>0.1184516666261117</v>
      </c>
      <c r="AH9" s="18">
        <v>8.8091387113128486E-2</v>
      </c>
      <c r="AI9" s="18">
        <v>0.10705020869943289</v>
      </c>
      <c r="AJ9" s="18">
        <v>0.18709804329547289</v>
      </c>
      <c r="AL9" s="18">
        <v>0.16655</v>
      </c>
      <c r="AM9" s="18">
        <v>8.4440000000000001E-2</v>
      </c>
      <c r="AN9" s="18">
        <v>0.12028999999999999</v>
      </c>
      <c r="AP9" s="18">
        <v>0.12915569971960039</v>
      </c>
      <c r="AQ9" s="18">
        <v>0.10560691134630559</v>
      </c>
      <c r="AR9" s="18">
        <v>0.1225637992231378</v>
      </c>
      <c r="AS9" s="18">
        <v>8.3237936413199501E-2</v>
      </c>
      <c r="AT9" s="18">
        <v>0.1180957213934762</v>
      </c>
      <c r="AU9" s="18">
        <v>9.1208184966441327E-2</v>
      </c>
      <c r="AV9" s="18">
        <v>0.10071079764161241</v>
      </c>
      <c r="AX9" s="18">
        <v>0.1121360513188276</v>
      </c>
      <c r="AY9" s="18">
        <v>0.1128492647422835</v>
      </c>
      <c r="BA9" s="18">
        <v>0.11339356817184749</v>
      </c>
      <c r="BB9" s="18">
        <v>0.1372505156095104</v>
      </c>
      <c r="BC9" s="18">
        <v>9.505192694056129E-2</v>
      </c>
      <c r="BD9" s="18">
        <v>0.1000858796968184</v>
      </c>
      <c r="BE9" s="18">
        <v>8.607556473395328E-2</v>
      </c>
      <c r="BF9" s="18">
        <v>0.12601684293810869</v>
      </c>
      <c r="BG9" s="18">
        <v>0.1291650992353405</v>
      </c>
      <c r="BH9" s="18">
        <v>4.2253451028233378E-2</v>
      </c>
    </row>
    <row r="10" spans="2:62" ht="18.95" customHeight="1">
      <c r="B10" s="20" t="s">
        <v>356</v>
      </c>
      <c r="C10" s="18">
        <v>0.33372116881200248</v>
      </c>
      <c r="D10" s="18">
        <v>0.33907691919800892</v>
      </c>
      <c r="E10" s="18">
        <v>0.32926899832824502</v>
      </c>
      <c r="G10" s="18">
        <v>0.30793150551303811</v>
      </c>
      <c r="H10" s="18">
        <v>0.33705076637024117</v>
      </c>
      <c r="I10" s="18">
        <v>0.29632320731388312</v>
      </c>
      <c r="J10" s="18">
        <v>0.35118207873371299</v>
      </c>
      <c r="K10" s="18">
        <v>0.35585841009001018</v>
      </c>
      <c r="L10" s="18">
        <v>0.31440856923679128</v>
      </c>
      <c r="M10" s="18">
        <v>0.38041300044685877</v>
      </c>
      <c r="N10" s="18">
        <v>0.30650501755795462</v>
      </c>
      <c r="O10" s="18">
        <v>0.32664731460537638</v>
      </c>
      <c r="Q10" s="18">
        <v>0.31388198625784852</v>
      </c>
      <c r="R10" s="18">
        <v>0.37021512624933051</v>
      </c>
      <c r="S10" s="18">
        <v>0.34414377646150007</v>
      </c>
      <c r="T10" s="18">
        <v>0.32040602909437188</v>
      </c>
      <c r="V10" s="18">
        <v>0.30751105750287849</v>
      </c>
      <c r="W10" s="18">
        <v>0.3164035372566863</v>
      </c>
      <c r="X10" s="18">
        <v>0.32391487748010672</v>
      </c>
      <c r="Y10" s="18">
        <v>0.33375253841373459</v>
      </c>
      <c r="Z10" s="18">
        <v>0.3796475732092579</v>
      </c>
      <c r="AA10" s="18">
        <v>0.33660533210602989</v>
      </c>
      <c r="AB10" s="18">
        <v>0.34004356988778539</v>
      </c>
      <c r="AD10" s="18">
        <v>0.33363653486168249</v>
      </c>
      <c r="AE10" s="18">
        <v>0.34068932686662728</v>
      </c>
      <c r="AF10" s="18">
        <v>0.34001106234015788</v>
      </c>
      <c r="AG10" s="18">
        <v>0.34696355097026799</v>
      </c>
      <c r="AH10" s="18">
        <v>0.33818219357863272</v>
      </c>
      <c r="AI10" s="18">
        <v>0.2913299394999217</v>
      </c>
      <c r="AJ10" s="18">
        <v>0.17861705748632431</v>
      </c>
      <c r="AL10" s="18">
        <v>0.30179</v>
      </c>
      <c r="AM10" s="18">
        <v>0.32562000000000002</v>
      </c>
      <c r="AN10" s="18">
        <v>0.32180999999999998</v>
      </c>
      <c r="AP10" s="18">
        <v>0.37371987614487362</v>
      </c>
      <c r="AQ10" s="18">
        <v>0.27939754539016382</v>
      </c>
      <c r="AR10" s="18">
        <v>0.35523202806279852</v>
      </c>
      <c r="AS10" s="18">
        <v>0.36899357765141461</v>
      </c>
      <c r="AT10" s="18">
        <v>0.37359013478048941</v>
      </c>
      <c r="AU10" s="18">
        <v>0.31259162432033538</v>
      </c>
      <c r="AV10" s="18">
        <v>0.53159888298878943</v>
      </c>
      <c r="AX10" s="18">
        <v>0.34056309946384861</v>
      </c>
      <c r="AY10" s="18">
        <v>0.29721099842397131</v>
      </c>
      <c r="BA10" s="18">
        <v>0.31298296822583987</v>
      </c>
      <c r="BB10" s="18">
        <v>0.33270698203868432</v>
      </c>
      <c r="BC10" s="18">
        <v>0.35319211404421169</v>
      </c>
      <c r="BD10" s="18">
        <v>0.35653147486492132</v>
      </c>
      <c r="BE10" s="18">
        <v>0.46191928479735722</v>
      </c>
      <c r="BF10" s="18">
        <v>0.32137726316008469</v>
      </c>
      <c r="BG10" s="18">
        <v>0.28765191275141772</v>
      </c>
      <c r="BH10" s="18">
        <v>0.35557485704071418</v>
      </c>
    </row>
    <row r="11" spans="2:62" ht="18.95" customHeight="1">
      <c r="B11" s="20" t="s">
        <v>357</v>
      </c>
      <c r="C11" s="18">
        <v>0.34953889772564989</v>
      </c>
      <c r="D11" s="18">
        <v>0.30830165829455353</v>
      </c>
      <c r="E11" s="18">
        <v>0.38134930162242381</v>
      </c>
      <c r="G11" s="18">
        <v>0.35089930183460982</v>
      </c>
      <c r="H11" s="18">
        <v>0.359835118011823</v>
      </c>
      <c r="I11" s="18">
        <v>0.40139729926934742</v>
      </c>
      <c r="J11" s="18">
        <v>0.36562972114773001</v>
      </c>
      <c r="K11" s="18">
        <v>0.301932228364101</v>
      </c>
      <c r="L11" s="18">
        <v>0.3634865616124755</v>
      </c>
      <c r="M11" s="18">
        <v>0.26969446034133598</v>
      </c>
      <c r="N11" s="18">
        <v>0.37584512107146811</v>
      </c>
      <c r="O11" s="18">
        <v>0.39593712201438869</v>
      </c>
      <c r="Q11" s="18">
        <v>0.34840821105924802</v>
      </c>
      <c r="R11" s="18">
        <v>0.34788582479134128</v>
      </c>
      <c r="S11" s="18">
        <v>0.3714071058394029</v>
      </c>
      <c r="T11" s="18">
        <v>0.32928219967193068</v>
      </c>
      <c r="V11" s="18">
        <v>0.42046210687236191</v>
      </c>
      <c r="W11" s="18">
        <v>0.36376692612355388</v>
      </c>
      <c r="X11" s="18">
        <v>0.36307619943837571</v>
      </c>
      <c r="Y11" s="18">
        <v>0.34939067873590518</v>
      </c>
      <c r="Z11" s="18">
        <v>0.29476316436451139</v>
      </c>
      <c r="AA11" s="18">
        <v>0.33765538880385199</v>
      </c>
      <c r="AB11" s="18">
        <v>0.31517386325971603</v>
      </c>
      <c r="AD11" s="18">
        <v>0.29653780542753838</v>
      </c>
      <c r="AE11" s="18">
        <v>0.38811671227438138</v>
      </c>
      <c r="AF11" s="18">
        <v>0.3450987142177499</v>
      </c>
      <c r="AG11" s="18">
        <v>0.32846051792625192</v>
      </c>
      <c r="AH11" s="18">
        <v>0.3846957708612192</v>
      </c>
      <c r="AI11" s="18">
        <v>0.42661174560455117</v>
      </c>
      <c r="AJ11" s="18">
        <v>0.23780733087109049</v>
      </c>
      <c r="AL11" s="18">
        <v>0.35626000000000002</v>
      </c>
      <c r="AM11" s="18">
        <v>0.40206999999999998</v>
      </c>
      <c r="AN11" s="18">
        <v>0.34444000000000002</v>
      </c>
      <c r="AP11" s="18">
        <v>0.28964284118524308</v>
      </c>
      <c r="AQ11" s="18">
        <v>0.33677119091966151</v>
      </c>
      <c r="AR11" s="18">
        <v>0.30251189318133948</v>
      </c>
      <c r="AS11" s="18">
        <v>0.33437849584314849</v>
      </c>
      <c r="AT11" s="18">
        <v>0.22819953734502491</v>
      </c>
      <c r="AU11" s="18">
        <v>0.24662849114505761</v>
      </c>
      <c r="AV11" s="18">
        <v>0.28246597481713009</v>
      </c>
      <c r="AX11" s="18">
        <v>0.34314122036749961</v>
      </c>
      <c r="AY11" s="18">
        <v>0.38555732227631467</v>
      </c>
      <c r="BA11" s="18">
        <v>0.40416437456959531</v>
      </c>
      <c r="BB11" s="18">
        <v>0.30752921600668948</v>
      </c>
      <c r="BC11" s="18">
        <v>0.32972887405451912</v>
      </c>
      <c r="BD11" s="18">
        <v>0.3183204986495875</v>
      </c>
      <c r="BE11" s="18">
        <v>0.2419347104050566</v>
      </c>
      <c r="BF11" s="18">
        <v>0.27038035566750412</v>
      </c>
      <c r="BG11" s="18">
        <v>0.4036879422453945</v>
      </c>
      <c r="BH11" s="18">
        <v>0.36506458287181681</v>
      </c>
    </row>
    <row r="12" spans="2:62" ht="18.95" customHeight="1">
      <c r="B12" s="20" t="s">
        <v>358</v>
      </c>
      <c r="C12" s="18">
        <v>0.15291875979696101</v>
      </c>
      <c r="D12" s="18">
        <v>0.18418186163297931</v>
      </c>
      <c r="E12" s="18">
        <v>0.12925443757644189</v>
      </c>
      <c r="G12" s="18">
        <v>0.17163133703766001</v>
      </c>
      <c r="H12" s="18">
        <v>0.1383564539397282</v>
      </c>
      <c r="I12" s="18">
        <v>0.14865571301901501</v>
      </c>
      <c r="J12" s="18">
        <v>0.13181805030813701</v>
      </c>
      <c r="K12" s="18">
        <v>0.18200689536414719</v>
      </c>
      <c r="L12" s="18">
        <v>0.14089684119890661</v>
      </c>
      <c r="M12" s="18">
        <v>0.16521405031803379</v>
      </c>
      <c r="N12" s="18">
        <v>0.1652111087193526</v>
      </c>
      <c r="O12" s="18">
        <v>0.12705696956491</v>
      </c>
      <c r="Q12" s="18">
        <v>0.15664073546865601</v>
      </c>
      <c r="R12" s="18">
        <v>0.15029457593107881</v>
      </c>
      <c r="S12" s="18">
        <v>0.15100281690427839</v>
      </c>
      <c r="T12" s="18">
        <v>0.1565243335694248</v>
      </c>
      <c r="V12" s="18">
        <v>0.1018083904034396</v>
      </c>
      <c r="W12" s="18">
        <v>0.14680533283374689</v>
      </c>
      <c r="X12" s="18">
        <v>0.13497891542135279</v>
      </c>
      <c r="Y12" s="18">
        <v>0.14828232338624331</v>
      </c>
      <c r="Z12" s="18">
        <v>0.1885358612007694</v>
      </c>
      <c r="AA12" s="18">
        <v>0.18212773850251679</v>
      </c>
      <c r="AB12" s="18">
        <v>0.17002015524328731</v>
      </c>
      <c r="AD12" s="18">
        <v>0.1681508362471969</v>
      </c>
      <c r="AE12" s="18">
        <v>0.1453388479950207</v>
      </c>
      <c r="AF12" s="18">
        <v>0.1491906605824069</v>
      </c>
      <c r="AG12" s="18">
        <v>0.14321334195353741</v>
      </c>
      <c r="AH12" s="18">
        <v>0.14520469040274239</v>
      </c>
      <c r="AI12" s="18">
        <v>0.13670450722515759</v>
      </c>
      <c r="AJ12" s="18">
        <v>0.18967854775544049</v>
      </c>
      <c r="AL12" s="18">
        <v>0.11137</v>
      </c>
      <c r="AM12" s="18">
        <v>0.14707999999999999</v>
      </c>
      <c r="AN12" s="18">
        <v>0.17444999999999999</v>
      </c>
      <c r="AP12" s="18">
        <v>0.1600312458530202</v>
      </c>
      <c r="AQ12" s="18">
        <v>0.20774026474813001</v>
      </c>
      <c r="AR12" s="18">
        <v>0.15818339904795431</v>
      </c>
      <c r="AS12" s="18">
        <v>0.1703246572348972</v>
      </c>
      <c r="AT12" s="18">
        <v>0.2080082341907846</v>
      </c>
      <c r="AU12" s="18">
        <v>0.28769918310974651</v>
      </c>
      <c r="AV12" s="18">
        <v>8.5224344552467884E-2</v>
      </c>
      <c r="AX12" s="18">
        <v>0.15579595590062709</v>
      </c>
      <c r="AY12" s="18">
        <v>0.1338660131613319</v>
      </c>
      <c r="BA12" s="18">
        <v>0.12074093827037689</v>
      </c>
      <c r="BB12" s="18">
        <v>0.15906737035092491</v>
      </c>
      <c r="BC12" s="18">
        <v>0.17365888347762179</v>
      </c>
      <c r="BD12" s="18">
        <v>0.18665416500642459</v>
      </c>
      <c r="BE12" s="18">
        <v>0.1545200428419379</v>
      </c>
      <c r="BF12" s="18">
        <v>0.22055878132745349</v>
      </c>
      <c r="BG12" s="18">
        <v>0.13601610382942969</v>
      </c>
      <c r="BH12" s="18">
        <v>0.20360952352636541</v>
      </c>
    </row>
    <row r="13" spans="2:62" ht="18.95" customHeight="1">
      <c r="B13" s="20" t="s">
        <v>359</v>
      </c>
      <c r="C13" s="18">
        <v>5.1303747737705067E-2</v>
      </c>
      <c r="D13" s="18">
        <v>5.7703048347755373E-2</v>
      </c>
      <c r="E13" s="18">
        <v>4.6504711515797492E-2</v>
      </c>
      <c r="G13" s="18">
        <v>7.1279213046107848E-2</v>
      </c>
      <c r="H13" s="18">
        <v>4.6118636653772957E-2</v>
      </c>
      <c r="I13" s="18">
        <v>4.9456208392391947E-2</v>
      </c>
      <c r="J13" s="18">
        <v>4.6429674005617053E-2</v>
      </c>
      <c r="K13" s="18">
        <v>4.2507929087506828E-2</v>
      </c>
      <c r="L13" s="18">
        <v>7.1658488956173272E-2</v>
      </c>
      <c r="M13" s="18">
        <v>5.2739198122209952E-2</v>
      </c>
      <c r="N13" s="18">
        <v>5.1187726124443618E-2</v>
      </c>
      <c r="O13" s="18">
        <v>4.0746031778019338E-2</v>
      </c>
      <c r="Q13" s="18">
        <v>4.7953767509297057E-2</v>
      </c>
      <c r="R13" s="18">
        <v>2.9118623031532939E-2</v>
      </c>
      <c r="S13" s="18">
        <v>5.4530432242311883E-2</v>
      </c>
      <c r="T13" s="18">
        <v>7.0319210313998487E-2</v>
      </c>
      <c r="V13" s="18">
        <v>5.5108441330768379E-2</v>
      </c>
      <c r="W13" s="18">
        <v>4.0377873936663769E-2</v>
      </c>
      <c r="X13" s="18">
        <v>4.8554232342979863E-2</v>
      </c>
      <c r="Y13" s="18">
        <v>4.9742159135668457E-2</v>
      </c>
      <c r="Z13" s="18">
        <v>5.223031233281842E-2</v>
      </c>
      <c r="AA13" s="18">
        <v>4.6685493191857358E-2</v>
      </c>
      <c r="AB13" s="18">
        <v>6.6298135922084861E-2</v>
      </c>
      <c r="AD13" s="18">
        <v>5.8826741884203129E-2</v>
      </c>
      <c r="AE13" s="18">
        <v>4.0121557407008117E-2</v>
      </c>
      <c r="AF13" s="18">
        <v>5.8140734461431073E-2</v>
      </c>
      <c r="AG13" s="18">
        <v>6.2910922523831E-2</v>
      </c>
      <c r="AH13" s="18">
        <v>4.3825958044277247E-2</v>
      </c>
      <c r="AI13" s="18">
        <v>3.8303598970936728E-2</v>
      </c>
      <c r="AJ13" s="18">
        <v>0.20679902059167171</v>
      </c>
      <c r="AL13" s="18">
        <v>6.4019999999999994E-2</v>
      </c>
      <c r="AM13" s="18">
        <v>4.079E-2</v>
      </c>
      <c r="AN13" s="18">
        <v>3.9010000000000003E-2</v>
      </c>
      <c r="AP13" s="18">
        <v>4.7450337097262867E-2</v>
      </c>
      <c r="AQ13" s="18">
        <v>7.0484087595739112E-2</v>
      </c>
      <c r="AR13" s="18">
        <v>6.1508880484770087E-2</v>
      </c>
      <c r="AS13" s="18">
        <v>4.3065332857340113E-2</v>
      </c>
      <c r="AT13" s="18">
        <v>7.2106372290225026E-2</v>
      </c>
      <c r="AU13" s="18">
        <v>6.1872516458419069E-2</v>
      </c>
      <c r="AV13" s="18">
        <v>0</v>
      </c>
      <c r="AX13" s="18">
        <v>4.8363672949197328E-2</v>
      </c>
      <c r="AY13" s="18">
        <v>7.0516401396098438E-2</v>
      </c>
      <c r="BA13" s="18">
        <v>4.871815076234038E-2</v>
      </c>
      <c r="BB13" s="18">
        <v>6.3445915994190819E-2</v>
      </c>
      <c r="BC13" s="18">
        <v>4.8368201483086001E-2</v>
      </c>
      <c r="BD13" s="18">
        <v>3.8407981782248253E-2</v>
      </c>
      <c r="BE13" s="18">
        <v>5.5550397221694851E-2</v>
      </c>
      <c r="BF13" s="18">
        <v>6.1666756906849071E-2</v>
      </c>
      <c r="BG13" s="18">
        <v>4.3478941938417642E-2</v>
      </c>
      <c r="BH13" s="18">
        <v>3.349758553287014E-2</v>
      </c>
    </row>
    <row r="15" spans="2:62">
      <c r="B15" t="s">
        <v>483</v>
      </c>
    </row>
    <row r="16" spans="2:62">
      <c r="B16" t="s">
        <v>11</v>
      </c>
    </row>
    <row r="18" spans="2:2">
      <c r="B18" s="5" t="str">
        <f>HYPERLINK("#Contents!A1", "Return to Contents")</f>
        <v>Return to Contents</v>
      </c>
    </row>
  </sheetData>
  <mergeCells count="10">
    <mergeCell ref="V5:AB5"/>
    <mergeCell ref="BA5:BH5"/>
    <mergeCell ref="AD5:AJ5"/>
    <mergeCell ref="G5:O5"/>
    <mergeCell ref="D2:BJ2"/>
    <mergeCell ref="AP5:AV5"/>
    <mergeCell ref="D5:E5"/>
    <mergeCell ref="AL5:AN5"/>
    <mergeCell ref="AX5:AY5"/>
    <mergeCell ref="Q5:T5"/>
  </mergeCells>
  <pageMargins left="0.75" right="0.75" top="1" bottom="1" header="0.5" footer="0.5"/>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BJ18"/>
  <sheetViews>
    <sheetView showGridLines="0" workbookViewId="0">
      <pane xSplit="2" topLeftCell="C1" activePane="topRight" state="frozen"/>
      <selection pane="topRight" activeCell="M18" sqref="M18"/>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8" width="10" customWidth="1"/>
    <col min="49" max="49" width="1.42578125" customWidth="1"/>
    <col min="50" max="51" width="10" customWidth="1"/>
    <col min="52" max="52" width="1.42578125" customWidth="1"/>
    <col min="53" max="60" width="10" customWidth="1"/>
  </cols>
  <sheetData>
    <row r="2" spans="2:62" ht="39.950000000000003" customHeight="1">
      <c r="D2" s="33" t="s">
        <v>424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row>
    <row r="5" spans="2:62">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V5" s="32"/>
      <c r="AX5" s="28" t="s">
        <v>52</v>
      </c>
      <c r="AY5" s="32"/>
      <c r="BA5" s="28" t="s">
        <v>53</v>
      </c>
      <c r="BB5" s="32"/>
      <c r="BC5" s="32"/>
      <c r="BD5" s="32"/>
      <c r="BE5" s="32"/>
      <c r="BF5" s="32"/>
      <c r="BG5" s="32"/>
      <c r="BH5" s="32"/>
    </row>
    <row r="6" spans="2:62"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579</v>
      </c>
      <c r="AV6" s="25" t="s">
        <v>92</v>
      </c>
      <c r="AX6" s="25" t="s">
        <v>93</v>
      </c>
      <c r="AY6" s="25" t="s">
        <v>94</v>
      </c>
      <c r="BA6" s="25" t="s">
        <v>95</v>
      </c>
      <c r="BB6" s="25" t="s">
        <v>96</v>
      </c>
      <c r="BC6" s="25" t="s">
        <v>97</v>
      </c>
      <c r="BD6" s="25" t="s">
        <v>98</v>
      </c>
      <c r="BE6" s="25" t="s">
        <v>99</v>
      </c>
      <c r="BF6" s="25" t="s">
        <v>100</v>
      </c>
      <c r="BG6" s="25" t="s">
        <v>101</v>
      </c>
      <c r="BH6" s="25" t="s">
        <v>83</v>
      </c>
    </row>
    <row r="7" spans="2:62">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33</v>
      </c>
      <c r="AV7" s="27">
        <v>21</v>
      </c>
      <c r="AX7" s="27">
        <v>3485</v>
      </c>
      <c r="AY7" s="27">
        <v>492</v>
      </c>
      <c r="BA7" s="27">
        <v>1326</v>
      </c>
      <c r="BB7" s="27">
        <v>930</v>
      </c>
      <c r="BC7" s="27">
        <v>647</v>
      </c>
      <c r="BD7" s="27">
        <v>527</v>
      </c>
      <c r="BE7" s="27">
        <v>129</v>
      </c>
      <c r="BF7" s="27">
        <v>133</v>
      </c>
      <c r="BG7" s="27">
        <v>207</v>
      </c>
      <c r="BH7" s="27">
        <v>95</v>
      </c>
    </row>
    <row r="8" spans="2:62">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32</v>
      </c>
      <c r="AV8" s="13">
        <v>21</v>
      </c>
      <c r="AX8" s="13">
        <v>3486</v>
      </c>
      <c r="AY8" s="13">
        <v>490</v>
      </c>
      <c r="BA8" s="13">
        <v>1382</v>
      </c>
      <c r="BB8" s="13">
        <v>902</v>
      </c>
      <c r="BC8" s="13">
        <v>650</v>
      </c>
      <c r="BD8" s="13">
        <v>510</v>
      </c>
      <c r="BE8" s="13">
        <v>127</v>
      </c>
      <c r="BF8" s="13">
        <v>130</v>
      </c>
      <c r="BG8" s="13">
        <v>199</v>
      </c>
      <c r="BH8" s="13">
        <v>95</v>
      </c>
    </row>
    <row r="9" spans="2:62" ht="18.95" customHeight="1">
      <c r="B9" s="20" t="s">
        <v>355</v>
      </c>
      <c r="C9" s="18">
        <v>5.8528569988828077E-2</v>
      </c>
      <c r="D9" s="18">
        <v>7.5217928960194816E-2</v>
      </c>
      <c r="E9" s="18">
        <v>4.5843896900430781E-2</v>
      </c>
      <c r="G9" s="18">
        <v>6.2526284384059022E-2</v>
      </c>
      <c r="H9" s="18">
        <v>4.7840793863256903E-2</v>
      </c>
      <c r="I9" s="18">
        <v>4.1895326107705591E-2</v>
      </c>
      <c r="J9" s="18">
        <v>5.4438927687029258E-2</v>
      </c>
      <c r="K9" s="18">
        <v>3.4201921553502643E-2</v>
      </c>
      <c r="L9" s="18">
        <v>5.4258115685854993E-2</v>
      </c>
      <c r="M9" s="18">
        <v>0.1000224791628484</v>
      </c>
      <c r="N9" s="18">
        <v>6.3393112190363504E-2</v>
      </c>
      <c r="O9" s="18">
        <v>4.6718397599309382E-2</v>
      </c>
      <c r="Q9" s="18">
        <v>9.3188666618817348E-2</v>
      </c>
      <c r="R9" s="18">
        <v>4.2368784320650138E-2</v>
      </c>
      <c r="S9" s="18">
        <v>4.6701223295545657E-2</v>
      </c>
      <c r="T9" s="18">
        <v>3.6004385730341433E-2</v>
      </c>
      <c r="V9" s="18">
        <v>7.1152487038526724E-2</v>
      </c>
      <c r="W9" s="18">
        <v>9.773467049513411E-2</v>
      </c>
      <c r="X9" s="18">
        <v>6.4109809285088193E-2</v>
      </c>
      <c r="Y9" s="18">
        <v>4.6917032712627267E-2</v>
      </c>
      <c r="Z9" s="18">
        <v>2.9476020114365151E-2</v>
      </c>
      <c r="AA9" s="18">
        <v>3.3186829011267432E-2</v>
      </c>
      <c r="AB9" s="18">
        <v>6.4483710505689767E-2</v>
      </c>
      <c r="AD9" s="18">
        <v>9.5016564568000589E-2</v>
      </c>
      <c r="AE9" s="18">
        <v>3.8815095616126727E-2</v>
      </c>
      <c r="AF9" s="18">
        <v>3.7219403211551899E-2</v>
      </c>
      <c r="AG9" s="18">
        <v>5.0898420112821537E-2</v>
      </c>
      <c r="AH9" s="18">
        <v>4.2801863417947172E-2</v>
      </c>
      <c r="AI9" s="18">
        <v>3.8306870715791849E-2</v>
      </c>
      <c r="AJ9" s="18">
        <v>0.20679902059167171</v>
      </c>
      <c r="AL9" s="18">
        <v>0.13244</v>
      </c>
      <c r="AM9" s="18">
        <v>4.5749999999999999E-2</v>
      </c>
      <c r="AN9" s="18">
        <v>5.5109999999999999E-2</v>
      </c>
      <c r="AP9" s="18">
        <v>5.8582198118018812E-2</v>
      </c>
      <c r="AQ9" s="18">
        <v>3.5039681022836291E-2</v>
      </c>
      <c r="AR9" s="18">
        <v>3.9071965607072559E-2</v>
      </c>
      <c r="AS9" s="18">
        <v>3.2591650390193523E-2</v>
      </c>
      <c r="AT9" s="18">
        <v>4.3148840229601089E-2</v>
      </c>
      <c r="AU9" s="18">
        <v>9.5848228290809301E-2</v>
      </c>
      <c r="AV9" s="18">
        <v>9.6637785318805722E-2</v>
      </c>
      <c r="AX9" s="18">
        <v>6.3835237004487747E-2</v>
      </c>
      <c r="AY9" s="18">
        <v>2.4110452256721222E-2</v>
      </c>
      <c r="BA9" s="18">
        <v>6.6979542727731128E-2</v>
      </c>
      <c r="BB9" s="18">
        <v>8.0812119498051935E-2</v>
      </c>
      <c r="BC9" s="18">
        <v>4.3494742934066917E-2</v>
      </c>
      <c r="BD9" s="18">
        <v>4.1444553542001057E-2</v>
      </c>
      <c r="BE9" s="18">
        <v>4.4533045514099229E-2</v>
      </c>
      <c r="BF9" s="18">
        <v>4.4356196603768827E-2</v>
      </c>
      <c r="BG9" s="18">
        <v>2.0568122213404819E-2</v>
      </c>
      <c r="BH9" s="18">
        <v>3.1550415907641627E-2</v>
      </c>
    </row>
    <row r="10" spans="2:62" ht="18.95" customHeight="1">
      <c r="B10" s="20" t="s">
        <v>356</v>
      </c>
      <c r="C10" s="18">
        <v>0.19565471258359929</v>
      </c>
      <c r="D10" s="18">
        <v>0.231712354544333</v>
      </c>
      <c r="E10" s="18">
        <v>0.16828106930284409</v>
      </c>
      <c r="G10" s="18">
        <v>0.17946079871610929</v>
      </c>
      <c r="H10" s="18">
        <v>0.23390684683506169</v>
      </c>
      <c r="I10" s="18">
        <v>0.18176258734697501</v>
      </c>
      <c r="J10" s="18">
        <v>0.19942449423488881</v>
      </c>
      <c r="K10" s="18">
        <v>0.19677255648414799</v>
      </c>
      <c r="L10" s="18">
        <v>0.1795130983362451</v>
      </c>
      <c r="M10" s="18">
        <v>0.22285358883736389</v>
      </c>
      <c r="N10" s="18">
        <v>0.19199338137754871</v>
      </c>
      <c r="O10" s="18">
        <v>0.13777638436768039</v>
      </c>
      <c r="Q10" s="18">
        <v>0.22159866226577751</v>
      </c>
      <c r="R10" s="18">
        <v>0.1948098180036904</v>
      </c>
      <c r="S10" s="18">
        <v>0.19683835395365301</v>
      </c>
      <c r="T10" s="18">
        <v>0.15598878536714039</v>
      </c>
      <c r="V10" s="18">
        <v>0.1922893219721355</v>
      </c>
      <c r="W10" s="18">
        <v>0.22382294389932739</v>
      </c>
      <c r="X10" s="18">
        <v>0.20588884534345009</v>
      </c>
      <c r="Y10" s="18">
        <v>0.19012352028868251</v>
      </c>
      <c r="Z10" s="18">
        <v>0.1793383586246039</v>
      </c>
      <c r="AA10" s="18">
        <v>0.18274336872573649</v>
      </c>
      <c r="AB10" s="18">
        <v>0.19395941434117411</v>
      </c>
      <c r="AD10" s="18">
        <v>0.22181032931412681</v>
      </c>
      <c r="AE10" s="18">
        <v>0.1965434193179286</v>
      </c>
      <c r="AF10" s="18">
        <v>0.19173293286680271</v>
      </c>
      <c r="AG10" s="18">
        <v>0.14236801446607911</v>
      </c>
      <c r="AH10" s="18">
        <v>0.1725575920494751</v>
      </c>
      <c r="AI10" s="18">
        <v>0.16226757337236139</v>
      </c>
      <c r="AJ10" s="18">
        <v>0.3682956052417648</v>
      </c>
      <c r="AL10" s="18">
        <v>0.20560999999999999</v>
      </c>
      <c r="AM10" s="18">
        <v>0.24317</v>
      </c>
      <c r="AN10" s="18">
        <v>0.17341999999999999</v>
      </c>
      <c r="AP10" s="18">
        <v>0.1951230456913324</v>
      </c>
      <c r="AQ10" s="18">
        <v>0.18046012125069069</v>
      </c>
      <c r="AR10" s="18">
        <v>0.17065890582527071</v>
      </c>
      <c r="AS10" s="18">
        <v>0.16705858595338921</v>
      </c>
      <c r="AT10" s="18">
        <v>0.2284038231807185</v>
      </c>
      <c r="AU10" s="18">
        <v>0.18446246468731939</v>
      </c>
      <c r="AV10" s="18">
        <v>0.33068317727841678</v>
      </c>
      <c r="AX10" s="18">
        <v>0.2055687411264536</v>
      </c>
      <c r="AY10" s="18">
        <v>0.1323454357773336</v>
      </c>
      <c r="BA10" s="18">
        <v>0.19580545608040081</v>
      </c>
      <c r="BB10" s="18">
        <v>0.22992380026895079</v>
      </c>
      <c r="BC10" s="18">
        <v>0.1913698022535375</v>
      </c>
      <c r="BD10" s="18">
        <v>0.1739520619061225</v>
      </c>
      <c r="BE10" s="18">
        <v>0.1844864503555099</v>
      </c>
      <c r="BF10" s="18">
        <v>0.21329410764473661</v>
      </c>
      <c r="BG10" s="18">
        <v>0.151953548931026</v>
      </c>
      <c r="BH10" s="18">
        <v>0.1190982139349272</v>
      </c>
    </row>
    <row r="11" spans="2:62" ht="18.95" customHeight="1">
      <c r="B11" s="20" t="s">
        <v>357</v>
      </c>
      <c r="C11" s="18">
        <v>0.19134642155814779</v>
      </c>
      <c r="D11" s="18">
        <v>0.1840869650370752</v>
      </c>
      <c r="E11" s="18">
        <v>0.1966434159813229</v>
      </c>
      <c r="G11" s="18">
        <v>0.1907502201709321</v>
      </c>
      <c r="H11" s="18">
        <v>0.18332288652264159</v>
      </c>
      <c r="I11" s="18">
        <v>0.22276977537237341</v>
      </c>
      <c r="J11" s="18">
        <v>0.2140961047582968</v>
      </c>
      <c r="K11" s="18">
        <v>0.18600753881699469</v>
      </c>
      <c r="L11" s="18">
        <v>0.20867944620344631</v>
      </c>
      <c r="M11" s="18">
        <v>0.15415230646949071</v>
      </c>
      <c r="N11" s="18">
        <v>0.1736090904343823</v>
      </c>
      <c r="O11" s="18">
        <v>0.2288058818518641</v>
      </c>
      <c r="Q11" s="18">
        <v>0.18979147826614209</v>
      </c>
      <c r="R11" s="18">
        <v>0.18779951659228389</v>
      </c>
      <c r="S11" s="18">
        <v>0.19567929061005729</v>
      </c>
      <c r="T11" s="18">
        <v>0.1950995462167131</v>
      </c>
      <c r="V11" s="18">
        <v>0.22557411312487899</v>
      </c>
      <c r="W11" s="18">
        <v>0.2045299878895844</v>
      </c>
      <c r="X11" s="18">
        <v>0.23849435832340751</v>
      </c>
      <c r="Y11" s="18">
        <v>0.18548162761951839</v>
      </c>
      <c r="Z11" s="18">
        <v>0.16301666421265151</v>
      </c>
      <c r="AA11" s="18">
        <v>0.14852560779162369</v>
      </c>
      <c r="AB11" s="18">
        <v>0.1709984446376184</v>
      </c>
      <c r="AD11" s="18">
        <v>0.1690736871556027</v>
      </c>
      <c r="AE11" s="18">
        <v>0.22713874258607469</v>
      </c>
      <c r="AF11" s="18">
        <v>0.17574317136764531</v>
      </c>
      <c r="AG11" s="18">
        <v>0.18348535757823611</v>
      </c>
      <c r="AH11" s="18">
        <v>0.18884277613459921</v>
      </c>
      <c r="AI11" s="18">
        <v>0.23754032180002629</v>
      </c>
      <c r="AJ11" s="18">
        <v>0.23780733087109049</v>
      </c>
      <c r="AL11" s="18">
        <v>0.18421000000000001</v>
      </c>
      <c r="AM11" s="18">
        <v>0.20100999999999999</v>
      </c>
      <c r="AN11" s="18">
        <v>0.25511</v>
      </c>
      <c r="AP11" s="18">
        <v>0.1507968611613946</v>
      </c>
      <c r="AQ11" s="18">
        <v>0.19031910493957069</v>
      </c>
      <c r="AR11" s="18">
        <v>0.13808651031044419</v>
      </c>
      <c r="AS11" s="18">
        <v>0.15857062689612739</v>
      </c>
      <c r="AT11" s="18">
        <v>0.11291883649928609</v>
      </c>
      <c r="AU11" s="18">
        <v>0.19740718177934269</v>
      </c>
      <c r="AV11" s="18">
        <v>0.1430942507986328</v>
      </c>
      <c r="AX11" s="18">
        <v>0.18778435824348</v>
      </c>
      <c r="AY11" s="18">
        <v>0.19802168941571299</v>
      </c>
      <c r="BA11" s="18">
        <v>0.2204861993040918</v>
      </c>
      <c r="BB11" s="18">
        <v>0.19278997329417641</v>
      </c>
      <c r="BC11" s="18">
        <v>0.1548886274012409</v>
      </c>
      <c r="BD11" s="18">
        <v>0.14553487545850841</v>
      </c>
      <c r="BE11" s="18">
        <v>0.16692260279505769</v>
      </c>
      <c r="BF11" s="18">
        <v>0.16894096264792219</v>
      </c>
      <c r="BG11" s="18">
        <v>0.21256060637728111</v>
      </c>
      <c r="BH11" s="18">
        <v>0.24109277141124999</v>
      </c>
    </row>
    <row r="12" spans="2:62" ht="18.95" customHeight="1">
      <c r="B12" s="20" t="s">
        <v>358</v>
      </c>
      <c r="C12" s="18">
        <v>0.35131933681556249</v>
      </c>
      <c r="D12" s="18">
        <v>0.32527273778040472</v>
      </c>
      <c r="E12" s="18">
        <v>0.37171269104590332</v>
      </c>
      <c r="G12" s="18">
        <v>0.3656208969812873</v>
      </c>
      <c r="H12" s="18">
        <v>0.37138495945217948</v>
      </c>
      <c r="I12" s="18">
        <v>0.31783894243508559</v>
      </c>
      <c r="J12" s="18">
        <v>0.30675874486914129</v>
      </c>
      <c r="K12" s="18">
        <v>0.35246402695792828</v>
      </c>
      <c r="L12" s="18">
        <v>0.34600140504881982</v>
      </c>
      <c r="M12" s="18">
        <v>0.35150668125592371</v>
      </c>
      <c r="N12" s="18">
        <v>0.37325585607779521</v>
      </c>
      <c r="O12" s="18">
        <v>0.35882186174171538</v>
      </c>
      <c r="Q12" s="18">
        <v>0.32110025766379913</v>
      </c>
      <c r="R12" s="18">
        <v>0.35325686866624523</v>
      </c>
      <c r="S12" s="18">
        <v>0.36296735053620433</v>
      </c>
      <c r="T12" s="18">
        <v>0.38153789856525699</v>
      </c>
      <c r="V12" s="18">
        <v>0.34392932249488178</v>
      </c>
      <c r="W12" s="18">
        <v>0.32988619452579859</v>
      </c>
      <c r="X12" s="18">
        <v>0.3265622769477976</v>
      </c>
      <c r="Y12" s="18">
        <v>0.32745864752895498</v>
      </c>
      <c r="Z12" s="18">
        <v>0.38010582702108459</v>
      </c>
      <c r="AA12" s="18">
        <v>0.38891365250068333</v>
      </c>
      <c r="AB12" s="18">
        <v>0.36376678763388232</v>
      </c>
      <c r="AD12" s="18">
        <v>0.32414826462417079</v>
      </c>
      <c r="AE12" s="18">
        <v>0.35521180387140222</v>
      </c>
      <c r="AF12" s="18">
        <v>0.38243548565081248</v>
      </c>
      <c r="AG12" s="18">
        <v>0.32455179723291472</v>
      </c>
      <c r="AH12" s="18">
        <v>0.37839310317865249</v>
      </c>
      <c r="AI12" s="18">
        <v>0.34848014704201902</v>
      </c>
      <c r="AJ12" s="18">
        <v>0</v>
      </c>
      <c r="AL12" s="18">
        <v>0.31415999999999999</v>
      </c>
      <c r="AM12" s="18">
        <v>0.36802000000000001</v>
      </c>
      <c r="AN12" s="18">
        <v>0.31231999999999999</v>
      </c>
      <c r="AP12" s="18">
        <v>0.37392230051495712</v>
      </c>
      <c r="AQ12" s="18">
        <v>0.34999029545520821</v>
      </c>
      <c r="AR12" s="18">
        <v>0.44170496138353571</v>
      </c>
      <c r="AS12" s="18">
        <v>0.38400077014913309</v>
      </c>
      <c r="AT12" s="18">
        <v>0.36208518447658411</v>
      </c>
      <c r="AU12" s="18">
        <v>0.32882488754200861</v>
      </c>
      <c r="AV12" s="18">
        <v>0.328873988962532</v>
      </c>
      <c r="AX12" s="18">
        <v>0.36076943084265489</v>
      </c>
      <c r="AY12" s="18">
        <v>0.29588291395475158</v>
      </c>
      <c r="BA12" s="18">
        <v>0.34970609761715649</v>
      </c>
      <c r="BB12" s="18">
        <v>0.30645383001344489</v>
      </c>
      <c r="BC12" s="18">
        <v>0.39164985724664791</v>
      </c>
      <c r="BD12" s="18">
        <v>0.38416626896544559</v>
      </c>
      <c r="BE12" s="18">
        <v>0.36196301516523771</v>
      </c>
      <c r="BF12" s="18">
        <v>0.31245425936312737</v>
      </c>
      <c r="BG12" s="18">
        <v>0.32151714686910071</v>
      </c>
      <c r="BH12" s="18">
        <v>0.43434004324924608</v>
      </c>
    </row>
    <row r="13" spans="2:62" ht="18.95" customHeight="1">
      <c r="B13" s="20" t="s">
        <v>359</v>
      </c>
      <c r="C13" s="18">
        <v>0.20315095905386221</v>
      </c>
      <c r="D13" s="18">
        <v>0.18371001367799231</v>
      </c>
      <c r="E13" s="18">
        <v>0.21751892676949891</v>
      </c>
      <c r="G13" s="18">
        <v>0.2016417997476122</v>
      </c>
      <c r="H13" s="18">
        <v>0.1635445133268604</v>
      </c>
      <c r="I13" s="18">
        <v>0.2357333687378603</v>
      </c>
      <c r="J13" s="18">
        <v>0.2252817284506439</v>
      </c>
      <c r="K13" s="18">
        <v>0.2305539561874265</v>
      </c>
      <c r="L13" s="18">
        <v>0.2115479347256338</v>
      </c>
      <c r="M13" s="18">
        <v>0.17146494427437331</v>
      </c>
      <c r="N13" s="18">
        <v>0.19774855991991019</v>
      </c>
      <c r="O13" s="18">
        <v>0.22787747443943079</v>
      </c>
      <c r="Q13" s="18">
        <v>0.17432093518546399</v>
      </c>
      <c r="R13" s="18">
        <v>0.2217650124171304</v>
      </c>
      <c r="S13" s="18">
        <v>0.1978137816045398</v>
      </c>
      <c r="T13" s="18">
        <v>0.231369384120548</v>
      </c>
      <c r="V13" s="18">
        <v>0.16705475536957709</v>
      </c>
      <c r="W13" s="18">
        <v>0.14402620319015541</v>
      </c>
      <c r="X13" s="18">
        <v>0.16494471010025649</v>
      </c>
      <c r="Y13" s="18">
        <v>0.2500191718502166</v>
      </c>
      <c r="Z13" s="18">
        <v>0.24806313002729491</v>
      </c>
      <c r="AA13" s="18">
        <v>0.24663054197068901</v>
      </c>
      <c r="AB13" s="18">
        <v>0.2067916428816354</v>
      </c>
      <c r="AD13" s="18">
        <v>0.18995115433809909</v>
      </c>
      <c r="AE13" s="18">
        <v>0.18229093860846779</v>
      </c>
      <c r="AF13" s="18">
        <v>0.21286900690318761</v>
      </c>
      <c r="AG13" s="18">
        <v>0.29869641060994828</v>
      </c>
      <c r="AH13" s="18">
        <v>0.21740466521932611</v>
      </c>
      <c r="AI13" s="18">
        <v>0.21340508706980141</v>
      </c>
      <c r="AJ13" s="18">
        <v>0.18709804329547289</v>
      </c>
      <c r="AL13" s="18">
        <v>0.16356999999999999</v>
      </c>
      <c r="AM13" s="18">
        <v>0.14205999999999999</v>
      </c>
      <c r="AN13" s="18">
        <v>0.20404</v>
      </c>
      <c r="AP13" s="18">
        <v>0.22157559451429709</v>
      </c>
      <c r="AQ13" s="18">
        <v>0.24419079733169419</v>
      </c>
      <c r="AR13" s="18">
        <v>0.21047765687367709</v>
      </c>
      <c r="AS13" s="18">
        <v>0.25777836661115677</v>
      </c>
      <c r="AT13" s="18">
        <v>0.25344331561381023</v>
      </c>
      <c r="AU13" s="18">
        <v>0.19345723770052001</v>
      </c>
      <c r="AV13" s="18">
        <v>0.10071079764161241</v>
      </c>
      <c r="AX13" s="18">
        <v>0.18204223278292381</v>
      </c>
      <c r="AY13" s="18">
        <v>0.34963950859548037</v>
      </c>
      <c r="BA13" s="18">
        <v>0.16702270427061969</v>
      </c>
      <c r="BB13" s="18">
        <v>0.1900202769253759</v>
      </c>
      <c r="BC13" s="18">
        <v>0.21859697016450669</v>
      </c>
      <c r="BD13" s="18">
        <v>0.25490224012792251</v>
      </c>
      <c r="BE13" s="18">
        <v>0.24209488617009539</v>
      </c>
      <c r="BF13" s="18">
        <v>0.26095447374044523</v>
      </c>
      <c r="BG13" s="18">
        <v>0.29340057560918742</v>
      </c>
      <c r="BH13" s="18">
        <v>0.17391855549693491</v>
      </c>
    </row>
    <row r="15" spans="2:62">
      <c r="B15" t="s">
        <v>483</v>
      </c>
    </row>
    <row r="16" spans="2:62">
      <c r="B16" t="s">
        <v>11</v>
      </c>
    </row>
    <row r="18" spans="2:2">
      <c r="B18" s="5" t="str">
        <f>HYPERLINK("#Contents!A1", "Return to Contents")</f>
        <v>Return to Contents</v>
      </c>
    </row>
  </sheetData>
  <mergeCells count="10">
    <mergeCell ref="V5:AB5"/>
    <mergeCell ref="BA5:BH5"/>
    <mergeCell ref="AD5:AJ5"/>
    <mergeCell ref="G5:O5"/>
    <mergeCell ref="D2:BJ2"/>
    <mergeCell ref="AP5:AV5"/>
    <mergeCell ref="D5:E5"/>
    <mergeCell ref="AL5:AN5"/>
    <mergeCell ref="AX5:AY5"/>
    <mergeCell ref="Q5:T5"/>
  </mergeCells>
  <pageMargins left="0.75" right="0.75" top="1" bottom="1" header="0.5" footer="0.5"/>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J16"/>
  <sheetViews>
    <sheetView showGridLines="0" workbookViewId="0"/>
  </sheetViews>
  <sheetFormatPr defaultRowHeight="14.45"/>
  <cols>
    <col min="1" max="1" width="5" customWidth="1"/>
    <col min="2" max="2" width="25" customWidth="1"/>
    <col min="3" max="10" width="20" customWidth="1"/>
  </cols>
  <sheetData>
    <row r="2" spans="2:10" ht="39.950000000000003" customHeight="1">
      <c r="D2" s="19" t="s">
        <v>580</v>
      </c>
    </row>
    <row r="6" spans="2:10" ht="87.95" customHeight="1">
      <c r="C6" s="22" t="s">
        <v>581</v>
      </c>
      <c r="D6" s="22" t="s">
        <v>582</v>
      </c>
      <c r="E6" s="22" t="s">
        <v>583</v>
      </c>
      <c r="F6" s="22" t="s">
        <v>511</v>
      </c>
      <c r="G6" s="22" t="s">
        <v>515</v>
      </c>
      <c r="H6" s="22" t="s">
        <v>584</v>
      </c>
      <c r="I6" s="22" t="s">
        <v>504</v>
      </c>
      <c r="J6" s="22" t="s">
        <v>585</v>
      </c>
    </row>
    <row r="7" spans="2:10">
      <c r="B7" s="20" t="s">
        <v>426</v>
      </c>
      <c r="C7" s="18">
        <v>0.38555584727179232</v>
      </c>
      <c r="D7" s="18">
        <v>0.24943106750233809</v>
      </c>
      <c r="E7" s="18">
        <v>0.2454282425040438</v>
      </c>
      <c r="F7" s="18">
        <v>0.26059185558084208</v>
      </c>
      <c r="G7" s="18">
        <v>0.30577719367026168</v>
      </c>
      <c r="H7" s="18">
        <v>0.33235323749857598</v>
      </c>
      <c r="I7" s="18">
        <v>0.58966661766743944</v>
      </c>
      <c r="J7" s="18">
        <v>0.45262067919607979</v>
      </c>
    </row>
    <row r="8" spans="2:10">
      <c r="B8" s="20" t="s">
        <v>427</v>
      </c>
      <c r="C8" s="18">
        <v>0.52191709016296706</v>
      </c>
      <c r="D8" s="18">
        <v>0.6485711365200949</v>
      </c>
      <c r="E8" s="18">
        <v>0.66013995981705631</v>
      </c>
      <c r="F8" s="18">
        <v>0.59534987067227219</v>
      </c>
      <c r="G8" s="18">
        <v>0.57898277091188433</v>
      </c>
      <c r="H8" s="18">
        <v>0.53956008502225938</v>
      </c>
      <c r="I8" s="18">
        <v>0.31857889613727602</v>
      </c>
      <c r="J8" s="18">
        <v>0.42748305620001031</v>
      </c>
    </row>
    <row r="9" spans="2:10">
      <c r="B9" s="20" t="s">
        <v>144</v>
      </c>
      <c r="C9" s="18">
        <v>9.2527062565240639E-2</v>
      </c>
      <c r="D9" s="18">
        <v>0.1019977959775669</v>
      </c>
      <c r="E9" s="18">
        <v>9.4431797678899768E-2</v>
      </c>
      <c r="F9" s="18">
        <v>0.14405827374688571</v>
      </c>
      <c r="G9" s="18">
        <v>0.11524003541785389</v>
      </c>
      <c r="H9" s="18">
        <v>0.12808667747916461</v>
      </c>
      <c r="I9" s="18">
        <v>9.1754486195284382E-2</v>
      </c>
      <c r="J9" s="18">
        <v>0.1198962646039099</v>
      </c>
    </row>
    <row r="12" spans="2:10">
      <c r="B12" t="s">
        <v>483</v>
      </c>
    </row>
    <row r="13" spans="2:10">
      <c r="B13" t="s">
        <v>11</v>
      </c>
    </row>
    <row r="16" spans="2:10">
      <c r="B16" t="str">
        <f>HYPERLINK("#Contents!A1", "Return to Contents")</f>
        <v>Return to Contents</v>
      </c>
    </row>
  </sheetData>
  <pageMargins left="0.75" right="0.75" top="1" bottom="1" header="0.5" footer="0.5"/>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BJ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8" width="10" customWidth="1"/>
    <col min="49" max="49" width="1.42578125" customWidth="1"/>
    <col min="50" max="51" width="10" customWidth="1"/>
    <col min="52" max="52" width="1.42578125" customWidth="1"/>
    <col min="53" max="60" width="10" customWidth="1"/>
  </cols>
  <sheetData>
    <row r="2" spans="2:62" ht="39.950000000000003" customHeight="1">
      <c r="D2" s="33" t="s">
        <v>425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row>
    <row r="5" spans="2:62">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V5" s="32"/>
      <c r="AX5" s="28" t="s">
        <v>52</v>
      </c>
      <c r="AY5" s="32"/>
      <c r="BA5" s="28" t="s">
        <v>53</v>
      </c>
      <c r="BB5" s="32"/>
      <c r="BC5" s="32"/>
      <c r="BD5" s="32"/>
      <c r="BE5" s="32"/>
      <c r="BF5" s="32"/>
      <c r="BG5" s="32"/>
      <c r="BH5" s="32"/>
    </row>
    <row r="6" spans="2:62"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579</v>
      </c>
      <c r="AV6" s="25" t="s">
        <v>92</v>
      </c>
      <c r="AX6" s="25" t="s">
        <v>93</v>
      </c>
      <c r="AY6" s="25" t="s">
        <v>94</v>
      </c>
      <c r="BA6" s="25" t="s">
        <v>95</v>
      </c>
      <c r="BB6" s="25" t="s">
        <v>96</v>
      </c>
      <c r="BC6" s="25" t="s">
        <v>97</v>
      </c>
      <c r="BD6" s="25" t="s">
        <v>98</v>
      </c>
      <c r="BE6" s="25" t="s">
        <v>99</v>
      </c>
      <c r="BF6" s="25" t="s">
        <v>100</v>
      </c>
      <c r="BG6" s="25" t="s">
        <v>101</v>
      </c>
      <c r="BH6" s="25" t="s">
        <v>83</v>
      </c>
    </row>
    <row r="7" spans="2:62">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33</v>
      </c>
      <c r="AV7" s="27">
        <v>21</v>
      </c>
      <c r="AX7" s="27">
        <v>3485</v>
      </c>
      <c r="AY7" s="27">
        <v>492</v>
      </c>
      <c r="BA7" s="27">
        <v>1326</v>
      </c>
      <c r="BB7" s="27">
        <v>930</v>
      </c>
      <c r="BC7" s="27">
        <v>647</v>
      </c>
      <c r="BD7" s="27">
        <v>527</v>
      </c>
      <c r="BE7" s="27">
        <v>129</v>
      </c>
      <c r="BF7" s="27">
        <v>133</v>
      </c>
      <c r="BG7" s="27">
        <v>207</v>
      </c>
      <c r="BH7" s="27">
        <v>95</v>
      </c>
    </row>
    <row r="8" spans="2:62">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32</v>
      </c>
      <c r="AV8" s="13">
        <v>21</v>
      </c>
      <c r="AX8" s="13">
        <v>3486</v>
      </c>
      <c r="AY8" s="13">
        <v>490</v>
      </c>
      <c r="BA8" s="13">
        <v>1382</v>
      </c>
      <c r="BB8" s="13">
        <v>902</v>
      </c>
      <c r="BC8" s="13">
        <v>650</v>
      </c>
      <c r="BD8" s="13">
        <v>510</v>
      </c>
      <c r="BE8" s="13">
        <v>127</v>
      </c>
      <c r="BF8" s="13">
        <v>130</v>
      </c>
      <c r="BG8" s="13">
        <v>199</v>
      </c>
      <c r="BH8" s="13">
        <v>95</v>
      </c>
    </row>
    <row r="9" spans="2:62" ht="18.95" customHeight="1">
      <c r="B9" s="20" t="s">
        <v>426</v>
      </c>
      <c r="C9" s="18">
        <v>0.38555584727179232</v>
      </c>
      <c r="D9" s="18">
        <v>0.44841177302720331</v>
      </c>
      <c r="E9" s="18">
        <v>0.33776192752977452</v>
      </c>
      <c r="G9" s="18">
        <v>0.3266863616428835</v>
      </c>
      <c r="H9" s="18">
        <v>0.38770532368427219</v>
      </c>
      <c r="I9" s="18">
        <v>0.33434240745649513</v>
      </c>
      <c r="J9" s="18">
        <v>0.34602193673816473</v>
      </c>
      <c r="K9" s="18">
        <v>0.42004035358594488</v>
      </c>
      <c r="L9" s="18">
        <v>0.32812766116789432</v>
      </c>
      <c r="M9" s="18">
        <v>0.5209764318707355</v>
      </c>
      <c r="N9" s="18">
        <v>0.37134199413963381</v>
      </c>
      <c r="O9" s="18">
        <v>0.3191401974982786</v>
      </c>
      <c r="Q9" s="18">
        <v>0.45430769296171619</v>
      </c>
      <c r="R9" s="18">
        <v>0.35421720290449632</v>
      </c>
      <c r="S9" s="18">
        <v>0.39127419362848631</v>
      </c>
      <c r="T9" s="18">
        <v>0.3129313886542251</v>
      </c>
      <c r="V9" s="18">
        <v>0.28364983025385843</v>
      </c>
      <c r="W9" s="18">
        <v>0.3839128439449348</v>
      </c>
      <c r="X9" s="18">
        <v>0.38570465823413658</v>
      </c>
      <c r="Y9" s="18">
        <v>0.38105471478160102</v>
      </c>
      <c r="Z9" s="18">
        <v>0.43315331726437162</v>
      </c>
      <c r="AA9" s="18">
        <v>0.39536551966204952</v>
      </c>
      <c r="AB9" s="18">
        <v>0.43797812222920829</v>
      </c>
      <c r="AD9" s="18">
        <v>0.4727931632864541</v>
      </c>
      <c r="AE9" s="18">
        <v>0.36956436768023659</v>
      </c>
      <c r="AF9" s="18">
        <v>0.32849375188605429</v>
      </c>
      <c r="AG9" s="18">
        <v>0.34142685446388032</v>
      </c>
      <c r="AH9" s="18">
        <v>0.34525726000804852</v>
      </c>
      <c r="AI9" s="18">
        <v>0.30215103536658861</v>
      </c>
      <c r="AJ9" s="18">
        <v>0.17861705748632431</v>
      </c>
      <c r="AL9" s="18">
        <v>0.42637000000000003</v>
      </c>
      <c r="AM9" s="18">
        <v>0.32645999999999997</v>
      </c>
      <c r="AN9" s="18">
        <v>0.31090000000000001</v>
      </c>
      <c r="AP9" s="18">
        <v>0.47580859778787532</v>
      </c>
      <c r="AQ9" s="18">
        <v>0.37981153888848929</v>
      </c>
      <c r="AR9" s="18">
        <v>0.42751262470226192</v>
      </c>
      <c r="AS9" s="18">
        <v>0.39392764757376392</v>
      </c>
      <c r="AT9" s="18">
        <v>0.42464422798063101</v>
      </c>
      <c r="AU9" s="18">
        <v>0.33764460043261357</v>
      </c>
      <c r="AV9" s="18">
        <v>0.76110139536525523</v>
      </c>
      <c r="AX9" s="18">
        <v>0.41709292634455919</v>
      </c>
      <c r="AY9" s="18">
        <v>0.17974210592894679</v>
      </c>
      <c r="BA9" s="18">
        <v>0.32433631977680888</v>
      </c>
      <c r="BB9" s="18">
        <v>0.41888844016988458</v>
      </c>
      <c r="BC9" s="18">
        <v>0.45954120622215089</v>
      </c>
      <c r="BD9" s="18">
        <v>0.44957321327186262</v>
      </c>
      <c r="BE9" s="18">
        <v>0.45607331625896391</v>
      </c>
      <c r="BF9" s="18">
        <v>0.44016381336644078</v>
      </c>
      <c r="BG9" s="18">
        <v>0.26735376463448629</v>
      </c>
      <c r="BH9" s="18">
        <v>0.2288727806637981</v>
      </c>
    </row>
    <row r="10" spans="2:62" ht="18.95" customHeight="1">
      <c r="B10" s="20" t="s">
        <v>427</v>
      </c>
      <c r="C10" s="18">
        <v>0.52191709016296706</v>
      </c>
      <c r="D10" s="18">
        <v>0.46222887961120618</v>
      </c>
      <c r="E10" s="18">
        <v>0.56732240664020639</v>
      </c>
      <c r="G10" s="18">
        <v>0.55189376906049292</v>
      </c>
      <c r="H10" s="18">
        <v>0.50642973934116287</v>
      </c>
      <c r="I10" s="18">
        <v>0.56616445780069014</v>
      </c>
      <c r="J10" s="18">
        <v>0.55200479641279065</v>
      </c>
      <c r="K10" s="18">
        <v>0.47602396652112827</v>
      </c>
      <c r="L10" s="18">
        <v>0.55796973969003894</v>
      </c>
      <c r="M10" s="18">
        <v>0.41103781254780658</v>
      </c>
      <c r="N10" s="18">
        <v>0.55306455729627579</v>
      </c>
      <c r="O10" s="18">
        <v>0.60366046769875281</v>
      </c>
      <c r="Q10" s="18">
        <v>0.48751729179902142</v>
      </c>
      <c r="R10" s="18">
        <v>0.56168503355685995</v>
      </c>
      <c r="S10" s="18">
        <v>0.50892126459024978</v>
      </c>
      <c r="T10" s="18">
        <v>0.54506764949997832</v>
      </c>
      <c r="V10" s="18">
        <v>0.60005912425247743</v>
      </c>
      <c r="W10" s="18">
        <v>0.53350973228017351</v>
      </c>
      <c r="X10" s="18">
        <v>0.54781905762108651</v>
      </c>
      <c r="Y10" s="18">
        <v>0.50960170164351271</v>
      </c>
      <c r="Z10" s="18">
        <v>0.4755437490964653</v>
      </c>
      <c r="AA10" s="18">
        <v>0.51228979891140369</v>
      </c>
      <c r="AB10" s="18">
        <v>0.47196925400218748</v>
      </c>
      <c r="AD10" s="18">
        <v>0.4456931162728231</v>
      </c>
      <c r="AE10" s="18">
        <v>0.55606434941039939</v>
      </c>
      <c r="AF10" s="18">
        <v>0.55894811882098894</v>
      </c>
      <c r="AG10" s="18">
        <v>0.60505190317950641</v>
      </c>
      <c r="AH10" s="18">
        <v>0.53124789850441001</v>
      </c>
      <c r="AI10" s="18">
        <v>0.60586541900955215</v>
      </c>
      <c r="AJ10" s="18">
        <v>0.42490537416656349</v>
      </c>
      <c r="AL10" s="18">
        <v>0.51010999999999995</v>
      </c>
      <c r="AM10" s="18">
        <v>0.58842000000000005</v>
      </c>
      <c r="AN10" s="18">
        <v>0.59345000000000003</v>
      </c>
      <c r="AP10" s="18">
        <v>0.46569938201429423</v>
      </c>
      <c r="AQ10" s="18">
        <v>0.4503460671299484</v>
      </c>
      <c r="AR10" s="18">
        <v>0.50966399341814983</v>
      </c>
      <c r="AS10" s="18">
        <v>0.51941976566783177</v>
      </c>
      <c r="AT10" s="18">
        <v>0.50321217363128523</v>
      </c>
      <c r="AU10" s="18">
        <v>0.4382943250859942</v>
      </c>
      <c r="AV10" s="18">
        <v>0.19282835853661659</v>
      </c>
      <c r="AX10" s="18">
        <v>0.49848573938256707</v>
      </c>
      <c r="AY10" s="18">
        <v>0.69021163381533679</v>
      </c>
      <c r="BA10" s="18">
        <v>0.57739972975754017</v>
      </c>
      <c r="BB10" s="18">
        <v>0.48752160035141412</v>
      </c>
      <c r="BC10" s="18">
        <v>0.46709494248216687</v>
      </c>
      <c r="BD10" s="18">
        <v>0.47322403968178461</v>
      </c>
      <c r="BE10" s="18">
        <v>0.46616214475938778</v>
      </c>
      <c r="BF10" s="18">
        <v>0.47840280545981401</v>
      </c>
      <c r="BG10" s="18">
        <v>0.59647862955785225</v>
      </c>
      <c r="BH10" s="18">
        <v>0.68817119644790559</v>
      </c>
    </row>
    <row r="11" spans="2:62" ht="18.95" customHeight="1">
      <c r="B11" s="20" t="s">
        <v>144</v>
      </c>
      <c r="C11" s="18">
        <v>9.2527062565240639E-2</v>
      </c>
      <c r="D11" s="18">
        <v>8.9359347361590569E-2</v>
      </c>
      <c r="E11" s="18">
        <v>9.4915665830019133E-2</v>
      </c>
      <c r="G11" s="18">
        <v>0.1214198692966235</v>
      </c>
      <c r="H11" s="18">
        <v>0.1058649369745651</v>
      </c>
      <c r="I11" s="18">
        <v>9.9493134742814737E-2</v>
      </c>
      <c r="J11" s="18">
        <v>0.10197326684904461</v>
      </c>
      <c r="K11" s="18">
        <v>0.10393567989292669</v>
      </c>
      <c r="L11" s="18">
        <v>0.1139025991420667</v>
      </c>
      <c r="M11" s="18">
        <v>6.798575558145778E-2</v>
      </c>
      <c r="N11" s="18">
        <v>7.5593448564090379E-2</v>
      </c>
      <c r="O11" s="18">
        <v>7.7199334802968755E-2</v>
      </c>
      <c r="Q11" s="18">
        <v>5.8175015239262329E-2</v>
      </c>
      <c r="R11" s="18">
        <v>8.4097763538643719E-2</v>
      </c>
      <c r="S11" s="18">
        <v>9.9804541781263897E-2</v>
      </c>
      <c r="T11" s="18">
        <v>0.14200096184579669</v>
      </c>
      <c r="V11" s="18">
        <v>0.1162910454936643</v>
      </c>
      <c r="W11" s="18">
        <v>8.2577423774891606E-2</v>
      </c>
      <c r="X11" s="18">
        <v>6.6476284144776729E-2</v>
      </c>
      <c r="Y11" s="18">
        <v>0.1093435835748862</v>
      </c>
      <c r="Z11" s="18">
        <v>9.1302933639163225E-2</v>
      </c>
      <c r="AA11" s="18">
        <v>9.2344681426546713E-2</v>
      </c>
      <c r="AB11" s="18">
        <v>9.0052623768604192E-2</v>
      </c>
      <c r="AD11" s="18">
        <v>8.1513720440722914E-2</v>
      </c>
      <c r="AE11" s="18">
        <v>7.4371282909363984E-2</v>
      </c>
      <c r="AF11" s="18">
        <v>0.11255812929295669</v>
      </c>
      <c r="AG11" s="18">
        <v>5.3521242356612972E-2</v>
      </c>
      <c r="AH11" s="18">
        <v>0.1234948414875415</v>
      </c>
      <c r="AI11" s="18">
        <v>9.19835456238592E-2</v>
      </c>
      <c r="AJ11" s="18">
        <v>0.39647756834711217</v>
      </c>
      <c r="AL11" s="18">
        <v>6.3519999999999993E-2</v>
      </c>
      <c r="AM11" s="18">
        <v>8.5120000000000001E-2</v>
      </c>
      <c r="AN11" s="18">
        <v>9.5649999999999999E-2</v>
      </c>
      <c r="AP11" s="18">
        <v>5.849202019783066E-2</v>
      </c>
      <c r="AQ11" s="18">
        <v>0.16984239398156231</v>
      </c>
      <c r="AR11" s="18">
        <v>6.2823381879588414E-2</v>
      </c>
      <c r="AS11" s="18">
        <v>8.6652586758404412E-2</v>
      </c>
      <c r="AT11" s="18">
        <v>7.2143598388083832E-2</v>
      </c>
      <c r="AU11" s="18">
        <v>0.22406107448139231</v>
      </c>
      <c r="AV11" s="18">
        <v>4.6070246098127862E-2</v>
      </c>
      <c r="AX11" s="18">
        <v>8.4421334272873849E-2</v>
      </c>
      <c r="AY11" s="18">
        <v>0.13004626025571631</v>
      </c>
      <c r="BA11" s="18">
        <v>9.8263950465650729E-2</v>
      </c>
      <c r="BB11" s="18">
        <v>9.3589959478701232E-2</v>
      </c>
      <c r="BC11" s="18">
        <v>7.3363851295682098E-2</v>
      </c>
      <c r="BD11" s="18">
        <v>7.7202747046352896E-2</v>
      </c>
      <c r="BE11" s="18">
        <v>7.7764538981648146E-2</v>
      </c>
      <c r="BF11" s="18">
        <v>8.1433381173745267E-2</v>
      </c>
      <c r="BG11" s="18">
        <v>0.13616760580766149</v>
      </c>
      <c r="BH11" s="18">
        <v>8.2956022888296121E-2</v>
      </c>
    </row>
    <row r="13" spans="2:62">
      <c r="B13" t="s">
        <v>483</v>
      </c>
    </row>
    <row r="14" spans="2:62">
      <c r="B14" t="s">
        <v>11</v>
      </c>
    </row>
    <row r="16" spans="2:62">
      <c r="B16" s="5" t="str">
        <f>HYPERLINK("#Contents!A1", "Return to Contents")</f>
        <v>Return to Contents</v>
      </c>
    </row>
  </sheetData>
  <mergeCells count="10">
    <mergeCell ref="V5:AB5"/>
    <mergeCell ref="BA5:BH5"/>
    <mergeCell ref="AD5:AJ5"/>
    <mergeCell ref="G5:O5"/>
    <mergeCell ref="D2:BJ2"/>
    <mergeCell ref="AP5:AV5"/>
    <mergeCell ref="D5:E5"/>
    <mergeCell ref="AL5:AN5"/>
    <mergeCell ref="AX5:AY5"/>
    <mergeCell ref="Q5:T5"/>
  </mergeCells>
  <pageMargins left="0.75" right="0.75" top="1" bottom="1" header="0.5" footer="0.5"/>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BJ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8" width="10" customWidth="1"/>
    <col min="49" max="49" width="1.42578125" customWidth="1"/>
    <col min="50" max="51" width="10" customWidth="1"/>
    <col min="52" max="52" width="1.42578125" customWidth="1"/>
    <col min="53" max="60" width="10" customWidth="1"/>
  </cols>
  <sheetData>
    <row r="2" spans="2:62" ht="39.950000000000003" customHeight="1">
      <c r="D2" s="33" t="s">
        <v>428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row>
    <row r="5" spans="2:62">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V5" s="32"/>
      <c r="AX5" s="28" t="s">
        <v>52</v>
      </c>
      <c r="AY5" s="32"/>
      <c r="BA5" s="28" t="s">
        <v>53</v>
      </c>
      <c r="BB5" s="32"/>
      <c r="BC5" s="32"/>
      <c r="BD5" s="32"/>
      <c r="BE5" s="32"/>
      <c r="BF5" s="32"/>
      <c r="BG5" s="32"/>
      <c r="BH5" s="32"/>
    </row>
    <row r="6" spans="2:62"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579</v>
      </c>
      <c r="AV6" s="25" t="s">
        <v>92</v>
      </c>
      <c r="AX6" s="25" t="s">
        <v>93</v>
      </c>
      <c r="AY6" s="25" t="s">
        <v>94</v>
      </c>
      <c r="BA6" s="25" t="s">
        <v>95</v>
      </c>
      <c r="BB6" s="25" t="s">
        <v>96</v>
      </c>
      <c r="BC6" s="25" t="s">
        <v>97</v>
      </c>
      <c r="BD6" s="25" t="s">
        <v>98</v>
      </c>
      <c r="BE6" s="25" t="s">
        <v>99</v>
      </c>
      <c r="BF6" s="25" t="s">
        <v>100</v>
      </c>
      <c r="BG6" s="25" t="s">
        <v>101</v>
      </c>
      <c r="BH6" s="25" t="s">
        <v>83</v>
      </c>
    </row>
    <row r="7" spans="2:62">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33</v>
      </c>
      <c r="AV7" s="27">
        <v>21</v>
      </c>
      <c r="AX7" s="27">
        <v>3485</v>
      </c>
      <c r="AY7" s="27">
        <v>492</v>
      </c>
      <c r="BA7" s="27">
        <v>1326</v>
      </c>
      <c r="BB7" s="27">
        <v>930</v>
      </c>
      <c r="BC7" s="27">
        <v>647</v>
      </c>
      <c r="BD7" s="27">
        <v>527</v>
      </c>
      <c r="BE7" s="27">
        <v>129</v>
      </c>
      <c r="BF7" s="27">
        <v>133</v>
      </c>
      <c r="BG7" s="27">
        <v>207</v>
      </c>
      <c r="BH7" s="27">
        <v>95</v>
      </c>
    </row>
    <row r="8" spans="2:62">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32</v>
      </c>
      <c r="AV8" s="13">
        <v>21</v>
      </c>
      <c r="AX8" s="13">
        <v>3486</v>
      </c>
      <c r="AY8" s="13">
        <v>490</v>
      </c>
      <c r="BA8" s="13">
        <v>1382</v>
      </c>
      <c r="BB8" s="13">
        <v>902</v>
      </c>
      <c r="BC8" s="13">
        <v>650</v>
      </c>
      <c r="BD8" s="13">
        <v>510</v>
      </c>
      <c r="BE8" s="13">
        <v>127</v>
      </c>
      <c r="BF8" s="13">
        <v>130</v>
      </c>
      <c r="BG8" s="13">
        <v>199</v>
      </c>
      <c r="BH8" s="13">
        <v>95</v>
      </c>
    </row>
    <row r="9" spans="2:62" ht="18.95" customHeight="1">
      <c r="B9" s="20" t="s">
        <v>426</v>
      </c>
      <c r="C9" s="18">
        <v>0.24943106750233809</v>
      </c>
      <c r="D9" s="18">
        <v>0.30944399243208781</v>
      </c>
      <c r="E9" s="18">
        <v>0.20376989767801529</v>
      </c>
      <c r="G9" s="18">
        <v>0.23307485188590979</v>
      </c>
      <c r="H9" s="18">
        <v>0.23836980151539719</v>
      </c>
      <c r="I9" s="18">
        <v>0.21370282043788369</v>
      </c>
      <c r="J9" s="18">
        <v>0.2168837473102731</v>
      </c>
      <c r="K9" s="18">
        <v>0.26933089173582009</v>
      </c>
      <c r="L9" s="18">
        <v>0.22070031427188311</v>
      </c>
      <c r="M9" s="18">
        <v>0.38400648131928722</v>
      </c>
      <c r="N9" s="18">
        <v>0.20726510223855329</v>
      </c>
      <c r="O9" s="18">
        <v>0.1912724352592205</v>
      </c>
      <c r="Q9" s="18">
        <v>0.31182382265707492</v>
      </c>
      <c r="R9" s="18">
        <v>0.19906257742729319</v>
      </c>
      <c r="S9" s="18">
        <v>0.2395540006227298</v>
      </c>
      <c r="T9" s="18">
        <v>0.22235082078019849</v>
      </c>
      <c r="V9" s="18">
        <v>0.2618573992283989</v>
      </c>
      <c r="W9" s="18">
        <v>0.29470302427682638</v>
      </c>
      <c r="X9" s="18">
        <v>0.23449389362801651</v>
      </c>
      <c r="Y9" s="18">
        <v>0.211409588165266</v>
      </c>
      <c r="Z9" s="18">
        <v>0.21415475167075301</v>
      </c>
      <c r="AA9" s="18">
        <v>0.2226437866224486</v>
      </c>
      <c r="AB9" s="18">
        <v>0.30266077561239191</v>
      </c>
      <c r="AD9" s="18">
        <v>0.34269290737601432</v>
      </c>
      <c r="AE9" s="18">
        <v>0.2228567227851696</v>
      </c>
      <c r="AF9" s="18">
        <v>0.1898951252825315</v>
      </c>
      <c r="AG9" s="18">
        <v>0.18992494452933931</v>
      </c>
      <c r="AH9" s="18">
        <v>0.21161571800061441</v>
      </c>
      <c r="AI9" s="18">
        <v>0.17615865880492099</v>
      </c>
      <c r="AJ9" s="18">
        <v>0</v>
      </c>
      <c r="AL9" s="18">
        <v>0.33367000000000002</v>
      </c>
      <c r="AM9" s="18">
        <v>0.20818</v>
      </c>
      <c r="AN9" s="18">
        <v>0.29311999999999999</v>
      </c>
      <c r="AP9" s="18">
        <v>0.24964934508902589</v>
      </c>
      <c r="AQ9" s="18">
        <v>0.20587986259041749</v>
      </c>
      <c r="AR9" s="18">
        <v>0.38919380518089658</v>
      </c>
      <c r="AS9" s="18">
        <v>0.21049567875311481</v>
      </c>
      <c r="AT9" s="18">
        <v>0.28170230400414492</v>
      </c>
      <c r="AU9" s="18">
        <v>0.39753505572370901</v>
      </c>
      <c r="AV9" s="18">
        <v>0.58696272383612624</v>
      </c>
      <c r="AX9" s="18">
        <v>0.27016707993718958</v>
      </c>
      <c r="AY9" s="18">
        <v>0.1108974823954539</v>
      </c>
      <c r="BA9" s="18">
        <v>0.22938288924523639</v>
      </c>
      <c r="BB9" s="18">
        <v>0.31828833866042</v>
      </c>
      <c r="BC9" s="18">
        <v>0.24960358532580501</v>
      </c>
      <c r="BD9" s="18">
        <v>0.2199275275674055</v>
      </c>
      <c r="BE9" s="18">
        <v>0.29364620339195302</v>
      </c>
      <c r="BF9" s="18">
        <v>0.26831481589069323</v>
      </c>
      <c r="BG9" s="18">
        <v>0.1332697601678873</v>
      </c>
      <c r="BH9" s="18">
        <v>0.18602972842442761</v>
      </c>
    </row>
    <row r="10" spans="2:62" ht="18.95" customHeight="1">
      <c r="B10" s="20" t="s">
        <v>427</v>
      </c>
      <c r="C10" s="18">
        <v>0.6485711365200949</v>
      </c>
      <c r="D10" s="18">
        <v>0.58875539688623624</v>
      </c>
      <c r="E10" s="18">
        <v>0.69397553434288239</v>
      </c>
      <c r="G10" s="18">
        <v>0.65114117042269326</v>
      </c>
      <c r="H10" s="18">
        <v>0.64125576629603875</v>
      </c>
      <c r="I10" s="18">
        <v>0.67383713542567858</v>
      </c>
      <c r="J10" s="18">
        <v>0.68478117157170326</v>
      </c>
      <c r="K10" s="18">
        <v>0.60692764546249844</v>
      </c>
      <c r="L10" s="18">
        <v>0.67005487910953465</v>
      </c>
      <c r="M10" s="18">
        <v>0.54341143670392023</v>
      </c>
      <c r="N10" s="18">
        <v>0.70448292529000589</v>
      </c>
      <c r="O10" s="18">
        <v>0.70694890769507668</v>
      </c>
      <c r="Q10" s="18">
        <v>0.60758296967006342</v>
      </c>
      <c r="R10" s="18">
        <v>0.71247612367614621</v>
      </c>
      <c r="S10" s="18">
        <v>0.65426123900220889</v>
      </c>
      <c r="T10" s="18">
        <v>0.63800724551199706</v>
      </c>
      <c r="V10" s="18">
        <v>0.60928282113425225</v>
      </c>
      <c r="W10" s="18">
        <v>0.59166770752955467</v>
      </c>
      <c r="X10" s="18">
        <v>0.67942251962930222</v>
      </c>
      <c r="Y10" s="18">
        <v>0.69374473178855656</v>
      </c>
      <c r="Z10" s="18">
        <v>0.6852719870021845</v>
      </c>
      <c r="AA10" s="18">
        <v>0.6794479168351274</v>
      </c>
      <c r="AB10" s="18">
        <v>0.60586842742284153</v>
      </c>
      <c r="AD10" s="18">
        <v>0.57064294104069713</v>
      </c>
      <c r="AE10" s="18">
        <v>0.68130406628393503</v>
      </c>
      <c r="AF10" s="18">
        <v>0.69917649941959525</v>
      </c>
      <c r="AG10" s="18">
        <v>0.72998868609747458</v>
      </c>
      <c r="AH10" s="18">
        <v>0.65735523615426705</v>
      </c>
      <c r="AI10" s="18">
        <v>0.71558379033382469</v>
      </c>
      <c r="AJ10" s="18">
        <v>0.42490537416656349</v>
      </c>
      <c r="AL10" s="18">
        <v>0.59724999999999995</v>
      </c>
      <c r="AM10" s="18">
        <v>0.66991000000000001</v>
      </c>
      <c r="AN10" s="18">
        <v>0.58621999999999996</v>
      </c>
      <c r="AP10" s="18">
        <v>0.67166136559969791</v>
      </c>
      <c r="AQ10" s="18">
        <v>0.6265553077009367</v>
      </c>
      <c r="AR10" s="18">
        <v>0.57723280179102698</v>
      </c>
      <c r="AS10" s="18">
        <v>0.71248059647756123</v>
      </c>
      <c r="AT10" s="18">
        <v>0.63944741368624058</v>
      </c>
      <c r="AU10" s="18">
        <v>0.44942448739060431</v>
      </c>
      <c r="AV10" s="18">
        <v>0.41303727616387342</v>
      </c>
      <c r="AX10" s="18">
        <v>0.63232840107838317</v>
      </c>
      <c r="AY10" s="18">
        <v>0.771691797493961</v>
      </c>
      <c r="BA10" s="18">
        <v>0.64988545528518515</v>
      </c>
      <c r="BB10" s="18">
        <v>0.58446883573926767</v>
      </c>
      <c r="BC10" s="18">
        <v>0.66392753625704715</v>
      </c>
      <c r="BD10" s="18">
        <v>0.71525906718327115</v>
      </c>
      <c r="BE10" s="18">
        <v>0.60151706017443851</v>
      </c>
      <c r="BF10" s="18">
        <v>0.65077823584254146</v>
      </c>
      <c r="BG10" s="18">
        <v>0.72933398547456862</v>
      </c>
      <c r="BH10" s="18">
        <v>0.72667185803621959</v>
      </c>
    </row>
    <row r="11" spans="2:62" ht="18.95" customHeight="1">
      <c r="B11" s="20" t="s">
        <v>144</v>
      </c>
      <c r="C11" s="18">
        <v>0.1019977959775669</v>
      </c>
      <c r="D11" s="18">
        <v>0.1018006106816761</v>
      </c>
      <c r="E11" s="18">
        <v>0.1022545679791024</v>
      </c>
      <c r="G11" s="18">
        <v>0.11578397769139689</v>
      </c>
      <c r="H11" s="18">
        <v>0.1203744321885641</v>
      </c>
      <c r="I11" s="18">
        <v>0.1124600441364377</v>
      </c>
      <c r="J11" s="18">
        <v>9.8335081118023568E-2</v>
      </c>
      <c r="K11" s="18">
        <v>0.1237414628016815</v>
      </c>
      <c r="L11" s="18">
        <v>0.1092448066185823</v>
      </c>
      <c r="M11" s="18">
        <v>7.2582081976792445E-2</v>
      </c>
      <c r="N11" s="18">
        <v>8.8251972471440648E-2</v>
      </c>
      <c r="O11" s="18">
        <v>0.1017786570457031</v>
      </c>
      <c r="Q11" s="18">
        <v>8.0593207672861836E-2</v>
      </c>
      <c r="R11" s="18">
        <v>8.8461298896560486E-2</v>
      </c>
      <c r="S11" s="18">
        <v>0.1061847603750614</v>
      </c>
      <c r="T11" s="18">
        <v>0.13964193370780439</v>
      </c>
      <c r="V11" s="18">
        <v>0.12885977963734899</v>
      </c>
      <c r="W11" s="18">
        <v>0.1136292681936187</v>
      </c>
      <c r="X11" s="18">
        <v>8.6083586742681087E-2</v>
      </c>
      <c r="Y11" s="18">
        <v>9.4845680046177411E-2</v>
      </c>
      <c r="Z11" s="18">
        <v>0.1005732613270625</v>
      </c>
      <c r="AA11" s="18">
        <v>9.7908296542423834E-2</v>
      </c>
      <c r="AB11" s="18">
        <v>9.1470796964766482E-2</v>
      </c>
      <c r="AD11" s="18">
        <v>8.6664151583288565E-2</v>
      </c>
      <c r="AE11" s="18">
        <v>9.5839210930895424E-2</v>
      </c>
      <c r="AF11" s="18">
        <v>0.11092837529787331</v>
      </c>
      <c r="AG11" s="18">
        <v>8.0086369373186125E-2</v>
      </c>
      <c r="AH11" s="18">
        <v>0.13102904584511851</v>
      </c>
      <c r="AI11" s="18">
        <v>0.1082575508612544</v>
      </c>
      <c r="AJ11" s="18">
        <v>0.57509462583343651</v>
      </c>
      <c r="AL11" s="18">
        <v>6.9080000000000003E-2</v>
      </c>
      <c r="AM11" s="18">
        <v>0.12191</v>
      </c>
      <c r="AN11" s="18">
        <v>0.12066</v>
      </c>
      <c r="AP11" s="18">
        <v>7.8689289311276223E-2</v>
      </c>
      <c r="AQ11" s="18">
        <v>0.1675648297086457</v>
      </c>
      <c r="AR11" s="18">
        <v>3.3573393028076638E-2</v>
      </c>
      <c r="AS11" s="18">
        <v>7.7023724769324037E-2</v>
      </c>
      <c r="AT11" s="18">
        <v>7.8850282309614605E-2</v>
      </c>
      <c r="AU11" s="18">
        <v>0.15304045688568671</v>
      </c>
      <c r="AV11" s="18">
        <v>0</v>
      </c>
      <c r="AX11" s="18">
        <v>9.7504518984427357E-2</v>
      </c>
      <c r="AY11" s="18">
        <v>0.117410720110585</v>
      </c>
      <c r="BA11" s="18">
        <v>0.1207316554695784</v>
      </c>
      <c r="BB11" s="18">
        <v>9.7242825600312166E-2</v>
      </c>
      <c r="BC11" s="18">
        <v>8.6468878417147718E-2</v>
      </c>
      <c r="BD11" s="18">
        <v>6.4813405249323303E-2</v>
      </c>
      <c r="BE11" s="18">
        <v>0.10483673643360859</v>
      </c>
      <c r="BF11" s="18">
        <v>8.0906948266765422E-2</v>
      </c>
      <c r="BG11" s="18">
        <v>0.1373962543575441</v>
      </c>
      <c r="BH11" s="18">
        <v>8.7298413539352845E-2</v>
      </c>
    </row>
    <row r="13" spans="2:62">
      <c r="B13" t="s">
        <v>483</v>
      </c>
    </row>
    <row r="14" spans="2:62">
      <c r="B14" t="s">
        <v>11</v>
      </c>
    </row>
    <row r="16" spans="2:62">
      <c r="B16" s="5" t="str">
        <f>HYPERLINK("#Contents!A1", "Return to Contents")</f>
        <v>Return to Contents</v>
      </c>
    </row>
  </sheetData>
  <mergeCells count="10">
    <mergeCell ref="V5:AB5"/>
    <mergeCell ref="BA5:BH5"/>
    <mergeCell ref="AD5:AJ5"/>
    <mergeCell ref="G5:O5"/>
    <mergeCell ref="D2:BJ2"/>
    <mergeCell ref="AP5:AV5"/>
    <mergeCell ref="D5:E5"/>
    <mergeCell ref="AL5:AN5"/>
    <mergeCell ref="AX5:AY5"/>
    <mergeCell ref="Q5:T5"/>
  </mergeCells>
  <pageMargins left="0.75" right="0.75" top="1" bottom="1" header="0.5" footer="0.5"/>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BJ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8" width="10" customWidth="1"/>
    <col min="49" max="49" width="1.42578125" customWidth="1"/>
    <col min="50" max="51" width="10" customWidth="1"/>
    <col min="52" max="52" width="1.42578125" customWidth="1"/>
    <col min="53" max="60" width="10" customWidth="1"/>
  </cols>
  <sheetData>
    <row r="2" spans="2:62" ht="39.950000000000003" customHeight="1">
      <c r="D2" s="33" t="s">
        <v>429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row>
    <row r="5" spans="2:62">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V5" s="32"/>
      <c r="AX5" s="28" t="s">
        <v>52</v>
      </c>
      <c r="AY5" s="32"/>
      <c r="BA5" s="28" t="s">
        <v>53</v>
      </c>
      <c r="BB5" s="32"/>
      <c r="BC5" s="32"/>
      <c r="BD5" s="32"/>
      <c r="BE5" s="32"/>
      <c r="BF5" s="32"/>
      <c r="BG5" s="32"/>
      <c r="BH5" s="32"/>
    </row>
    <row r="6" spans="2:62"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579</v>
      </c>
      <c r="AV6" s="25" t="s">
        <v>92</v>
      </c>
      <c r="AX6" s="25" t="s">
        <v>93</v>
      </c>
      <c r="AY6" s="25" t="s">
        <v>94</v>
      </c>
      <c r="BA6" s="25" t="s">
        <v>95</v>
      </c>
      <c r="BB6" s="25" t="s">
        <v>96</v>
      </c>
      <c r="BC6" s="25" t="s">
        <v>97</v>
      </c>
      <c r="BD6" s="25" t="s">
        <v>98</v>
      </c>
      <c r="BE6" s="25" t="s">
        <v>99</v>
      </c>
      <c r="BF6" s="25" t="s">
        <v>100</v>
      </c>
      <c r="BG6" s="25" t="s">
        <v>101</v>
      </c>
      <c r="BH6" s="25" t="s">
        <v>83</v>
      </c>
    </row>
    <row r="7" spans="2:62">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33</v>
      </c>
      <c r="AV7" s="27">
        <v>21</v>
      </c>
      <c r="AX7" s="27">
        <v>3485</v>
      </c>
      <c r="AY7" s="27">
        <v>492</v>
      </c>
      <c r="BA7" s="27">
        <v>1326</v>
      </c>
      <c r="BB7" s="27">
        <v>930</v>
      </c>
      <c r="BC7" s="27">
        <v>647</v>
      </c>
      <c r="BD7" s="27">
        <v>527</v>
      </c>
      <c r="BE7" s="27">
        <v>129</v>
      </c>
      <c r="BF7" s="27">
        <v>133</v>
      </c>
      <c r="BG7" s="27">
        <v>207</v>
      </c>
      <c r="BH7" s="27">
        <v>95</v>
      </c>
    </row>
    <row r="8" spans="2:62">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32</v>
      </c>
      <c r="AV8" s="13">
        <v>21</v>
      </c>
      <c r="AX8" s="13">
        <v>3486</v>
      </c>
      <c r="AY8" s="13">
        <v>490</v>
      </c>
      <c r="BA8" s="13">
        <v>1382</v>
      </c>
      <c r="BB8" s="13">
        <v>902</v>
      </c>
      <c r="BC8" s="13">
        <v>650</v>
      </c>
      <c r="BD8" s="13">
        <v>510</v>
      </c>
      <c r="BE8" s="13">
        <v>127</v>
      </c>
      <c r="BF8" s="13">
        <v>130</v>
      </c>
      <c r="BG8" s="13">
        <v>199</v>
      </c>
      <c r="BH8" s="13">
        <v>95</v>
      </c>
    </row>
    <row r="9" spans="2:62" ht="18.95" customHeight="1">
      <c r="B9" s="20" t="s">
        <v>426</v>
      </c>
      <c r="C9" s="18">
        <v>0.2454282425040438</v>
      </c>
      <c r="D9" s="18">
        <v>0.30540103086544212</v>
      </c>
      <c r="E9" s="18">
        <v>0.19965745371509561</v>
      </c>
      <c r="G9" s="18">
        <v>0.21199085501984771</v>
      </c>
      <c r="H9" s="18">
        <v>0.23420397387817421</v>
      </c>
      <c r="I9" s="18">
        <v>0.21402066329021779</v>
      </c>
      <c r="J9" s="18">
        <v>0.19642112247169519</v>
      </c>
      <c r="K9" s="18">
        <v>0.24104761689198079</v>
      </c>
      <c r="L9" s="18">
        <v>0.22532856355856101</v>
      </c>
      <c r="M9" s="18">
        <v>0.37357957138924169</v>
      </c>
      <c r="N9" s="18">
        <v>0.22484259240752349</v>
      </c>
      <c r="O9" s="18">
        <v>0.19944746083324899</v>
      </c>
      <c r="Q9" s="18">
        <v>0.28561401746554138</v>
      </c>
      <c r="R9" s="18">
        <v>0.22204969979527039</v>
      </c>
      <c r="S9" s="18">
        <v>0.24331203621469261</v>
      </c>
      <c r="T9" s="18">
        <v>0.21493987467912709</v>
      </c>
      <c r="V9" s="18">
        <v>0.2167536133842351</v>
      </c>
      <c r="W9" s="18">
        <v>0.24979663657719661</v>
      </c>
      <c r="X9" s="18">
        <v>0.24588328044390639</v>
      </c>
      <c r="Y9" s="18">
        <v>0.18938245514269089</v>
      </c>
      <c r="Z9" s="18">
        <v>0.28102106618405492</v>
      </c>
      <c r="AA9" s="18">
        <v>0.26913089223408238</v>
      </c>
      <c r="AB9" s="18">
        <v>0.265661000848883</v>
      </c>
      <c r="AD9" s="18">
        <v>0.29224259392069962</v>
      </c>
      <c r="AE9" s="18">
        <v>0.2363226916830202</v>
      </c>
      <c r="AF9" s="18">
        <v>0.2065778764253523</v>
      </c>
      <c r="AG9" s="18">
        <v>0.1958260421638528</v>
      </c>
      <c r="AH9" s="18">
        <v>0.240699210686318</v>
      </c>
      <c r="AI9" s="18">
        <v>0.2041308390690352</v>
      </c>
      <c r="AJ9" s="18">
        <v>0</v>
      </c>
      <c r="AL9" s="18">
        <v>0.29183999999999999</v>
      </c>
      <c r="AM9" s="18">
        <v>0.20660000000000001</v>
      </c>
      <c r="AN9" s="18">
        <v>0.25783</v>
      </c>
      <c r="AP9" s="18">
        <v>0.24750291094846849</v>
      </c>
      <c r="AQ9" s="18">
        <v>0.2350617731181909</v>
      </c>
      <c r="AR9" s="18">
        <v>0.29178482178489451</v>
      </c>
      <c r="AS9" s="18">
        <v>0.26913148487784888</v>
      </c>
      <c r="AT9" s="18">
        <v>0.31240877028385561</v>
      </c>
      <c r="AU9" s="18">
        <v>0.2333608333832079</v>
      </c>
      <c r="AV9" s="18">
        <v>0.48126420355503718</v>
      </c>
      <c r="AX9" s="18">
        <v>0.26121684526535138</v>
      </c>
      <c r="AY9" s="18">
        <v>0.14935322940946491</v>
      </c>
      <c r="BA9" s="18">
        <v>0.2117197352103645</v>
      </c>
      <c r="BB9" s="18">
        <v>0.27504481039969758</v>
      </c>
      <c r="BC9" s="18">
        <v>0.29087829170824159</v>
      </c>
      <c r="BD9" s="18">
        <v>0.26135494300886353</v>
      </c>
      <c r="BE9" s="18">
        <v>0.31152105633835381</v>
      </c>
      <c r="BF9" s="18">
        <v>0.30457837744612659</v>
      </c>
      <c r="BG9" s="18">
        <v>0.13804711034747841</v>
      </c>
      <c r="BH9" s="18">
        <v>0.14885969076095351</v>
      </c>
    </row>
    <row r="10" spans="2:62" ht="18.95" customHeight="1">
      <c r="B10" s="20" t="s">
        <v>427</v>
      </c>
      <c r="C10" s="18">
        <v>0.66013995981705631</v>
      </c>
      <c r="D10" s="18">
        <v>0.60687777022104605</v>
      </c>
      <c r="E10" s="18">
        <v>0.70080069199629347</v>
      </c>
      <c r="G10" s="18">
        <v>0.68521402104790774</v>
      </c>
      <c r="H10" s="18">
        <v>0.66661011536031112</v>
      </c>
      <c r="I10" s="18">
        <v>0.69938925593136358</v>
      </c>
      <c r="J10" s="18">
        <v>0.68218210531384316</v>
      </c>
      <c r="K10" s="18">
        <v>0.66610634033172167</v>
      </c>
      <c r="L10" s="18">
        <v>0.66232653063262148</v>
      </c>
      <c r="M10" s="18">
        <v>0.54137305407725944</v>
      </c>
      <c r="N10" s="18">
        <v>0.69615481573925386</v>
      </c>
      <c r="O10" s="18">
        <v>0.70962267583880922</v>
      </c>
      <c r="Q10" s="18">
        <v>0.63709713320118622</v>
      </c>
      <c r="R10" s="18">
        <v>0.67095571145957555</v>
      </c>
      <c r="S10" s="18">
        <v>0.67703330905733428</v>
      </c>
      <c r="T10" s="18">
        <v>0.66689087662326374</v>
      </c>
      <c r="V10" s="18">
        <v>0.66628086145922982</v>
      </c>
      <c r="W10" s="18">
        <v>0.64497294271983074</v>
      </c>
      <c r="X10" s="18">
        <v>0.67064180506809667</v>
      </c>
      <c r="Y10" s="18">
        <v>0.6845919163242814</v>
      </c>
      <c r="Z10" s="18">
        <v>0.64343714122396944</v>
      </c>
      <c r="AA10" s="18">
        <v>0.65383857149720703</v>
      </c>
      <c r="AB10" s="18">
        <v>0.65757289530304519</v>
      </c>
      <c r="AD10" s="18">
        <v>0.62288665340618576</v>
      </c>
      <c r="AE10" s="18">
        <v>0.68121414826267068</v>
      </c>
      <c r="AF10" s="18">
        <v>0.68689316883840656</v>
      </c>
      <c r="AG10" s="18">
        <v>0.71474488905401701</v>
      </c>
      <c r="AH10" s="18">
        <v>0.63549151539023907</v>
      </c>
      <c r="AI10" s="18">
        <v>0.72007090100860427</v>
      </c>
      <c r="AJ10" s="18">
        <v>0.42490537416656349</v>
      </c>
      <c r="AL10" s="18">
        <v>0.64048000000000005</v>
      </c>
      <c r="AM10" s="18">
        <v>0.70357999999999998</v>
      </c>
      <c r="AN10" s="18">
        <v>0.61023000000000005</v>
      </c>
      <c r="AP10" s="18">
        <v>0.69395262732899954</v>
      </c>
      <c r="AQ10" s="18">
        <v>0.6343609124582501</v>
      </c>
      <c r="AR10" s="18">
        <v>0.66149536958693722</v>
      </c>
      <c r="AS10" s="18">
        <v>0.65392775849419849</v>
      </c>
      <c r="AT10" s="18">
        <v>0.61893883770227887</v>
      </c>
      <c r="AU10" s="18">
        <v>0.55308215437888852</v>
      </c>
      <c r="AV10" s="18">
        <v>0.51873579644496259</v>
      </c>
      <c r="AX10" s="18">
        <v>0.65175388260169698</v>
      </c>
      <c r="AY10" s="18">
        <v>0.72855048618791052</v>
      </c>
      <c r="BA10" s="18">
        <v>0.68194512627328763</v>
      </c>
      <c r="BB10" s="18">
        <v>0.61219027440253049</v>
      </c>
      <c r="BC10" s="18">
        <v>0.63983789071604702</v>
      </c>
      <c r="BD10" s="18">
        <v>0.65952381298858531</v>
      </c>
      <c r="BE10" s="18">
        <v>0.65908263695603797</v>
      </c>
      <c r="BF10" s="18">
        <v>0.6492573888701777</v>
      </c>
      <c r="BG10" s="18">
        <v>0.7452094385098571</v>
      </c>
      <c r="BH10" s="18">
        <v>0.737666867902387</v>
      </c>
    </row>
    <row r="11" spans="2:62" ht="18.95" customHeight="1">
      <c r="B11" s="20" t="s">
        <v>144</v>
      </c>
      <c r="C11" s="18">
        <v>9.4431797678899768E-2</v>
      </c>
      <c r="D11" s="18">
        <v>8.7721198913511794E-2</v>
      </c>
      <c r="E11" s="18">
        <v>9.954185428861094E-2</v>
      </c>
      <c r="G11" s="18">
        <v>0.10279512393224451</v>
      </c>
      <c r="H11" s="18">
        <v>9.918591076151477E-2</v>
      </c>
      <c r="I11" s="18">
        <v>8.6590080778418635E-2</v>
      </c>
      <c r="J11" s="18">
        <v>0.1213967722144618</v>
      </c>
      <c r="K11" s="18">
        <v>9.2846042776297391E-2</v>
      </c>
      <c r="L11" s="18">
        <v>0.1123449058088174</v>
      </c>
      <c r="M11" s="18">
        <v>8.5047374533498796E-2</v>
      </c>
      <c r="N11" s="18">
        <v>7.9002591853222462E-2</v>
      </c>
      <c r="O11" s="18">
        <v>9.0929863327941993E-2</v>
      </c>
      <c r="Q11" s="18">
        <v>7.7288849333272375E-2</v>
      </c>
      <c r="R11" s="18">
        <v>0.1069945887451539</v>
      </c>
      <c r="S11" s="18">
        <v>7.9654654727973201E-2</v>
      </c>
      <c r="T11" s="18">
        <v>0.11816924869760929</v>
      </c>
      <c r="V11" s="18">
        <v>0.1169655251565352</v>
      </c>
      <c r="W11" s="18">
        <v>0.1052304207029726</v>
      </c>
      <c r="X11" s="18">
        <v>8.3474914487996918E-2</v>
      </c>
      <c r="Y11" s="18">
        <v>0.12602562853302771</v>
      </c>
      <c r="Z11" s="18">
        <v>7.5541792591975715E-2</v>
      </c>
      <c r="AA11" s="18">
        <v>7.7030536268710273E-2</v>
      </c>
      <c r="AB11" s="18">
        <v>7.6766103848071768E-2</v>
      </c>
      <c r="AD11" s="18">
        <v>8.4870752673114697E-2</v>
      </c>
      <c r="AE11" s="18">
        <v>8.2463160054309065E-2</v>
      </c>
      <c r="AF11" s="18">
        <v>0.1065289547362411</v>
      </c>
      <c r="AG11" s="18">
        <v>8.9429068782130125E-2</v>
      </c>
      <c r="AH11" s="18">
        <v>0.1238092739234429</v>
      </c>
      <c r="AI11" s="18">
        <v>7.579825992236057E-2</v>
      </c>
      <c r="AJ11" s="18">
        <v>0.57509462583343651</v>
      </c>
      <c r="AL11" s="18">
        <v>6.7680000000000004E-2</v>
      </c>
      <c r="AM11" s="18">
        <v>8.9819999999999997E-2</v>
      </c>
      <c r="AN11" s="18">
        <v>0.13194</v>
      </c>
      <c r="AP11" s="18">
        <v>5.8544461722532061E-2</v>
      </c>
      <c r="AQ11" s="18">
        <v>0.13057731442355891</v>
      </c>
      <c r="AR11" s="18">
        <v>4.6719808628168318E-2</v>
      </c>
      <c r="AS11" s="18">
        <v>7.6940756627952508E-2</v>
      </c>
      <c r="AT11" s="18">
        <v>6.8652392013865637E-2</v>
      </c>
      <c r="AU11" s="18">
        <v>0.21355701223790349</v>
      </c>
      <c r="AV11" s="18">
        <v>0</v>
      </c>
      <c r="AX11" s="18">
        <v>8.7029272132951793E-2</v>
      </c>
      <c r="AY11" s="18">
        <v>0.1220962844026246</v>
      </c>
      <c r="BA11" s="18">
        <v>0.1063351385163477</v>
      </c>
      <c r="BB11" s="18">
        <v>0.11276491519777181</v>
      </c>
      <c r="BC11" s="18">
        <v>6.928381757571124E-2</v>
      </c>
      <c r="BD11" s="18">
        <v>7.9121244002551355E-2</v>
      </c>
      <c r="BE11" s="18">
        <v>2.9396306705607951E-2</v>
      </c>
      <c r="BF11" s="18">
        <v>4.6164233683695662E-2</v>
      </c>
      <c r="BG11" s="18">
        <v>0.1167434511426646</v>
      </c>
      <c r="BH11" s="18">
        <v>0.1134734413366596</v>
      </c>
    </row>
    <row r="13" spans="2:62">
      <c r="B13" t="s">
        <v>483</v>
      </c>
    </row>
    <row r="14" spans="2:62">
      <c r="B14" t="s">
        <v>11</v>
      </c>
    </row>
    <row r="16" spans="2:62">
      <c r="B16" s="5" t="str">
        <f>HYPERLINK("#Contents!A1", "Return to Contents")</f>
        <v>Return to Contents</v>
      </c>
    </row>
  </sheetData>
  <mergeCells count="10">
    <mergeCell ref="V5:AB5"/>
    <mergeCell ref="BA5:BH5"/>
    <mergeCell ref="AD5:AJ5"/>
    <mergeCell ref="G5:O5"/>
    <mergeCell ref="D2:BJ2"/>
    <mergeCell ref="AP5:AV5"/>
    <mergeCell ref="D5:E5"/>
    <mergeCell ref="AL5:AN5"/>
    <mergeCell ref="AX5:AY5"/>
    <mergeCell ref="Q5:T5"/>
  </mergeCells>
  <pageMargins left="0.75" right="0.75" top="1" bottom="1" header="0.5" footer="0.5"/>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BJ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8" width="10" customWidth="1"/>
    <col min="49" max="49" width="1.42578125" customWidth="1"/>
    <col min="50" max="51" width="10" customWidth="1"/>
    <col min="52" max="52" width="1.42578125" customWidth="1"/>
    <col min="53" max="60" width="10" customWidth="1"/>
  </cols>
  <sheetData>
    <row r="2" spans="2:62" ht="39.950000000000003" customHeight="1">
      <c r="D2" s="33" t="s">
        <v>430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row>
    <row r="5" spans="2:62">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V5" s="32"/>
      <c r="AX5" s="28" t="s">
        <v>52</v>
      </c>
      <c r="AY5" s="32"/>
      <c r="BA5" s="28" t="s">
        <v>53</v>
      </c>
      <c r="BB5" s="32"/>
      <c r="BC5" s="32"/>
      <c r="BD5" s="32"/>
      <c r="BE5" s="32"/>
      <c r="BF5" s="32"/>
      <c r="BG5" s="32"/>
      <c r="BH5" s="32"/>
    </row>
    <row r="6" spans="2:62"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579</v>
      </c>
      <c r="AV6" s="25" t="s">
        <v>92</v>
      </c>
      <c r="AX6" s="25" t="s">
        <v>93</v>
      </c>
      <c r="AY6" s="25" t="s">
        <v>94</v>
      </c>
      <c r="BA6" s="25" t="s">
        <v>95</v>
      </c>
      <c r="BB6" s="25" t="s">
        <v>96</v>
      </c>
      <c r="BC6" s="25" t="s">
        <v>97</v>
      </c>
      <c r="BD6" s="25" t="s">
        <v>98</v>
      </c>
      <c r="BE6" s="25" t="s">
        <v>99</v>
      </c>
      <c r="BF6" s="25" t="s">
        <v>100</v>
      </c>
      <c r="BG6" s="25" t="s">
        <v>101</v>
      </c>
      <c r="BH6" s="25" t="s">
        <v>83</v>
      </c>
    </row>
    <row r="7" spans="2:62">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33</v>
      </c>
      <c r="AV7" s="27">
        <v>21</v>
      </c>
      <c r="AX7" s="27">
        <v>3485</v>
      </c>
      <c r="AY7" s="27">
        <v>492</v>
      </c>
      <c r="BA7" s="27">
        <v>1326</v>
      </c>
      <c r="BB7" s="27">
        <v>930</v>
      </c>
      <c r="BC7" s="27">
        <v>647</v>
      </c>
      <c r="BD7" s="27">
        <v>527</v>
      </c>
      <c r="BE7" s="27">
        <v>129</v>
      </c>
      <c r="BF7" s="27">
        <v>133</v>
      </c>
      <c r="BG7" s="27">
        <v>207</v>
      </c>
      <c r="BH7" s="27">
        <v>95</v>
      </c>
    </row>
    <row r="8" spans="2:62">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32</v>
      </c>
      <c r="AV8" s="13">
        <v>21</v>
      </c>
      <c r="AX8" s="13">
        <v>3486</v>
      </c>
      <c r="AY8" s="13">
        <v>490</v>
      </c>
      <c r="BA8" s="13">
        <v>1382</v>
      </c>
      <c r="BB8" s="13">
        <v>902</v>
      </c>
      <c r="BC8" s="13">
        <v>650</v>
      </c>
      <c r="BD8" s="13">
        <v>510</v>
      </c>
      <c r="BE8" s="13">
        <v>127</v>
      </c>
      <c r="BF8" s="13">
        <v>130</v>
      </c>
      <c r="BG8" s="13">
        <v>199</v>
      </c>
      <c r="BH8" s="13">
        <v>95</v>
      </c>
    </row>
    <row r="9" spans="2:62" ht="18.95" customHeight="1">
      <c r="B9" s="20" t="s">
        <v>426</v>
      </c>
      <c r="C9" s="18">
        <v>0.26059185558084208</v>
      </c>
      <c r="D9" s="18">
        <v>0.28611349389012691</v>
      </c>
      <c r="E9" s="18">
        <v>0.24132307547790199</v>
      </c>
      <c r="G9" s="18">
        <v>0.188211800174477</v>
      </c>
      <c r="H9" s="18">
        <v>0.2273564504663628</v>
      </c>
      <c r="I9" s="18">
        <v>0.2321949046293747</v>
      </c>
      <c r="J9" s="18">
        <v>0.2191451995146885</v>
      </c>
      <c r="K9" s="18">
        <v>0.29151563043619472</v>
      </c>
      <c r="L9" s="18">
        <v>0.24444277401437331</v>
      </c>
      <c r="M9" s="18">
        <v>0.3749933744267625</v>
      </c>
      <c r="N9" s="18">
        <v>0.24943595129082721</v>
      </c>
      <c r="O9" s="18">
        <v>0.21788442773209299</v>
      </c>
      <c r="Q9" s="18">
        <v>0.31069172471732182</v>
      </c>
      <c r="R9" s="18">
        <v>0.22973283047832099</v>
      </c>
      <c r="S9" s="18">
        <v>0.24548240303814819</v>
      </c>
      <c r="T9" s="18">
        <v>0.236184409551113</v>
      </c>
      <c r="V9" s="18">
        <v>0.22025214476521779</v>
      </c>
      <c r="W9" s="18">
        <v>0.29362975757589421</v>
      </c>
      <c r="X9" s="18">
        <v>0.25300397562483917</v>
      </c>
      <c r="Y9" s="18">
        <v>0.25101589428336568</v>
      </c>
      <c r="Z9" s="18">
        <v>0.2365121211135556</v>
      </c>
      <c r="AA9" s="18">
        <v>0.24851220010600081</v>
      </c>
      <c r="AB9" s="18">
        <v>0.31939032965078318</v>
      </c>
      <c r="AD9" s="18">
        <v>0.33372019981063228</v>
      </c>
      <c r="AE9" s="18">
        <v>0.2421101335745158</v>
      </c>
      <c r="AF9" s="18">
        <v>0.20582212341824069</v>
      </c>
      <c r="AG9" s="18">
        <v>0.19320517137414669</v>
      </c>
      <c r="AH9" s="18">
        <v>0.22080591548750539</v>
      </c>
      <c r="AI9" s="18">
        <v>0.2447070109415129</v>
      </c>
      <c r="AJ9" s="18">
        <v>0</v>
      </c>
      <c r="AL9" s="18">
        <v>0.28348000000000001</v>
      </c>
      <c r="AM9" s="18">
        <v>0.24567</v>
      </c>
      <c r="AN9" s="18">
        <v>0.25757999999999998</v>
      </c>
      <c r="AP9" s="18">
        <v>0.28811021280144278</v>
      </c>
      <c r="AQ9" s="18">
        <v>0.23659059304274949</v>
      </c>
      <c r="AR9" s="18">
        <v>0.33721777666810021</v>
      </c>
      <c r="AS9" s="18">
        <v>0.26005175589426699</v>
      </c>
      <c r="AT9" s="18">
        <v>0.27260103888424692</v>
      </c>
      <c r="AU9" s="18">
        <v>0.24107615614116509</v>
      </c>
      <c r="AV9" s="18">
        <v>0.53213530345062243</v>
      </c>
      <c r="AX9" s="18">
        <v>0.27942818297684863</v>
      </c>
      <c r="AY9" s="18">
        <v>0.14202889881700539</v>
      </c>
      <c r="BA9" s="18">
        <v>0.22631106500588791</v>
      </c>
      <c r="BB9" s="18">
        <v>0.30149224811310682</v>
      </c>
      <c r="BC9" s="18">
        <v>0.29723855348655359</v>
      </c>
      <c r="BD9" s="18">
        <v>0.2414714562086156</v>
      </c>
      <c r="BE9" s="18">
        <v>0.3518455295567835</v>
      </c>
      <c r="BF9" s="18">
        <v>0.31117490263180309</v>
      </c>
      <c r="BG9" s="18">
        <v>0.17443338307607881</v>
      </c>
      <c r="BH9" s="18">
        <v>0.1995967349809244</v>
      </c>
    </row>
    <row r="10" spans="2:62" ht="18.95" customHeight="1">
      <c r="B10" s="20" t="s">
        <v>427</v>
      </c>
      <c r="C10" s="18">
        <v>0.59534987067227219</v>
      </c>
      <c r="D10" s="18">
        <v>0.59485707470785809</v>
      </c>
      <c r="E10" s="18">
        <v>0.59519907837100816</v>
      </c>
      <c r="G10" s="18">
        <v>0.64933556888006794</v>
      </c>
      <c r="H10" s="18">
        <v>0.58456446476526125</v>
      </c>
      <c r="I10" s="18">
        <v>0.62103796073834316</v>
      </c>
      <c r="J10" s="18">
        <v>0.62099704750872031</v>
      </c>
      <c r="K10" s="18">
        <v>0.53841772506232788</v>
      </c>
      <c r="L10" s="18">
        <v>0.60529606953391613</v>
      </c>
      <c r="M10" s="18">
        <v>0.52950716094353922</v>
      </c>
      <c r="N10" s="18">
        <v>0.64151262036591317</v>
      </c>
      <c r="O10" s="18">
        <v>0.6225889482456558</v>
      </c>
      <c r="Q10" s="18">
        <v>0.55732979441328057</v>
      </c>
      <c r="R10" s="18">
        <v>0.63751361911474358</v>
      </c>
      <c r="S10" s="18">
        <v>0.62319888281678781</v>
      </c>
      <c r="T10" s="18">
        <v>0.58265777367386895</v>
      </c>
      <c r="V10" s="18">
        <v>0.54963890215594213</v>
      </c>
      <c r="W10" s="18">
        <v>0.5527281349626616</v>
      </c>
      <c r="X10" s="18">
        <v>0.61803683073469085</v>
      </c>
      <c r="Y10" s="18">
        <v>0.61661082308904402</v>
      </c>
      <c r="Z10" s="18">
        <v>0.64896186427431657</v>
      </c>
      <c r="AA10" s="18">
        <v>0.63481685917756114</v>
      </c>
      <c r="AB10" s="18">
        <v>0.55112342546369508</v>
      </c>
      <c r="AD10" s="18">
        <v>0.54642926878943543</v>
      </c>
      <c r="AE10" s="18">
        <v>0.60796029160356924</v>
      </c>
      <c r="AF10" s="18">
        <v>0.64683722558887147</v>
      </c>
      <c r="AG10" s="18">
        <v>0.6684337717340294</v>
      </c>
      <c r="AH10" s="18">
        <v>0.60944159488019034</v>
      </c>
      <c r="AI10" s="18">
        <v>0.58378506978400513</v>
      </c>
      <c r="AJ10" s="18">
        <v>0.60352243165288777</v>
      </c>
      <c r="AL10" s="18">
        <v>0.56181999999999999</v>
      </c>
      <c r="AM10" s="18">
        <v>0.60677999999999999</v>
      </c>
      <c r="AN10" s="18">
        <v>0.56706000000000001</v>
      </c>
      <c r="AP10" s="18">
        <v>0.61454037242738169</v>
      </c>
      <c r="AQ10" s="18">
        <v>0.58010870903556166</v>
      </c>
      <c r="AR10" s="18">
        <v>0.58553880045857332</v>
      </c>
      <c r="AS10" s="18">
        <v>0.63746137048359286</v>
      </c>
      <c r="AT10" s="18">
        <v>0.60422407415466883</v>
      </c>
      <c r="AU10" s="18">
        <v>0.54808348325670397</v>
      </c>
      <c r="AV10" s="18">
        <v>0.37197785280952511</v>
      </c>
      <c r="AX10" s="18">
        <v>0.58298682356972709</v>
      </c>
      <c r="AY10" s="18">
        <v>0.68778056190915704</v>
      </c>
      <c r="BA10" s="18">
        <v>0.58267808530148057</v>
      </c>
      <c r="BB10" s="18">
        <v>0.57001740638870468</v>
      </c>
      <c r="BC10" s="18">
        <v>0.59887163547568012</v>
      </c>
      <c r="BD10" s="18">
        <v>0.65011513624194872</v>
      </c>
      <c r="BE10" s="18">
        <v>0.55981804420077441</v>
      </c>
      <c r="BF10" s="18">
        <v>0.60772724712753412</v>
      </c>
      <c r="BG10" s="18">
        <v>0.6440109125346668</v>
      </c>
      <c r="BH10" s="18">
        <v>0.67727982342668791</v>
      </c>
    </row>
    <row r="11" spans="2:62" ht="18.95" customHeight="1">
      <c r="B11" s="20" t="s">
        <v>144</v>
      </c>
      <c r="C11" s="18">
        <v>0.14405827374688571</v>
      </c>
      <c r="D11" s="18">
        <v>0.1190294314020153</v>
      </c>
      <c r="E11" s="18">
        <v>0.16347784615108979</v>
      </c>
      <c r="G11" s="18">
        <v>0.16245263094545501</v>
      </c>
      <c r="H11" s="18">
        <v>0.1880790847683762</v>
      </c>
      <c r="I11" s="18">
        <v>0.14676713463228211</v>
      </c>
      <c r="J11" s="18">
        <v>0.15985775297659111</v>
      </c>
      <c r="K11" s="18">
        <v>0.17006664450147729</v>
      </c>
      <c r="L11" s="18">
        <v>0.15026115645171051</v>
      </c>
      <c r="M11" s="18">
        <v>9.5499464629698258E-2</v>
      </c>
      <c r="N11" s="18">
        <v>0.1090514283432595</v>
      </c>
      <c r="O11" s="18">
        <v>0.15952662402225129</v>
      </c>
      <c r="Q11" s="18">
        <v>0.1319784808693977</v>
      </c>
      <c r="R11" s="18">
        <v>0.13275355040693551</v>
      </c>
      <c r="S11" s="18">
        <v>0.13131871414506399</v>
      </c>
      <c r="T11" s="18">
        <v>0.18115781677501799</v>
      </c>
      <c r="V11" s="18">
        <v>0.23010895307884019</v>
      </c>
      <c r="W11" s="18">
        <v>0.15364210746144419</v>
      </c>
      <c r="X11" s="18">
        <v>0.1289591936404699</v>
      </c>
      <c r="Y11" s="18">
        <v>0.13237328262759029</v>
      </c>
      <c r="Z11" s="18">
        <v>0.1145260146121279</v>
      </c>
      <c r="AA11" s="18">
        <v>0.1166709407164379</v>
      </c>
      <c r="AB11" s="18">
        <v>0.12948624488552171</v>
      </c>
      <c r="AD11" s="18">
        <v>0.1198505313999324</v>
      </c>
      <c r="AE11" s="18">
        <v>0.14992957482191499</v>
      </c>
      <c r="AF11" s="18">
        <v>0.14734065099288779</v>
      </c>
      <c r="AG11" s="18">
        <v>0.13836105689182401</v>
      </c>
      <c r="AH11" s="18">
        <v>0.1697524896323043</v>
      </c>
      <c r="AI11" s="18">
        <v>0.17150791927448211</v>
      </c>
      <c r="AJ11" s="18">
        <v>0.39647756834711217</v>
      </c>
      <c r="AL11" s="18">
        <v>0.15468999999999999</v>
      </c>
      <c r="AM11" s="18">
        <v>0.14754999999999999</v>
      </c>
      <c r="AN11" s="18">
        <v>0.17535999999999999</v>
      </c>
      <c r="AP11" s="18">
        <v>9.7349414771175466E-2</v>
      </c>
      <c r="AQ11" s="18">
        <v>0.18330069792168871</v>
      </c>
      <c r="AR11" s="18">
        <v>7.7243422873326584E-2</v>
      </c>
      <c r="AS11" s="18">
        <v>0.10248687362214</v>
      </c>
      <c r="AT11" s="18">
        <v>0.1231748869610845</v>
      </c>
      <c r="AU11" s="18">
        <v>0.21084036060213099</v>
      </c>
      <c r="AV11" s="18">
        <v>9.5886843739852137E-2</v>
      </c>
      <c r="AX11" s="18">
        <v>0.13758499345342451</v>
      </c>
      <c r="AY11" s="18">
        <v>0.17019053927383751</v>
      </c>
      <c r="BA11" s="18">
        <v>0.19101084969263149</v>
      </c>
      <c r="BB11" s="18">
        <v>0.1284903454981885</v>
      </c>
      <c r="BC11" s="18">
        <v>0.10388981103776621</v>
      </c>
      <c r="BD11" s="18">
        <v>0.10841340754943581</v>
      </c>
      <c r="BE11" s="18">
        <v>8.8336426242441882E-2</v>
      </c>
      <c r="BF11" s="18">
        <v>8.109785024066285E-2</v>
      </c>
      <c r="BG11" s="18">
        <v>0.1815557043892545</v>
      </c>
      <c r="BH11" s="18">
        <v>0.1231234415923875</v>
      </c>
    </row>
    <row r="13" spans="2:62">
      <c r="B13" t="s">
        <v>483</v>
      </c>
    </row>
    <row r="14" spans="2:62">
      <c r="B14" t="s">
        <v>11</v>
      </c>
    </row>
    <row r="16" spans="2:62">
      <c r="B16" s="5" t="str">
        <f>HYPERLINK("#Contents!A1", "Return to Contents")</f>
        <v>Return to Contents</v>
      </c>
    </row>
  </sheetData>
  <mergeCells count="10">
    <mergeCell ref="V5:AB5"/>
    <mergeCell ref="BA5:BH5"/>
    <mergeCell ref="AD5:AJ5"/>
    <mergeCell ref="G5:O5"/>
    <mergeCell ref="D2:BJ2"/>
    <mergeCell ref="AP5:AV5"/>
    <mergeCell ref="D5:E5"/>
    <mergeCell ref="AL5:AN5"/>
    <mergeCell ref="AX5:AY5"/>
    <mergeCell ref="Q5:T5"/>
  </mergeCells>
  <pageMargins left="0.75" right="0.75" top="1" bottom="1" header="0.5" footer="0.5"/>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BJ16"/>
  <sheetViews>
    <sheetView showGridLines="0" workbookViewId="0">
      <pane xSplit="2" topLeftCell="C1" activePane="topRight" state="frozen"/>
      <selection pane="topRight" activeCell="B16" sqref="B16"/>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8" width="10" customWidth="1"/>
    <col min="49" max="49" width="1.42578125" customWidth="1"/>
    <col min="50" max="51" width="10" customWidth="1"/>
    <col min="52" max="52" width="1.42578125" customWidth="1"/>
    <col min="53" max="60" width="10" customWidth="1"/>
  </cols>
  <sheetData>
    <row r="2" spans="2:62" ht="39.950000000000003" customHeight="1">
      <c r="D2" s="33" t="s">
        <v>431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row>
    <row r="5" spans="2:62">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V5" s="32"/>
      <c r="AX5" s="28" t="s">
        <v>52</v>
      </c>
      <c r="AY5" s="32"/>
      <c r="BA5" s="28" t="s">
        <v>53</v>
      </c>
      <c r="BB5" s="32"/>
      <c r="BC5" s="32"/>
      <c r="BD5" s="32"/>
      <c r="BE5" s="32"/>
      <c r="BF5" s="32"/>
      <c r="BG5" s="32"/>
      <c r="BH5" s="32"/>
    </row>
    <row r="6" spans="2:62"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579</v>
      </c>
      <c r="AV6" s="25" t="s">
        <v>92</v>
      </c>
      <c r="AX6" s="25" t="s">
        <v>93</v>
      </c>
      <c r="AY6" s="25" t="s">
        <v>94</v>
      </c>
      <c r="BA6" s="25" t="s">
        <v>95</v>
      </c>
      <c r="BB6" s="25" t="s">
        <v>96</v>
      </c>
      <c r="BC6" s="25" t="s">
        <v>97</v>
      </c>
      <c r="BD6" s="25" t="s">
        <v>98</v>
      </c>
      <c r="BE6" s="25" t="s">
        <v>99</v>
      </c>
      <c r="BF6" s="25" t="s">
        <v>100</v>
      </c>
      <c r="BG6" s="25" t="s">
        <v>101</v>
      </c>
      <c r="BH6" s="25" t="s">
        <v>83</v>
      </c>
    </row>
    <row r="7" spans="2:62">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33</v>
      </c>
      <c r="AV7" s="27">
        <v>21</v>
      </c>
      <c r="AX7" s="27">
        <v>3485</v>
      </c>
      <c r="AY7" s="27">
        <v>492</v>
      </c>
      <c r="BA7" s="27">
        <v>1326</v>
      </c>
      <c r="BB7" s="27">
        <v>930</v>
      </c>
      <c r="BC7" s="27">
        <v>647</v>
      </c>
      <c r="BD7" s="27">
        <v>527</v>
      </c>
      <c r="BE7" s="27">
        <v>129</v>
      </c>
      <c r="BF7" s="27">
        <v>133</v>
      </c>
      <c r="BG7" s="27">
        <v>207</v>
      </c>
      <c r="BH7" s="27">
        <v>95</v>
      </c>
    </row>
    <row r="8" spans="2:62">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32</v>
      </c>
      <c r="AV8" s="13">
        <v>21</v>
      </c>
      <c r="AX8" s="13">
        <v>3486</v>
      </c>
      <c r="AY8" s="13">
        <v>490</v>
      </c>
      <c r="BA8" s="13">
        <v>1382</v>
      </c>
      <c r="BB8" s="13">
        <v>902</v>
      </c>
      <c r="BC8" s="13">
        <v>650</v>
      </c>
      <c r="BD8" s="13">
        <v>510</v>
      </c>
      <c r="BE8" s="13">
        <v>127</v>
      </c>
      <c r="BF8" s="13">
        <v>130</v>
      </c>
      <c r="BG8" s="13">
        <v>199</v>
      </c>
      <c r="BH8" s="13">
        <v>95</v>
      </c>
    </row>
    <row r="9" spans="2:62" ht="18.95" customHeight="1">
      <c r="B9" s="20" t="s">
        <v>426</v>
      </c>
      <c r="C9" s="18">
        <v>0.30577719367026168</v>
      </c>
      <c r="D9" s="18">
        <v>0.33177046209105981</v>
      </c>
      <c r="E9" s="18">
        <v>0.28637095692130621</v>
      </c>
      <c r="G9" s="18">
        <v>0.29340404029374467</v>
      </c>
      <c r="H9" s="18">
        <v>0.33474892251486288</v>
      </c>
      <c r="I9" s="18">
        <v>0.28117466942524633</v>
      </c>
      <c r="J9" s="18">
        <v>0.26743727330423922</v>
      </c>
      <c r="K9" s="18">
        <v>0.33579619013447792</v>
      </c>
      <c r="L9" s="18">
        <v>0.2303090422482201</v>
      </c>
      <c r="M9" s="18">
        <v>0.45388988984509521</v>
      </c>
      <c r="N9" s="18">
        <v>0.25346885580677952</v>
      </c>
      <c r="O9" s="18">
        <v>0.2169885871079951</v>
      </c>
      <c r="Q9" s="18">
        <v>0.32244551960897622</v>
      </c>
      <c r="R9" s="18">
        <v>0.26593800300103537</v>
      </c>
      <c r="S9" s="18">
        <v>0.32165859874730712</v>
      </c>
      <c r="T9" s="18">
        <v>0.30294631251615117</v>
      </c>
      <c r="V9" s="18">
        <v>0.23680514541263761</v>
      </c>
      <c r="W9" s="18">
        <v>0.28901158769378732</v>
      </c>
      <c r="X9" s="18">
        <v>0.28190928329150389</v>
      </c>
      <c r="Y9" s="18">
        <v>0.29712974001663639</v>
      </c>
      <c r="Z9" s="18">
        <v>0.34586464948468382</v>
      </c>
      <c r="AA9" s="18">
        <v>0.33378311305293251</v>
      </c>
      <c r="AB9" s="18">
        <v>0.35809211375699629</v>
      </c>
      <c r="AD9" s="18">
        <v>0.38313769610970472</v>
      </c>
      <c r="AE9" s="18">
        <v>0.27069655778843499</v>
      </c>
      <c r="AF9" s="18">
        <v>0.26117149839311871</v>
      </c>
      <c r="AG9" s="18">
        <v>0.24656645753322609</v>
      </c>
      <c r="AH9" s="18">
        <v>0.28401251398278021</v>
      </c>
      <c r="AI9" s="18">
        <v>0.25393482118749833</v>
      </c>
      <c r="AJ9" s="18">
        <v>0</v>
      </c>
      <c r="AL9" s="18">
        <v>0.32229000000000002</v>
      </c>
      <c r="AM9" s="18">
        <v>0.25519999999999998</v>
      </c>
      <c r="AN9" s="18">
        <v>0.23279</v>
      </c>
      <c r="AP9" s="18">
        <v>0.34101162276011721</v>
      </c>
      <c r="AQ9" s="18">
        <v>0.33614971023820622</v>
      </c>
      <c r="AR9" s="18">
        <v>0.46900908103105332</v>
      </c>
      <c r="AS9" s="18">
        <v>0.32752296297637978</v>
      </c>
      <c r="AT9" s="18">
        <v>0.34266920756313612</v>
      </c>
      <c r="AU9" s="18">
        <v>0.30532587274017509</v>
      </c>
      <c r="AV9" s="18">
        <v>0.53200773474307117</v>
      </c>
      <c r="AX9" s="18">
        <v>0.32454860899228982</v>
      </c>
      <c r="AY9" s="18">
        <v>0.1878737655066651</v>
      </c>
      <c r="BA9" s="18">
        <v>0.24442974595142469</v>
      </c>
      <c r="BB9" s="18">
        <v>0.33352787873874101</v>
      </c>
      <c r="BC9" s="18">
        <v>0.37160462950661238</v>
      </c>
      <c r="BD9" s="18">
        <v>0.355335262533649</v>
      </c>
      <c r="BE9" s="18">
        <v>0.29542640941666271</v>
      </c>
      <c r="BF9" s="18">
        <v>0.4137535686923991</v>
      </c>
      <c r="BG9" s="18">
        <v>0.24200716093641561</v>
      </c>
      <c r="BH9" s="18">
        <v>0.1988015622723632</v>
      </c>
    </row>
    <row r="10" spans="2:62" ht="18.95" customHeight="1">
      <c r="B10" s="20" t="s">
        <v>427</v>
      </c>
      <c r="C10" s="18">
        <v>0.57898277091188433</v>
      </c>
      <c r="D10" s="18">
        <v>0.55318321145556182</v>
      </c>
      <c r="E10" s="18">
        <v>0.59811782953710857</v>
      </c>
      <c r="G10" s="18">
        <v>0.60824644292135477</v>
      </c>
      <c r="H10" s="18">
        <v>0.54943369312057533</v>
      </c>
      <c r="I10" s="18">
        <v>0.5999589914737502</v>
      </c>
      <c r="J10" s="18">
        <v>0.60356375114018967</v>
      </c>
      <c r="K10" s="18">
        <v>0.52502268697522492</v>
      </c>
      <c r="L10" s="18">
        <v>0.63696173434761205</v>
      </c>
      <c r="M10" s="18">
        <v>0.44019883405540061</v>
      </c>
      <c r="N10" s="18">
        <v>0.64991161669823172</v>
      </c>
      <c r="O10" s="18">
        <v>0.6761453989495575</v>
      </c>
      <c r="Q10" s="18">
        <v>0.58790441714199504</v>
      </c>
      <c r="R10" s="18">
        <v>0.60499771871354269</v>
      </c>
      <c r="S10" s="18">
        <v>0.56919284561285655</v>
      </c>
      <c r="T10" s="18">
        <v>0.54988329816014714</v>
      </c>
      <c r="V10" s="18">
        <v>0.62698456890577092</v>
      </c>
      <c r="W10" s="18">
        <v>0.59252602944623978</v>
      </c>
      <c r="X10" s="18">
        <v>0.64436577748364898</v>
      </c>
      <c r="Y10" s="18">
        <v>0.57737603146913308</v>
      </c>
      <c r="Z10" s="18">
        <v>0.5294407234693207</v>
      </c>
      <c r="AA10" s="18">
        <v>0.53131127574465398</v>
      </c>
      <c r="AB10" s="18">
        <v>0.54734319000572695</v>
      </c>
      <c r="AD10" s="18">
        <v>0.50392145574842462</v>
      </c>
      <c r="AE10" s="18">
        <v>0.60966504509404473</v>
      </c>
      <c r="AF10" s="18">
        <v>0.62659213898318944</v>
      </c>
      <c r="AG10" s="18">
        <v>0.64872596148914163</v>
      </c>
      <c r="AH10" s="18">
        <v>0.58816835848940785</v>
      </c>
      <c r="AI10" s="18">
        <v>0.64993328788012372</v>
      </c>
      <c r="AJ10" s="18">
        <v>0.42490537416656349</v>
      </c>
      <c r="AL10" s="18">
        <v>0.59460999999999997</v>
      </c>
      <c r="AM10" s="18">
        <v>0.64314000000000004</v>
      </c>
      <c r="AN10" s="18">
        <v>0.65529000000000004</v>
      </c>
      <c r="AP10" s="18">
        <v>0.56358338825634557</v>
      </c>
      <c r="AQ10" s="18">
        <v>0.49045473740172801</v>
      </c>
      <c r="AR10" s="18">
        <v>0.45278092908667161</v>
      </c>
      <c r="AS10" s="18">
        <v>0.55439292191480705</v>
      </c>
      <c r="AT10" s="18">
        <v>0.55290909287055978</v>
      </c>
      <c r="AU10" s="18">
        <v>0.44633383170163532</v>
      </c>
      <c r="AV10" s="18">
        <v>0.42192201915880068</v>
      </c>
      <c r="AX10" s="18">
        <v>0.56410913460108247</v>
      </c>
      <c r="AY10" s="18">
        <v>0.68743143666782269</v>
      </c>
      <c r="BA10" s="18">
        <v>0.63411317213316432</v>
      </c>
      <c r="BB10" s="18">
        <v>0.55557849445416563</v>
      </c>
      <c r="BC10" s="18">
        <v>0.52660979870360825</v>
      </c>
      <c r="BD10" s="18">
        <v>0.53809350216613927</v>
      </c>
      <c r="BE10" s="18">
        <v>0.60133712897799751</v>
      </c>
      <c r="BF10" s="18">
        <v>0.46803904162063698</v>
      </c>
      <c r="BG10" s="18">
        <v>0.63093736851945759</v>
      </c>
      <c r="BH10" s="18">
        <v>0.64976385964342775</v>
      </c>
    </row>
    <row r="11" spans="2:62" ht="18.95" customHeight="1">
      <c r="B11" s="20" t="s">
        <v>144</v>
      </c>
      <c r="C11" s="18">
        <v>0.11524003541785389</v>
      </c>
      <c r="D11" s="18">
        <v>0.11504632645337851</v>
      </c>
      <c r="E11" s="18">
        <v>0.11551121354158531</v>
      </c>
      <c r="G11" s="18">
        <v>9.8349516784900587E-2</v>
      </c>
      <c r="H11" s="18">
        <v>0.115817384364562</v>
      </c>
      <c r="I11" s="18">
        <v>0.1188663391010035</v>
      </c>
      <c r="J11" s="18">
        <v>0.12899897555557119</v>
      </c>
      <c r="K11" s="18">
        <v>0.1391811228902971</v>
      </c>
      <c r="L11" s="18">
        <v>0.13272922340416779</v>
      </c>
      <c r="M11" s="18">
        <v>0.1059112760995042</v>
      </c>
      <c r="N11" s="18">
        <v>9.6619527494988658E-2</v>
      </c>
      <c r="O11" s="18">
        <v>0.10686601394244739</v>
      </c>
      <c r="Q11" s="18">
        <v>8.9650063249028675E-2</v>
      </c>
      <c r="R11" s="18">
        <v>0.12906427828542191</v>
      </c>
      <c r="S11" s="18">
        <v>0.1091485556398365</v>
      </c>
      <c r="T11" s="18">
        <v>0.1471703893237018</v>
      </c>
      <c r="V11" s="18">
        <v>0.1362102856815916</v>
      </c>
      <c r="W11" s="18">
        <v>0.11846238285997281</v>
      </c>
      <c r="X11" s="18">
        <v>7.3724939224846991E-2</v>
      </c>
      <c r="Y11" s="18">
        <v>0.12549422851423039</v>
      </c>
      <c r="Z11" s="18">
        <v>0.1246946270459956</v>
      </c>
      <c r="AA11" s="18">
        <v>0.13490561120241329</v>
      </c>
      <c r="AB11" s="18">
        <v>9.4564696237276757E-2</v>
      </c>
      <c r="AD11" s="18">
        <v>0.11294084814187071</v>
      </c>
      <c r="AE11" s="18">
        <v>0.1196383971175202</v>
      </c>
      <c r="AF11" s="18">
        <v>0.1122363626236918</v>
      </c>
      <c r="AG11" s="18">
        <v>0.10470758097763221</v>
      </c>
      <c r="AH11" s="18">
        <v>0.12781912752781199</v>
      </c>
      <c r="AI11" s="18">
        <v>9.613189093237802E-2</v>
      </c>
      <c r="AJ11" s="18">
        <v>0.57509462583343651</v>
      </c>
      <c r="AL11" s="18">
        <v>8.3110000000000003E-2</v>
      </c>
      <c r="AM11" s="18">
        <v>0.10166</v>
      </c>
      <c r="AN11" s="18">
        <v>0.11193</v>
      </c>
      <c r="AP11" s="18">
        <v>9.5404988983537331E-2</v>
      </c>
      <c r="AQ11" s="18">
        <v>0.17339555236006579</v>
      </c>
      <c r="AR11" s="18">
        <v>7.820998988227526E-2</v>
      </c>
      <c r="AS11" s="18">
        <v>0.1180841151088132</v>
      </c>
      <c r="AT11" s="18">
        <v>0.1044216995663042</v>
      </c>
      <c r="AU11" s="18">
        <v>0.2483402955581894</v>
      </c>
      <c r="AV11" s="18">
        <v>4.6070246098127862E-2</v>
      </c>
      <c r="AX11" s="18">
        <v>0.1113422564066278</v>
      </c>
      <c r="AY11" s="18">
        <v>0.1246947978255122</v>
      </c>
      <c r="BA11" s="18">
        <v>0.12145708191541101</v>
      </c>
      <c r="BB11" s="18">
        <v>0.1108936268070933</v>
      </c>
      <c r="BC11" s="18">
        <v>0.1017855717897794</v>
      </c>
      <c r="BD11" s="18">
        <v>0.1065712353002117</v>
      </c>
      <c r="BE11" s="18">
        <v>0.1032364616053396</v>
      </c>
      <c r="BF11" s="18">
        <v>0.1182073896869639</v>
      </c>
      <c r="BG11" s="18">
        <v>0.12705547054412689</v>
      </c>
      <c r="BH11" s="18">
        <v>0.15143457808420879</v>
      </c>
    </row>
    <row r="13" spans="2:62">
      <c r="B13" t="s">
        <v>483</v>
      </c>
    </row>
    <row r="14" spans="2:62">
      <c r="B14" t="s">
        <v>11</v>
      </c>
    </row>
    <row r="16" spans="2:62">
      <c r="B16" s="5" t="str">
        <f>HYPERLINK("#Contents!A1", "Return to Contents")</f>
        <v>Return to Contents</v>
      </c>
    </row>
  </sheetData>
  <mergeCells count="10">
    <mergeCell ref="V5:AB5"/>
    <mergeCell ref="BA5:BH5"/>
    <mergeCell ref="AD5:AJ5"/>
    <mergeCell ref="G5:O5"/>
    <mergeCell ref="D2:BJ2"/>
    <mergeCell ref="AP5:AV5"/>
    <mergeCell ref="D5:E5"/>
    <mergeCell ref="AL5:AN5"/>
    <mergeCell ref="AX5:AY5"/>
    <mergeCell ref="Q5:T5"/>
  </mergeCells>
  <pageMargins left="0.75" right="0.75" top="1" bottom="1" header="0.5" footer="0.5"/>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BJ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8" width="10" customWidth="1"/>
    <col min="49" max="49" width="1.42578125" customWidth="1"/>
    <col min="50" max="51" width="10" customWidth="1"/>
    <col min="52" max="52" width="1.42578125" customWidth="1"/>
    <col min="53" max="60" width="10" customWidth="1"/>
  </cols>
  <sheetData>
    <row r="2" spans="2:62" ht="39.950000000000003" customHeight="1">
      <c r="D2" s="33" t="s">
        <v>432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row>
    <row r="5" spans="2:62">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V5" s="32"/>
      <c r="AX5" s="28" t="s">
        <v>52</v>
      </c>
      <c r="AY5" s="32"/>
      <c r="BA5" s="28" t="s">
        <v>53</v>
      </c>
      <c r="BB5" s="32"/>
      <c r="BC5" s="32"/>
      <c r="BD5" s="32"/>
      <c r="BE5" s="32"/>
      <c r="BF5" s="32"/>
      <c r="BG5" s="32"/>
      <c r="BH5" s="32"/>
    </row>
    <row r="6" spans="2:62"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579</v>
      </c>
      <c r="AV6" s="25" t="s">
        <v>92</v>
      </c>
      <c r="AX6" s="25" t="s">
        <v>93</v>
      </c>
      <c r="AY6" s="25" t="s">
        <v>94</v>
      </c>
      <c r="BA6" s="25" t="s">
        <v>95</v>
      </c>
      <c r="BB6" s="25" t="s">
        <v>96</v>
      </c>
      <c r="BC6" s="25" t="s">
        <v>97</v>
      </c>
      <c r="BD6" s="25" t="s">
        <v>98</v>
      </c>
      <c r="BE6" s="25" t="s">
        <v>99</v>
      </c>
      <c r="BF6" s="25" t="s">
        <v>100</v>
      </c>
      <c r="BG6" s="25" t="s">
        <v>101</v>
      </c>
      <c r="BH6" s="25" t="s">
        <v>83</v>
      </c>
    </row>
    <row r="7" spans="2:62">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33</v>
      </c>
      <c r="AV7" s="27">
        <v>21</v>
      </c>
      <c r="AX7" s="27">
        <v>3485</v>
      </c>
      <c r="AY7" s="27">
        <v>492</v>
      </c>
      <c r="BA7" s="27">
        <v>1326</v>
      </c>
      <c r="BB7" s="27">
        <v>930</v>
      </c>
      <c r="BC7" s="27">
        <v>647</v>
      </c>
      <c r="BD7" s="27">
        <v>527</v>
      </c>
      <c r="BE7" s="27">
        <v>129</v>
      </c>
      <c r="BF7" s="27">
        <v>133</v>
      </c>
      <c r="BG7" s="27">
        <v>207</v>
      </c>
      <c r="BH7" s="27">
        <v>95</v>
      </c>
    </row>
    <row r="8" spans="2:62">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32</v>
      </c>
      <c r="AV8" s="13">
        <v>21</v>
      </c>
      <c r="AX8" s="13">
        <v>3486</v>
      </c>
      <c r="AY8" s="13">
        <v>490</v>
      </c>
      <c r="BA8" s="13">
        <v>1382</v>
      </c>
      <c r="BB8" s="13">
        <v>902</v>
      </c>
      <c r="BC8" s="13">
        <v>650</v>
      </c>
      <c r="BD8" s="13">
        <v>510</v>
      </c>
      <c r="BE8" s="13">
        <v>127</v>
      </c>
      <c r="BF8" s="13">
        <v>130</v>
      </c>
      <c r="BG8" s="13">
        <v>199</v>
      </c>
      <c r="BH8" s="13">
        <v>95</v>
      </c>
    </row>
    <row r="9" spans="2:62" ht="18.95" customHeight="1">
      <c r="B9" s="20" t="s">
        <v>426</v>
      </c>
      <c r="C9" s="18">
        <v>0.33235323749857598</v>
      </c>
      <c r="D9" s="18">
        <v>0.35375000095564652</v>
      </c>
      <c r="E9" s="18">
        <v>0.31583301747089998</v>
      </c>
      <c r="G9" s="18">
        <v>0.28177400560350829</v>
      </c>
      <c r="H9" s="18">
        <v>0.3342630356039083</v>
      </c>
      <c r="I9" s="18">
        <v>0.28980489507606599</v>
      </c>
      <c r="J9" s="18">
        <v>0.31542494729029141</v>
      </c>
      <c r="K9" s="18">
        <v>0.3423614242624074</v>
      </c>
      <c r="L9" s="18">
        <v>0.29934410402956579</v>
      </c>
      <c r="M9" s="18">
        <v>0.46696832858778609</v>
      </c>
      <c r="N9" s="18">
        <v>0.31011254442871311</v>
      </c>
      <c r="O9" s="18">
        <v>0.24868818190081321</v>
      </c>
      <c r="Q9" s="18">
        <v>0.3964635604338323</v>
      </c>
      <c r="R9" s="18">
        <v>0.30838994330048008</v>
      </c>
      <c r="S9" s="18">
        <v>0.31025975353948199</v>
      </c>
      <c r="T9" s="18">
        <v>0.29060394793252259</v>
      </c>
      <c r="V9" s="18">
        <v>0.28765025836604241</v>
      </c>
      <c r="W9" s="18">
        <v>0.35745216333669338</v>
      </c>
      <c r="X9" s="18">
        <v>0.31738055083429562</v>
      </c>
      <c r="Y9" s="18">
        <v>0.30999242379513109</v>
      </c>
      <c r="Z9" s="18">
        <v>0.3361102313955579</v>
      </c>
      <c r="AA9" s="18">
        <v>0.31469520388760308</v>
      </c>
      <c r="AB9" s="18">
        <v>0.40163938981364089</v>
      </c>
      <c r="AD9" s="18">
        <v>0.42131714395432301</v>
      </c>
      <c r="AE9" s="18">
        <v>0.2710949738305814</v>
      </c>
      <c r="AF9" s="18">
        <v>0.30122357691943552</v>
      </c>
      <c r="AG9" s="18">
        <v>0.25954058619612269</v>
      </c>
      <c r="AH9" s="18">
        <v>0.28275241897316888</v>
      </c>
      <c r="AI9" s="18">
        <v>0.32305175779901257</v>
      </c>
      <c r="AJ9" s="18">
        <v>0</v>
      </c>
      <c r="AL9" s="18">
        <v>0.37774999999999997</v>
      </c>
      <c r="AM9" s="18">
        <v>0.29511999999999999</v>
      </c>
      <c r="AN9" s="18">
        <v>0.34190999999999999</v>
      </c>
      <c r="AP9" s="18">
        <v>0.35130359249953541</v>
      </c>
      <c r="AQ9" s="18">
        <v>0.33744966068054849</v>
      </c>
      <c r="AR9" s="18">
        <v>0.44321957693894259</v>
      </c>
      <c r="AS9" s="18">
        <v>0.33892588284305453</v>
      </c>
      <c r="AT9" s="18">
        <v>0.33613142789132999</v>
      </c>
      <c r="AU9" s="18">
        <v>0.38233897894303193</v>
      </c>
      <c r="AV9" s="18">
        <v>0.54410545912036778</v>
      </c>
      <c r="AX9" s="18">
        <v>0.35822088317351047</v>
      </c>
      <c r="AY9" s="18">
        <v>0.159536935378948</v>
      </c>
      <c r="BA9" s="18">
        <v>0.29689059252035238</v>
      </c>
      <c r="BB9" s="18">
        <v>0.37620800992316628</v>
      </c>
      <c r="BC9" s="18">
        <v>0.40912007665778982</v>
      </c>
      <c r="BD9" s="18">
        <v>0.3045008406885949</v>
      </c>
      <c r="BE9" s="18">
        <v>0.3466133669829376</v>
      </c>
      <c r="BF9" s="18">
        <v>0.34138980026718119</v>
      </c>
      <c r="BG9" s="18">
        <v>0.23715240581881369</v>
      </c>
      <c r="BH9" s="18">
        <v>0.24175670143406039</v>
      </c>
    </row>
    <row r="10" spans="2:62" ht="18.95" customHeight="1">
      <c r="B10" s="20" t="s">
        <v>427</v>
      </c>
      <c r="C10" s="18">
        <v>0.53956008502225938</v>
      </c>
      <c r="D10" s="18">
        <v>0.53628819457185517</v>
      </c>
      <c r="E10" s="18">
        <v>0.54214680090549716</v>
      </c>
      <c r="G10" s="18">
        <v>0.55772820631888265</v>
      </c>
      <c r="H10" s="18">
        <v>0.52177640850851659</v>
      </c>
      <c r="I10" s="18">
        <v>0.58429406418171126</v>
      </c>
      <c r="J10" s="18">
        <v>0.53503365572498895</v>
      </c>
      <c r="K10" s="18">
        <v>0.53766307449536233</v>
      </c>
      <c r="L10" s="18">
        <v>0.54861066303482486</v>
      </c>
      <c r="M10" s="18">
        <v>0.44237368791038878</v>
      </c>
      <c r="N10" s="18">
        <v>0.57204684198348799</v>
      </c>
      <c r="O10" s="18">
        <v>0.61551118214707023</v>
      </c>
      <c r="Q10" s="18">
        <v>0.49196914275890069</v>
      </c>
      <c r="R10" s="18">
        <v>0.5662497945603886</v>
      </c>
      <c r="S10" s="18">
        <v>0.57695835089263303</v>
      </c>
      <c r="T10" s="18">
        <v>0.54568074468024608</v>
      </c>
      <c r="V10" s="18">
        <v>0.52603396295759708</v>
      </c>
      <c r="W10" s="18">
        <v>0.50586580728613306</v>
      </c>
      <c r="X10" s="18">
        <v>0.56710836591953773</v>
      </c>
      <c r="Y10" s="18">
        <v>0.57398975566823363</v>
      </c>
      <c r="Z10" s="18">
        <v>0.56366252905321357</v>
      </c>
      <c r="AA10" s="18">
        <v>0.55606218333143864</v>
      </c>
      <c r="AB10" s="18">
        <v>0.48733137685819627</v>
      </c>
      <c r="AD10" s="18">
        <v>0.47045162518214362</v>
      </c>
      <c r="AE10" s="18">
        <v>0.58354530281265693</v>
      </c>
      <c r="AF10" s="18">
        <v>0.56383126127392447</v>
      </c>
      <c r="AG10" s="18">
        <v>0.61142550086015046</v>
      </c>
      <c r="AH10" s="18">
        <v>0.57969708559284672</v>
      </c>
      <c r="AI10" s="18">
        <v>0.54801797265878516</v>
      </c>
      <c r="AJ10" s="18">
        <v>0.60352243165288777</v>
      </c>
      <c r="AL10" s="18">
        <v>0.50973000000000002</v>
      </c>
      <c r="AM10" s="18">
        <v>0.57764000000000004</v>
      </c>
      <c r="AN10" s="18">
        <v>0.49957000000000001</v>
      </c>
      <c r="AP10" s="18">
        <v>0.58447313490119523</v>
      </c>
      <c r="AQ10" s="18">
        <v>0.49187312701712033</v>
      </c>
      <c r="AR10" s="18">
        <v>0.4365837609806329</v>
      </c>
      <c r="AS10" s="18">
        <v>0.55474251332131641</v>
      </c>
      <c r="AT10" s="18">
        <v>0.55789129543737281</v>
      </c>
      <c r="AU10" s="18">
        <v>0.35206619997391247</v>
      </c>
      <c r="AV10" s="18">
        <v>0.3635612323616968</v>
      </c>
      <c r="AX10" s="18">
        <v>0.52086703913333532</v>
      </c>
      <c r="AY10" s="18">
        <v>0.68272991943177774</v>
      </c>
      <c r="BA10" s="18">
        <v>0.54730419227921057</v>
      </c>
      <c r="BB10" s="18">
        <v>0.506106839005529</v>
      </c>
      <c r="BC10" s="18">
        <v>0.48342273760594578</v>
      </c>
      <c r="BD10" s="18">
        <v>0.60674002039978336</v>
      </c>
      <c r="BE10" s="18">
        <v>0.56423672203290931</v>
      </c>
      <c r="BF10" s="18">
        <v>0.57151035201947309</v>
      </c>
      <c r="BG10" s="18">
        <v>0.57749685515654781</v>
      </c>
      <c r="BH10" s="18">
        <v>0.62980259625559687</v>
      </c>
    </row>
    <row r="11" spans="2:62" ht="18.95" customHeight="1">
      <c r="B11" s="20" t="s">
        <v>144</v>
      </c>
      <c r="C11" s="18">
        <v>0.12808667747916461</v>
      </c>
      <c r="D11" s="18">
        <v>0.1099618044724983</v>
      </c>
      <c r="E11" s="18">
        <v>0.14202018162360289</v>
      </c>
      <c r="G11" s="18">
        <v>0.16049778807760889</v>
      </c>
      <c r="H11" s="18">
        <v>0.1439605558875752</v>
      </c>
      <c r="I11" s="18">
        <v>0.12590104074222269</v>
      </c>
      <c r="J11" s="18">
        <v>0.1495413969847196</v>
      </c>
      <c r="K11" s="18">
        <v>0.1199755012422303</v>
      </c>
      <c r="L11" s="18">
        <v>0.15204523293560929</v>
      </c>
      <c r="M11" s="18">
        <v>9.0657983501825037E-2</v>
      </c>
      <c r="N11" s="18">
        <v>0.11784061358779881</v>
      </c>
      <c r="O11" s="18">
        <v>0.13580063595211661</v>
      </c>
      <c r="Q11" s="18">
        <v>0.111567296807267</v>
      </c>
      <c r="R11" s="18">
        <v>0.1253602621391311</v>
      </c>
      <c r="S11" s="18">
        <v>0.11278189556788509</v>
      </c>
      <c r="T11" s="18">
        <v>0.1637153073872315</v>
      </c>
      <c r="V11" s="18">
        <v>0.1863157786763607</v>
      </c>
      <c r="W11" s="18">
        <v>0.13668202937717339</v>
      </c>
      <c r="X11" s="18">
        <v>0.1155110832461665</v>
      </c>
      <c r="Y11" s="18">
        <v>0.11601782053663511</v>
      </c>
      <c r="Z11" s="18">
        <v>0.1002272395512287</v>
      </c>
      <c r="AA11" s="18">
        <v>0.129242612780958</v>
      </c>
      <c r="AB11" s="18">
        <v>0.1110292333281629</v>
      </c>
      <c r="AD11" s="18">
        <v>0.1082312308635333</v>
      </c>
      <c r="AE11" s="18">
        <v>0.1453597233567617</v>
      </c>
      <c r="AF11" s="18">
        <v>0.13494516180664001</v>
      </c>
      <c r="AG11" s="18">
        <v>0.12903391294372671</v>
      </c>
      <c r="AH11" s="18">
        <v>0.1375504954339844</v>
      </c>
      <c r="AI11" s="18">
        <v>0.12893026954220221</v>
      </c>
      <c r="AJ11" s="18">
        <v>0.39647756834711217</v>
      </c>
      <c r="AL11" s="18">
        <v>0.11252</v>
      </c>
      <c r="AM11" s="18">
        <v>0.12723999999999999</v>
      </c>
      <c r="AN11" s="18">
        <v>0.15851999999999999</v>
      </c>
      <c r="AP11" s="18">
        <v>6.4223272599269521E-2</v>
      </c>
      <c r="AQ11" s="18">
        <v>0.17067721230233121</v>
      </c>
      <c r="AR11" s="18">
        <v>0.1201966620804247</v>
      </c>
      <c r="AS11" s="18">
        <v>0.1063316038356291</v>
      </c>
      <c r="AT11" s="18">
        <v>0.1059772766712971</v>
      </c>
      <c r="AU11" s="18">
        <v>0.2655948210830556</v>
      </c>
      <c r="AV11" s="18">
        <v>9.2333308517935017E-2</v>
      </c>
      <c r="AX11" s="18">
        <v>0.1209120776931543</v>
      </c>
      <c r="AY11" s="18">
        <v>0.15773314518927409</v>
      </c>
      <c r="BA11" s="18">
        <v>0.15580521520043689</v>
      </c>
      <c r="BB11" s="18">
        <v>0.1176851510713047</v>
      </c>
      <c r="BC11" s="18">
        <v>0.1074571857362643</v>
      </c>
      <c r="BD11" s="18">
        <v>8.8759138911621724E-2</v>
      </c>
      <c r="BE11" s="18">
        <v>8.9149910984152939E-2</v>
      </c>
      <c r="BF11" s="18">
        <v>8.7099847713345807E-2</v>
      </c>
      <c r="BG11" s="18">
        <v>0.18535073902463839</v>
      </c>
      <c r="BH11" s="18">
        <v>0.1284407023103426</v>
      </c>
    </row>
    <row r="13" spans="2:62">
      <c r="B13" t="s">
        <v>483</v>
      </c>
    </row>
    <row r="14" spans="2:62">
      <c r="B14" t="s">
        <v>11</v>
      </c>
    </row>
    <row r="16" spans="2:62">
      <c r="B16" s="5" t="str">
        <f>HYPERLINK("#Contents!A1", "Return to Contents")</f>
        <v>Return to Contents</v>
      </c>
    </row>
  </sheetData>
  <mergeCells count="10">
    <mergeCell ref="V5:AB5"/>
    <mergeCell ref="BA5:BH5"/>
    <mergeCell ref="AD5:AJ5"/>
    <mergeCell ref="G5:O5"/>
    <mergeCell ref="D2:BJ2"/>
    <mergeCell ref="AP5:AV5"/>
    <mergeCell ref="D5:E5"/>
    <mergeCell ref="AL5:AN5"/>
    <mergeCell ref="AX5:AY5"/>
    <mergeCell ref="Q5:T5"/>
  </mergeCells>
  <pageMargins left="0.75" right="0.75" top="1" bottom="1" header="0.5" footer="0.5"/>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BJ16"/>
  <sheetViews>
    <sheetView showGridLines="0" workbookViewId="0">
      <pane xSplit="2" topLeftCell="E1" activePane="topRight" state="frozen"/>
      <selection pane="topRight" activeCell="B16" sqref="B16"/>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8" width="10" customWidth="1"/>
    <col min="49" max="49" width="1.42578125" customWidth="1"/>
    <col min="50" max="51" width="10" customWidth="1"/>
    <col min="52" max="52" width="1.42578125" customWidth="1"/>
    <col min="53" max="60" width="10" customWidth="1"/>
  </cols>
  <sheetData>
    <row r="2" spans="2:62" ht="39.950000000000003" customHeight="1">
      <c r="D2" s="33" t="s">
        <v>433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row>
    <row r="5" spans="2:62">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V5" s="32"/>
      <c r="AX5" s="28" t="s">
        <v>52</v>
      </c>
      <c r="AY5" s="32"/>
      <c r="BA5" s="28" t="s">
        <v>53</v>
      </c>
      <c r="BB5" s="32"/>
      <c r="BC5" s="32"/>
      <c r="BD5" s="32"/>
      <c r="BE5" s="32"/>
      <c r="BF5" s="32"/>
      <c r="BG5" s="32"/>
      <c r="BH5" s="32"/>
    </row>
    <row r="6" spans="2:62"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579</v>
      </c>
      <c r="AV6" s="25" t="s">
        <v>92</v>
      </c>
      <c r="AX6" s="25" t="s">
        <v>93</v>
      </c>
      <c r="AY6" s="25" t="s">
        <v>94</v>
      </c>
      <c r="BA6" s="25" t="s">
        <v>95</v>
      </c>
      <c r="BB6" s="25" t="s">
        <v>96</v>
      </c>
      <c r="BC6" s="25" t="s">
        <v>97</v>
      </c>
      <c r="BD6" s="25" t="s">
        <v>98</v>
      </c>
      <c r="BE6" s="25" t="s">
        <v>99</v>
      </c>
      <c r="BF6" s="25" t="s">
        <v>100</v>
      </c>
      <c r="BG6" s="25" t="s">
        <v>101</v>
      </c>
      <c r="BH6" s="25" t="s">
        <v>83</v>
      </c>
    </row>
    <row r="7" spans="2:62">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33</v>
      </c>
      <c r="AV7" s="27">
        <v>21</v>
      </c>
      <c r="AX7" s="27">
        <v>3485</v>
      </c>
      <c r="AY7" s="27">
        <v>492</v>
      </c>
      <c r="BA7" s="27">
        <v>1326</v>
      </c>
      <c r="BB7" s="27">
        <v>930</v>
      </c>
      <c r="BC7" s="27">
        <v>647</v>
      </c>
      <c r="BD7" s="27">
        <v>527</v>
      </c>
      <c r="BE7" s="27">
        <v>129</v>
      </c>
      <c r="BF7" s="27">
        <v>133</v>
      </c>
      <c r="BG7" s="27">
        <v>207</v>
      </c>
      <c r="BH7" s="27">
        <v>95</v>
      </c>
    </row>
    <row r="8" spans="2:62">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32</v>
      </c>
      <c r="AV8" s="13">
        <v>21</v>
      </c>
      <c r="AX8" s="13">
        <v>3486</v>
      </c>
      <c r="AY8" s="13">
        <v>490</v>
      </c>
      <c r="BA8" s="13">
        <v>1382</v>
      </c>
      <c r="BB8" s="13">
        <v>902</v>
      </c>
      <c r="BC8" s="13">
        <v>650</v>
      </c>
      <c r="BD8" s="13">
        <v>510</v>
      </c>
      <c r="BE8" s="13">
        <v>127</v>
      </c>
      <c r="BF8" s="13">
        <v>130</v>
      </c>
      <c r="BG8" s="13">
        <v>199</v>
      </c>
      <c r="BH8" s="13">
        <v>95</v>
      </c>
    </row>
    <row r="9" spans="2:62" ht="18.95" customHeight="1">
      <c r="B9" s="20" t="s">
        <v>426</v>
      </c>
      <c r="C9" s="18">
        <v>0.58966661766743944</v>
      </c>
      <c r="D9" s="18">
        <v>0.59501326177492886</v>
      </c>
      <c r="E9" s="18">
        <v>0.58578566069729754</v>
      </c>
      <c r="G9" s="18">
        <v>0.54772512950702423</v>
      </c>
      <c r="H9" s="18">
        <v>0.59054938507238164</v>
      </c>
      <c r="I9" s="18">
        <v>0.57836013398561892</v>
      </c>
      <c r="J9" s="18">
        <v>0.56859751727697294</v>
      </c>
      <c r="K9" s="18">
        <v>0.58066177761873727</v>
      </c>
      <c r="L9" s="18">
        <v>0.55819600174428241</v>
      </c>
      <c r="M9" s="18">
        <v>0.68929534791118829</v>
      </c>
      <c r="N9" s="18">
        <v>0.5898322423561394</v>
      </c>
      <c r="O9" s="18">
        <v>0.51654538117862736</v>
      </c>
      <c r="Q9" s="18">
        <v>0.67980199168072397</v>
      </c>
      <c r="R9" s="18">
        <v>0.56704202607256327</v>
      </c>
      <c r="S9" s="18">
        <v>0.55408205780746045</v>
      </c>
      <c r="T9" s="18">
        <v>0.52094368398771318</v>
      </c>
      <c r="V9" s="18">
        <v>0.64444321019519479</v>
      </c>
      <c r="W9" s="18">
        <v>0.65720223483936535</v>
      </c>
      <c r="X9" s="18">
        <v>0.62728325851323641</v>
      </c>
      <c r="Y9" s="18">
        <v>0.52051193209173885</v>
      </c>
      <c r="Z9" s="18">
        <v>0.53499976993000398</v>
      </c>
      <c r="AA9" s="18">
        <v>0.55543510371677363</v>
      </c>
      <c r="AB9" s="18">
        <v>0.58125560704195789</v>
      </c>
      <c r="AD9" s="18">
        <v>0.63735405220718477</v>
      </c>
      <c r="AE9" s="18">
        <v>0.59927324957703731</v>
      </c>
      <c r="AF9" s="18">
        <v>0.52536477141528015</v>
      </c>
      <c r="AG9" s="18">
        <v>0.51364299414223835</v>
      </c>
      <c r="AH9" s="18">
        <v>0.57163311766918379</v>
      </c>
      <c r="AI9" s="18">
        <v>0.5993542153432444</v>
      </c>
      <c r="AJ9" s="18">
        <v>0</v>
      </c>
      <c r="AL9" s="18">
        <v>0.70576000000000005</v>
      </c>
      <c r="AM9" s="18">
        <v>0.61338999999999999</v>
      </c>
      <c r="AN9" s="18">
        <v>0.62397000000000002</v>
      </c>
      <c r="AP9" s="18">
        <v>0.59585740311601298</v>
      </c>
      <c r="AQ9" s="18">
        <v>0.46613488423966232</v>
      </c>
      <c r="AR9" s="18">
        <v>0.6220210139897574</v>
      </c>
      <c r="AS9" s="18">
        <v>0.53626122655446129</v>
      </c>
      <c r="AT9" s="18">
        <v>0.55196587788274298</v>
      </c>
      <c r="AU9" s="18">
        <v>0.39304736800883572</v>
      </c>
      <c r="AV9" s="18">
        <v>0.6761089984586176</v>
      </c>
      <c r="AX9" s="18">
        <v>0.63199766612245789</v>
      </c>
      <c r="AY9" s="18">
        <v>0.31734418920608293</v>
      </c>
      <c r="BA9" s="18">
        <v>0.62002434056103328</v>
      </c>
      <c r="BB9" s="18">
        <v>0.60482972613564367</v>
      </c>
      <c r="BC9" s="18">
        <v>0.59816237380783066</v>
      </c>
      <c r="BD9" s="18">
        <v>0.55891141774012332</v>
      </c>
      <c r="BE9" s="18">
        <v>0.56609079097599824</v>
      </c>
      <c r="BF9" s="18">
        <v>0.59781080427906386</v>
      </c>
      <c r="BG9" s="18">
        <v>0.44410454157394391</v>
      </c>
      <c r="BH9" s="18">
        <v>0.49159749302246442</v>
      </c>
    </row>
    <row r="10" spans="2:62" ht="18.95" customHeight="1">
      <c r="B10" s="20" t="s">
        <v>427</v>
      </c>
      <c r="C10" s="18">
        <v>0.31857889613727602</v>
      </c>
      <c r="D10" s="18">
        <v>0.31882975101237171</v>
      </c>
      <c r="E10" s="18">
        <v>0.31795571436466308</v>
      </c>
      <c r="G10" s="18">
        <v>0.33352736316302017</v>
      </c>
      <c r="H10" s="18">
        <v>0.31368515343369979</v>
      </c>
      <c r="I10" s="18">
        <v>0.33423872256955911</v>
      </c>
      <c r="J10" s="18">
        <v>0.33417515853251278</v>
      </c>
      <c r="K10" s="18">
        <v>0.31639201137329059</v>
      </c>
      <c r="L10" s="18">
        <v>0.33696136386597308</v>
      </c>
      <c r="M10" s="18">
        <v>0.2419734306274039</v>
      </c>
      <c r="N10" s="18">
        <v>0.32937545856339068</v>
      </c>
      <c r="O10" s="18">
        <v>0.3811146744169161</v>
      </c>
      <c r="Q10" s="18">
        <v>0.25591006367718577</v>
      </c>
      <c r="R10" s="18">
        <v>0.35480455020708662</v>
      </c>
      <c r="S10" s="18">
        <v>0.35200192129486768</v>
      </c>
      <c r="T10" s="18">
        <v>0.33956839046065812</v>
      </c>
      <c r="V10" s="18">
        <v>0.25696440982594559</v>
      </c>
      <c r="W10" s="18">
        <v>0.24469931484093729</v>
      </c>
      <c r="X10" s="18">
        <v>0.29950593472434428</v>
      </c>
      <c r="Y10" s="18">
        <v>0.38072901831765571</v>
      </c>
      <c r="Z10" s="18">
        <v>0.38265433774607732</v>
      </c>
      <c r="AA10" s="18">
        <v>0.33812417560319752</v>
      </c>
      <c r="AB10" s="18">
        <v>0.3334894226441642</v>
      </c>
      <c r="AD10" s="18">
        <v>0.29098637066541561</v>
      </c>
      <c r="AE10" s="18">
        <v>0.31035601874550911</v>
      </c>
      <c r="AF10" s="18">
        <v>0.36477136769401919</v>
      </c>
      <c r="AG10" s="18">
        <v>0.36381082066981341</v>
      </c>
      <c r="AH10" s="18">
        <v>0.3225588809071287</v>
      </c>
      <c r="AI10" s="18">
        <v>0.31437414556593668</v>
      </c>
      <c r="AJ10" s="18">
        <v>0.3657151007817972</v>
      </c>
      <c r="AL10" s="18">
        <v>0.23755000000000001</v>
      </c>
      <c r="AM10" s="18">
        <v>0.29630000000000001</v>
      </c>
      <c r="AN10" s="18">
        <v>0.27155000000000001</v>
      </c>
      <c r="AP10" s="18">
        <v>0.3426148185146613</v>
      </c>
      <c r="AQ10" s="18">
        <v>0.36517721504613959</v>
      </c>
      <c r="AR10" s="18">
        <v>0.33025980637991842</v>
      </c>
      <c r="AS10" s="18">
        <v>0.38192187949812489</v>
      </c>
      <c r="AT10" s="18">
        <v>0.35948110285974311</v>
      </c>
      <c r="AU10" s="18">
        <v>0.42160224730994678</v>
      </c>
      <c r="AV10" s="18">
        <v>0.27782075544325419</v>
      </c>
      <c r="AX10" s="18">
        <v>0.28523958233384411</v>
      </c>
      <c r="AY10" s="18">
        <v>0.54487068673529171</v>
      </c>
      <c r="BA10" s="18">
        <v>0.27836240122655198</v>
      </c>
      <c r="BB10" s="18">
        <v>0.29592841283175442</v>
      </c>
      <c r="BC10" s="18">
        <v>0.32799014232273349</v>
      </c>
      <c r="BD10" s="18">
        <v>0.38451910320604438</v>
      </c>
      <c r="BE10" s="18">
        <v>0.36128622413758638</v>
      </c>
      <c r="BF10" s="18">
        <v>0.37184587608162861</v>
      </c>
      <c r="BG10" s="18">
        <v>0.4080670371598466</v>
      </c>
      <c r="BH10" s="18">
        <v>0.38368026708351172</v>
      </c>
    </row>
    <row r="11" spans="2:62" ht="18.95" customHeight="1">
      <c r="B11" s="20" t="s">
        <v>144</v>
      </c>
      <c r="C11" s="18">
        <v>9.1754486195284382E-2</v>
      </c>
      <c r="D11" s="18">
        <v>8.6156987212699487E-2</v>
      </c>
      <c r="E11" s="18">
        <v>9.6258624938039411E-2</v>
      </c>
      <c r="G11" s="18">
        <v>0.1187475073299554</v>
      </c>
      <c r="H11" s="18">
        <v>9.5765461493918652E-2</v>
      </c>
      <c r="I11" s="18">
        <v>8.7401143444821944E-2</v>
      </c>
      <c r="J11" s="18">
        <v>9.7227324190514192E-2</v>
      </c>
      <c r="K11" s="18">
        <v>0.1029462110079721</v>
      </c>
      <c r="L11" s="18">
        <v>0.1048426343897443</v>
      </c>
      <c r="M11" s="18">
        <v>6.8731221461407768E-2</v>
      </c>
      <c r="N11" s="18">
        <v>8.0792299080469712E-2</v>
      </c>
      <c r="O11" s="18">
        <v>0.1023399444044566</v>
      </c>
      <c r="Q11" s="18">
        <v>6.4287944642090256E-2</v>
      </c>
      <c r="R11" s="18">
        <v>7.8153423720350154E-2</v>
      </c>
      <c r="S11" s="18">
        <v>9.3916020897671829E-2</v>
      </c>
      <c r="T11" s="18">
        <v>0.13948792555162881</v>
      </c>
      <c r="V11" s="18">
        <v>9.8592379978859668E-2</v>
      </c>
      <c r="W11" s="18">
        <v>9.8098450319697189E-2</v>
      </c>
      <c r="X11" s="18">
        <v>7.3210806762419228E-2</v>
      </c>
      <c r="Y11" s="18">
        <v>9.8759049590605413E-2</v>
      </c>
      <c r="Z11" s="18">
        <v>8.2345892323918826E-2</v>
      </c>
      <c r="AA11" s="18">
        <v>0.10644072068002861</v>
      </c>
      <c r="AB11" s="18">
        <v>8.5254970313877979E-2</v>
      </c>
      <c r="AD11" s="18">
        <v>7.1659577127399635E-2</v>
      </c>
      <c r="AE11" s="18">
        <v>9.0370731677453686E-2</v>
      </c>
      <c r="AF11" s="18">
        <v>0.10986386089070049</v>
      </c>
      <c r="AG11" s="18">
        <v>0.1225461851879482</v>
      </c>
      <c r="AH11" s="18">
        <v>0.1058080014236875</v>
      </c>
      <c r="AI11" s="18">
        <v>8.6271639090818947E-2</v>
      </c>
      <c r="AJ11" s="18">
        <v>0.63428489921820275</v>
      </c>
      <c r="AL11" s="18">
        <v>5.6689999999999997E-2</v>
      </c>
      <c r="AM11" s="18">
        <v>9.0310000000000001E-2</v>
      </c>
      <c r="AN11" s="18">
        <v>0.10448</v>
      </c>
      <c r="AP11" s="18">
        <v>6.1527778369325853E-2</v>
      </c>
      <c r="AQ11" s="18">
        <v>0.16868790071419801</v>
      </c>
      <c r="AR11" s="18">
        <v>4.7719179630324488E-2</v>
      </c>
      <c r="AS11" s="18">
        <v>8.1816893947413774E-2</v>
      </c>
      <c r="AT11" s="18">
        <v>8.8553019257513813E-2</v>
      </c>
      <c r="AU11" s="18">
        <v>0.18535038468121751</v>
      </c>
      <c r="AV11" s="18">
        <v>4.6070246098127862E-2</v>
      </c>
      <c r="AX11" s="18">
        <v>8.2762751543698276E-2</v>
      </c>
      <c r="AY11" s="18">
        <v>0.13778512405862531</v>
      </c>
      <c r="BA11" s="18">
        <v>0.10161325821241469</v>
      </c>
      <c r="BB11" s="18">
        <v>9.924186103260188E-2</v>
      </c>
      <c r="BC11" s="18">
        <v>7.3847483869435709E-2</v>
      </c>
      <c r="BD11" s="18">
        <v>5.6569479053832389E-2</v>
      </c>
      <c r="BE11" s="18">
        <v>7.262298488641529E-2</v>
      </c>
      <c r="BF11" s="18">
        <v>3.0343319639307559E-2</v>
      </c>
      <c r="BG11" s="18">
        <v>0.14782842126620949</v>
      </c>
      <c r="BH11" s="18">
        <v>0.1247222398940237</v>
      </c>
    </row>
    <row r="13" spans="2:62">
      <c r="B13" t="s">
        <v>483</v>
      </c>
    </row>
    <row r="14" spans="2:62">
      <c r="B14" t="s">
        <v>11</v>
      </c>
    </row>
    <row r="16" spans="2:62">
      <c r="B16" s="5" t="str">
        <f>HYPERLINK("#Contents!A1", "Return to Contents")</f>
        <v>Return to Contents</v>
      </c>
    </row>
  </sheetData>
  <mergeCells count="10">
    <mergeCell ref="V5:AB5"/>
    <mergeCell ref="BA5:BH5"/>
    <mergeCell ref="AD5:AJ5"/>
    <mergeCell ref="G5:O5"/>
    <mergeCell ref="D2:BJ2"/>
    <mergeCell ref="AP5:AV5"/>
    <mergeCell ref="D5:E5"/>
    <mergeCell ref="AL5:AN5"/>
    <mergeCell ref="AX5:AY5"/>
    <mergeCell ref="Q5:T5"/>
  </mergeCells>
  <pageMargins left="0.75" right="0.75" top="1" bottom="1" header="0.5" footer="0.5"/>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BJ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8" width="10" customWidth="1"/>
    <col min="49" max="49" width="1.42578125" customWidth="1"/>
    <col min="50" max="51" width="10" customWidth="1"/>
    <col min="52" max="52" width="1.42578125" customWidth="1"/>
    <col min="53" max="60" width="10" customWidth="1"/>
  </cols>
  <sheetData>
    <row r="2" spans="2:62" ht="39.950000000000003" customHeight="1">
      <c r="D2" s="33" t="s">
        <v>434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row>
    <row r="5" spans="2:62">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V5" s="32"/>
      <c r="AX5" s="28" t="s">
        <v>52</v>
      </c>
      <c r="AY5" s="32"/>
      <c r="BA5" s="28" t="s">
        <v>53</v>
      </c>
      <c r="BB5" s="32"/>
      <c r="BC5" s="32"/>
      <c r="BD5" s="32"/>
      <c r="BE5" s="32"/>
      <c r="BF5" s="32"/>
      <c r="BG5" s="32"/>
      <c r="BH5" s="32"/>
    </row>
    <row r="6" spans="2:62"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579</v>
      </c>
      <c r="AV6" s="25" t="s">
        <v>92</v>
      </c>
      <c r="AX6" s="25" t="s">
        <v>93</v>
      </c>
      <c r="AY6" s="25" t="s">
        <v>94</v>
      </c>
      <c r="BA6" s="25" t="s">
        <v>95</v>
      </c>
      <c r="BB6" s="25" t="s">
        <v>96</v>
      </c>
      <c r="BC6" s="25" t="s">
        <v>97</v>
      </c>
      <c r="BD6" s="25" t="s">
        <v>98</v>
      </c>
      <c r="BE6" s="25" t="s">
        <v>99</v>
      </c>
      <c r="BF6" s="25" t="s">
        <v>100</v>
      </c>
      <c r="BG6" s="25" t="s">
        <v>101</v>
      </c>
      <c r="BH6" s="25" t="s">
        <v>83</v>
      </c>
    </row>
    <row r="7" spans="2:62">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33</v>
      </c>
      <c r="AV7" s="27">
        <v>21</v>
      </c>
      <c r="AX7" s="27">
        <v>3485</v>
      </c>
      <c r="AY7" s="27">
        <v>492</v>
      </c>
      <c r="BA7" s="27">
        <v>1326</v>
      </c>
      <c r="BB7" s="27">
        <v>930</v>
      </c>
      <c r="BC7" s="27">
        <v>647</v>
      </c>
      <c r="BD7" s="27">
        <v>527</v>
      </c>
      <c r="BE7" s="27">
        <v>129</v>
      </c>
      <c r="BF7" s="27">
        <v>133</v>
      </c>
      <c r="BG7" s="27">
        <v>207</v>
      </c>
      <c r="BH7" s="27">
        <v>95</v>
      </c>
    </row>
    <row r="8" spans="2:62">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32</v>
      </c>
      <c r="AV8" s="13">
        <v>21</v>
      </c>
      <c r="AX8" s="13">
        <v>3486</v>
      </c>
      <c r="AY8" s="13">
        <v>490</v>
      </c>
      <c r="BA8" s="13">
        <v>1382</v>
      </c>
      <c r="BB8" s="13">
        <v>902</v>
      </c>
      <c r="BC8" s="13">
        <v>650</v>
      </c>
      <c r="BD8" s="13">
        <v>510</v>
      </c>
      <c r="BE8" s="13">
        <v>127</v>
      </c>
      <c r="BF8" s="13">
        <v>130</v>
      </c>
      <c r="BG8" s="13">
        <v>199</v>
      </c>
      <c r="BH8" s="13">
        <v>95</v>
      </c>
    </row>
    <row r="9" spans="2:62" ht="18.95" customHeight="1">
      <c r="B9" s="20" t="s">
        <v>426</v>
      </c>
      <c r="C9" s="18">
        <v>0.45262067919607979</v>
      </c>
      <c r="D9" s="18">
        <v>0.47506998741896439</v>
      </c>
      <c r="E9" s="18">
        <v>0.43613261793635671</v>
      </c>
      <c r="G9" s="18">
        <v>0.43350160614906552</v>
      </c>
      <c r="H9" s="18">
        <v>0.45099294041642668</v>
      </c>
      <c r="I9" s="18">
        <v>0.47565021395852453</v>
      </c>
      <c r="J9" s="18">
        <v>0.39259664595884569</v>
      </c>
      <c r="K9" s="18">
        <v>0.46716567255281022</v>
      </c>
      <c r="L9" s="18">
        <v>0.36652449204770099</v>
      </c>
      <c r="M9" s="18">
        <v>0.56955039724802614</v>
      </c>
      <c r="N9" s="18">
        <v>0.44022119641930713</v>
      </c>
      <c r="O9" s="18">
        <v>0.39617709194395928</v>
      </c>
      <c r="Q9" s="18">
        <v>0.49541184011329947</v>
      </c>
      <c r="R9" s="18">
        <v>0.4323309814395554</v>
      </c>
      <c r="S9" s="18">
        <v>0.43151718371831571</v>
      </c>
      <c r="T9" s="18">
        <v>0.4323250757439005</v>
      </c>
      <c r="V9" s="18">
        <v>0.42752361764362529</v>
      </c>
      <c r="W9" s="18">
        <v>0.4805630369832895</v>
      </c>
      <c r="X9" s="18">
        <v>0.44458793282250503</v>
      </c>
      <c r="Y9" s="18">
        <v>0.40012175374618081</v>
      </c>
      <c r="Z9" s="18">
        <v>0.47252105686950052</v>
      </c>
      <c r="AA9" s="18">
        <v>0.43354251529611271</v>
      </c>
      <c r="AB9" s="18">
        <v>0.50710213911725222</v>
      </c>
      <c r="AD9" s="18">
        <v>0.51837174341186765</v>
      </c>
      <c r="AE9" s="18">
        <v>0.41613801299520259</v>
      </c>
      <c r="AF9" s="18">
        <v>0.40423028566052771</v>
      </c>
      <c r="AG9" s="18">
        <v>0.40413677209685139</v>
      </c>
      <c r="AH9" s="18">
        <v>0.44438176527198942</v>
      </c>
      <c r="AI9" s="18">
        <v>0.43165248320155708</v>
      </c>
      <c r="AJ9" s="18">
        <v>0</v>
      </c>
      <c r="AL9" s="18">
        <v>0.51570000000000005</v>
      </c>
      <c r="AM9" s="18">
        <v>0.41499000000000003</v>
      </c>
      <c r="AN9" s="18">
        <v>0.45699000000000001</v>
      </c>
      <c r="AP9" s="18">
        <v>0.47558808996877822</v>
      </c>
      <c r="AQ9" s="18">
        <v>0.41796469966671318</v>
      </c>
      <c r="AR9" s="18">
        <v>0.57891527885219207</v>
      </c>
      <c r="AS9" s="18">
        <v>0.46132177948772413</v>
      </c>
      <c r="AT9" s="18">
        <v>0.48894344803839418</v>
      </c>
      <c r="AU9" s="18">
        <v>0.48804666277473258</v>
      </c>
      <c r="AV9" s="18">
        <v>0.67114092414752957</v>
      </c>
      <c r="AX9" s="18">
        <v>0.48800701390185669</v>
      </c>
      <c r="AY9" s="18">
        <v>0.23232091877381961</v>
      </c>
      <c r="BA9" s="18">
        <v>0.42800615200800068</v>
      </c>
      <c r="BB9" s="18">
        <v>0.47696361482761329</v>
      </c>
      <c r="BC9" s="18">
        <v>0.50899173694055555</v>
      </c>
      <c r="BD9" s="18">
        <v>0.42863936082921061</v>
      </c>
      <c r="BE9" s="18">
        <v>0.50752259329181759</v>
      </c>
      <c r="BF9" s="18">
        <v>0.44855407440214012</v>
      </c>
      <c r="BG9" s="18">
        <v>0.38044597704602001</v>
      </c>
      <c r="BH9" s="18">
        <v>0.44685399598332648</v>
      </c>
    </row>
    <row r="10" spans="2:62" ht="18.95" customHeight="1">
      <c r="B10" s="20" t="s">
        <v>427</v>
      </c>
      <c r="C10" s="18">
        <v>0.42748305620001031</v>
      </c>
      <c r="D10" s="18">
        <v>0.42124835822925433</v>
      </c>
      <c r="E10" s="18">
        <v>0.43137426642580079</v>
      </c>
      <c r="G10" s="18">
        <v>0.42136999724228041</v>
      </c>
      <c r="H10" s="18">
        <v>0.41667132331808882</v>
      </c>
      <c r="I10" s="18">
        <v>0.41017830348893808</v>
      </c>
      <c r="J10" s="18">
        <v>0.46099329724725963</v>
      </c>
      <c r="K10" s="18">
        <v>0.4264503758277291</v>
      </c>
      <c r="L10" s="18">
        <v>0.4615056065053737</v>
      </c>
      <c r="M10" s="18">
        <v>0.36010933779367249</v>
      </c>
      <c r="N10" s="18">
        <v>0.4551290962496542</v>
      </c>
      <c r="O10" s="18">
        <v>0.46476892515839269</v>
      </c>
      <c r="Q10" s="18">
        <v>0.40242077330742498</v>
      </c>
      <c r="R10" s="18">
        <v>0.45283766078735133</v>
      </c>
      <c r="S10" s="18">
        <v>0.44305957676813301</v>
      </c>
      <c r="T10" s="18">
        <v>0.42805619655390509</v>
      </c>
      <c r="V10" s="18">
        <v>0.4053583542341197</v>
      </c>
      <c r="W10" s="18">
        <v>0.3918392192073073</v>
      </c>
      <c r="X10" s="18">
        <v>0.44703875195007792</v>
      </c>
      <c r="Y10" s="18">
        <v>0.46075260931504181</v>
      </c>
      <c r="Z10" s="18">
        <v>0.42869531434030778</v>
      </c>
      <c r="AA10" s="18">
        <v>0.47908945486431548</v>
      </c>
      <c r="AB10" s="18">
        <v>0.38311803617175971</v>
      </c>
      <c r="AD10" s="18">
        <v>0.39558965005958008</v>
      </c>
      <c r="AE10" s="18">
        <v>0.45318503444250041</v>
      </c>
      <c r="AF10" s="18">
        <v>0.459975383719465</v>
      </c>
      <c r="AG10" s="18">
        <v>0.48555459217394181</v>
      </c>
      <c r="AH10" s="18">
        <v>0.40575613367059671</v>
      </c>
      <c r="AI10" s="18">
        <v>0.43177166065893102</v>
      </c>
      <c r="AJ10" s="18">
        <v>0.42490537416656349</v>
      </c>
      <c r="AL10" s="18">
        <v>0.40767999999999999</v>
      </c>
      <c r="AM10" s="18">
        <v>0.44614999999999999</v>
      </c>
      <c r="AN10" s="18">
        <v>0.37114000000000003</v>
      </c>
      <c r="AP10" s="18">
        <v>0.44814149129879022</v>
      </c>
      <c r="AQ10" s="18">
        <v>0.42805038960096281</v>
      </c>
      <c r="AR10" s="18">
        <v>0.3806499306813978</v>
      </c>
      <c r="AS10" s="18">
        <v>0.44267986496565359</v>
      </c>
      <c r="AT10" s="18">
        <v>0.40355846515224397</v>
      </c>
      <c r="AU10" s="18">
        <v>0.26625720619907461</v>
      </c>
      <c r="AV10" s="18">
        <v>0.28278882975434227</v>
      </c>
      <c r="AX10" s="18">
        <v>0.40197871546113689</v>
      </c>
      <c r="AY10" s="18">
        <v>0.59998585258559278</v>
      </c>
      <c r="BA10" s="18">
        <v>0.42039553692072529</v>
      </c>
      <c r="BB10" s="18">
        <v>0.40748117993274729</v>
      </c>
      <c r="BC10" s="18">
        <v>0.39390375661146759</v>
      </c>
      <c r="BD10" s="18">
        <v>0.48994134431198538</v>
      </c>
      <c r="BE10" s="18">
        <v>0.41264606687445082</v>
      </c>
      <c r="BF10" s="18">
        <v>0.49893381012904509</v>
      </c>
      <c r="BG10" s="18">
        <v>0.46686516873057993</v>
      </c>
      <c r="BH10" s="18">
        <v>0.45361432297850979</v>
      </c>
    </row>
    <row r="11" spans="2:62" ht="18.95" customHeight="1">
      <c r="B11" s="20" t="s">
        <v>144</v>
      </c>
      <c r="C11" s="18">
        <v>0.1198962646039099</v>
      </c>
      <c r="D11" s="18">
        <v>0.10368165435178139</v>
      </c>
      <c r="E11" s="18">
        <v>0.13249311563784241</v>
      </c>
      <c r="G11" s="18">
        <v>0.14512839660865409</v>
      </c>
      <c r="H11" s="18">
        <v>0.13233573626548459</v>
      </c>
      <c r="I11" s="18">
        <v>0.1141714825525374</v>
      </c>
      <c r="J11" s="18">
        <v>0.14641005679389471</v>
      </c>
      <c r="K11" s="18">
        <v>0.10638395161946081</v>
      </c>
      <c r="L11" s="18">
        <v>0.1719699014469252</v>
      </c>
      <c r="M11" s="18">
        <v>7.0340264958301271E-2</v>
      </c>
      <c r="N11" s="18">
        <v>0.1046497073310385</v>
      </c>
      <c r="O11" s="18">
        <v>0.13905398289764809</v>
      </c>
      <c r="Q11" s="18">
        <v>0.1021673865792755</v>
      </c>
      <c r="R11" s="18">
        <v>0.11483135777309331</v>
      </c>
      <c r="S11" s="18">
        <v>0.1254232395135515</v>
      </c>
      <c r="T11" s="18">
        <v>0.13961872770219441</v>
      </c>
      <c r="V11" s="18">
        <v>0.1671180281222551</v>
      </c>
      <c r="W11" s="18">
        <v>0.1275977438094032</v>
      </c>
      <c r="X11" s="18">
        <v>0.108373315227417</v>
      </c>
      <c r="Y11" s="18">
        <v>0.1391256369387775</v>
      </c>
      <c r="Z11" s="18">
        <v>9.8783628790191716E-2</v>
      </c>
      <c r="AA11" s="18">
        <v>8.7368029839571495E-2</v>
      </c>
      <c r="AB11" s="18">
        <v>0.1097798247109881</v>
      </c>
      <c r="AD11" s="18">
        <v>8.6038606528552344E-2</v>
      </c>
      <c r="AE11" s="18">
        <v>0.130676952562297</v>
      </c>
      <c r="AF11" s="18">
        <v>0.1357943306200072</v>
      </c>
      <c r="AG11" s="18">
        <v>0.1103086357292067</v>
      </c>
      <c r="AH11" s="18">
        <v>0.1498621010574139</v>
      </c>
      <c r="AI11" s="18">
        <v>0.1365758561395119</v>
      </c>
      <c r="AJ11" s="18">
        <v>0.57509462583343651</v>
      </c>
      <c r="AL11" s="18">
        <v>7.6609999999999998E-2</v>
      </c>
      <c r="AM11" s="18">
        <v>0.13886000000000001</v>
      </c>
      <c r="AN11" s="18">
        <v>0.17186999999999999</v>
      </c>
      <c r="AP11" s="18">
        <v>7.6270418732431677E-2</v>
      </c>
      <c r="AQ11" s="18">
        <v>0.15398491073232401</v>
      </c>
      <c r="AR11" s="18">
        <v>4.0434790466410263E-2</v>
      </c>
      <c r="AS11" s="18">
        <v>9.5998355546622269E-2</v>
      </c>
      <c r="AT11" s="18">
        <v>0.1074980868093619</v>
      </c>
      <c r="AU11" s="18">
        <v>0.24569613102619281</v>
      </c>
      <c r="AV11" s="18">
        <v>4.6070246098127862E-2</v>
      </c>
      <c r="AX11" s="18">
        <v>0.1100142706370065</v>
      </c>
      <c r="AY11" s="18">
        <v>0.16769322864058761</v>
      </c>
      <c r="BA11" s="18">
        <v>0.15159831107127381</v>
      </c>
      <c r="BB11" s="18">
        <v>0.1155552052396394</v>
      </c>
      <c r="BC11" s="18">
        <v>9.7104506447976746E-2</v>
      </c>
      <c r="BD11" s="18">
        <v>8.1419294858804059E-2</v>
      </c>
      <c r="BE11" s="18">
        <v>7.9831339833731529E-2</v>
      </c>
      <c r="BF11" s="18">
        <v>5.2512115468814881E-2</v>
      </c>
      <c r="BG11" s="18">
        <v>0.15268885422340009</v>
      </c>
      <c r="BH11" s="18">
        <v>9.9531681038163552E-2</v>
      </c>
    </row>
    <row r="13" spans="2:62">
      <c r="B13" t="s">
        <v>483</v>
      </c>
    </row>
    <row r="14" spans="2:62">
      <c r="B14" t="s">
        <v>11</v>
      </c>
    </row>
    <row r="16" spans="2:62">
      <c r="B16" s="5" t="str">
        <f>HYPERLINK("#Contents!A1", "Return to Contents")</f>
        <v>Return to Contents</v>
      </c>
    </row>
  </sheetData>
  <mergeCells count="10">
    <mergeCell ref="V5:AB5"/>
    <mergeCell ref="BA5:BH5"/>
    <mergeCell ref="AD5:AJ5"/>
    <mergeCell ref="G5:O5"/>
    <mergeCell ref="D2:BJ2"/>
    <mergeCell ref="AP5:AV5"/>
    <mergeCell ref="D5:E5"/>
    <mergeCell ref="AL5:AN5"/>
    <mergeCell ref="AX5:AY5"/>
    <mergeCell ref="Q5:T5"/>
  </mergeCells>
  <pageMargins left="0.75" right="0.75" top="1" bottom="1" header="0.5" footer="0.5"/>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BJ51"/>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8" width="10" customWidth="1"/>
    <col min="49" max="49" width="1.42578125" customWidth="1"/>
    <col min="50" max="51" width="10" customWidth="1"/>
    <col min="52" max="52" width="1.42578125" customWidth="1"/>
    <col min="53" max="60" width="10" customWidth="1"/>
  </cols>
  <sheetData>
    <row r="2" spans="2:62" ht="39.950000000000003" customHeight="1">
      <c r="D2" s="33" t="s">
        <v>435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row>
    <row r="5" spans="2:62">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V5" s="32"/>
      <c r="AX5" s="28" t="s">
        <v>52</v>
      </c>
      <c r="AY5" s="32"/>
      <c r="BA5" s="28" t="s">
        <v>53</v>
      </c>
      <c r="BB5" s="32"/>
      <c r="BC5" s="32"/>
      <c r="BD5" s="32"/>
      <c r="BE5" s="32"/>
      <c r="BF5" s="32"/>
      <c r="BG5" s="32"/>
      <c r="BH5" s="32"/>
    </row>
    <row r="6" spans="2:62"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579</v>
      </c>
      <c r="AV6" s="25" t="s">
        <v>92</v>
      </c>
      <c r="AX6" s="25" t="s">
        <v>93</v>
      </c>
      <c r="AY6" s="25" t="s">
        <v>94</v>
      </c>
      <c r="BA6" s="25" t="s">
        <v>95</v>
      </c>
      <c r="BB6" s="25" t="s">
        <v>96</v>
      </c>
      <c r="BC6" s="25" t="s">
        <v>97</v>
      </c>
      <c r="BD6" s="25" t="s">
        <v>98</v>
      </c>
      <c r="BE6" s="25" t="s">
        <v>99</v>
      </c>
      <c r="BF6" s="25" t="s">
        <v>100</v>
      </c>
      <c r="BG6" s="25" t="s">
        <v>101</v>
      </c>
      <c r="BH6" s="25" t="s">
        <v>83</v>
      </c>
    </row>
    <row r="7" spans="2:62">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33</v>
      </c>
      <c r="AV7" s="27">
        <v>21</v>
      </c>
      <c r="AX7" s="27">
        <v>3485</v>
      </c>
      <c r="AY7" s="27">
        <v>492</v>
      </c>
      <c r="BA7" s="27">
        <v>1326</v>
      </c>
      <c r="BB7" s="27">
        <v>930</v>
      </c>
      <c r="BC7" s="27">
        <v>647</v>
      </c>
      <c r="BD7" s="27">
        <v>527</v>
      </c>
      <c r="BE7" s="27">
        <v>129</v>
      </c>
      <c r="BF7" s="27">
        <v>133</v>
      </c>
      <c r="BG7" s="27">
        <v>207</v>
      </c>
      <c r="BH7" s="27">
        <v>95</v>
      </c>
    </row>
    <row r="8" spans="2:62">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32</v>
      </c>
      <c r="AV8" s="13">
        <v>21</v>
      </c>
      <c r="AX8" s="13">
        <v>3486</v>
      </c>
      <c r="AY8" s="13">
        <v>490</v>
      </c>
      <c r="BA8" s="13">
        <v>1382</v>
      </c>
      <c r="BB8" s="13">
        <v>902</v>
      </c>
      <c r="BC8" s="13">
        <v>650</v>
      </c>
      <c r="BD8" s="13">
        <v>510</v>
      </c>
      <c r="BE8" s="13">
        <v>127</v>
      </c>
      <c r="BF8" s="13">
        <v>130</v>
      </c>
      <c r="BG8" s="13">
        <v>199</v>
      </c>
      <c r="BH8" s="13">
        <v>95</v>
      </c>
    </row>
    <row r="9" spans="2:62" ht="18.95" customHeight="1">
      <c r="B9" s="20" t="s">
        <v>357</v>
      </c>
      <c r="C9" s="18">
        <v>0.16646609307824789</v>
      </c>
      <c r="D9" s="18">
        <v>0.13555957130353041</v>
      </c>
      <c r="E9" s="18">
        <v>0.18928431739297841</v>
      </c>
      <c r="G9" s="18">
        <v>0.14994804496281111</v>
      </c>
      <c r="H9" s="18">
        <v>0.14180879390989859</v>
      </c>
      <c r="I9" s="18">
        <v>0.19537002876647899</v>
      </c>
      <c r="J9" s="18">
        <v>0.16383328088945001</v>
      </c>
      <c r="K9" s="18">
        <v>0.17837504450846231</v>
      </c>
      <c r="L9" s="18">
        <v>0.1809626714857113</v>
      </c>
      <c r="M9" s="18">
        <v>0.12724935565612211</v>
      </c>
      <c r="N9" s="18">
        <v>0.1681949763425003</v>
      </c>
      <c r="O9" s="18">
        <v>0.215336405856145</v>
      </c>
      <c r="Q9" s="18">
        <v>9.7479135665296326E-2</v>
      </c>
      <c r="R9" s="18">
        <v>0.20394898334179801</v>
      </c>
      <c r="S9" s="18">
        <v>0.16743441454718769</v>
      </c>
      <c r="T9" s="18">
        <v>0.2255385235236467</v>
      </c>
      <c r="V9" s="18">
        <v>0.1212024313660945</v>
      </c>
      <c r="W9" s="18">
        <v>0.10458740738632159</v>
      </c>
      <c r="X9" s="18">
        <v>0.1019141780656436</v>
      </c>
      <c r="Y9" s="18">
        <v>0.204115071605728</v>
      </c>
      <c r="Z9" s="18">
        <v>0.25179146915094319</v>
      </c>
      <c r="AA9" s="18">
        <v>0.2266548057203136</v>
      </c>
      <c r="AB9" s="18">
        <v>0.16206090774484869</v>
      </c>
      <c r="AD9" s="18">
        <v>0.13228119665441801</v>
      </c>
      <c r="AE9" s="18">
        <v>0.12629502432047271</v>
      </c>
      <c r="AF9" s="18">
        <v>0.2284581152583412</v>
      </c>
      <c r="AG9" s="18">
        <v>0.28012146979283159</v>
      </c>
      <c r="AH9" s="18">
        <v>0.18531112144751821</v>
      </c>
      <c r="AI9" s="18">
        <v>0.16465366696005229</v>
      </c>
      <c r="AJ9" s="18">
        <v>0.5835756116425852</v>
      </c>
      <c r="AL9" s="18">
        <v>0.10076</v>
      </c>
      <c r="AM9" s="18">
        <v>0.10405</v>
      </c>
      <c r="AN9" s="18">
        <v>0.13285</v>
      </c>
      <c r="AP9" s="18">
        <v>0.1754968481804435</v>
      </c>
      <c r="AQ9" s="18">
        <v>0.26656589242874529</v>
      </c>
      <c r="AR9" s="18">
        <v>0.15377859189505191</v>
      </c>
      <c r="AS9" s="18">
        <v>0.2265857699030111</v>
      </c>
      <c r="AT9" s="18">
        <v>0.24003217953769829</v>
      </c>
      <c r="AU9" s="18">
        <v>0.32436466255304919</v>
      </c>
      <c r="AV9" s="18">
        <v>8.869556316805606E-2</v>
      </c>
      <c r="AX9" s="18">
        <v>0.1266134281891397</v>
      </c>
      <c r="AY9" s="18">
        <v>0.44185015606568789</v>
      </c>
      <c r="BA9" s="18">
        <v>0.1264865627174768</v>
      </c>
      <c r="BB9" s="18">
        <v>0.15325403734509091</v>
      </c>
      <c r="BC9" s="18">
        <v>0.1603371837094629</v>
      </c>
      <c r="BD9" s="18">
        <v>0.21531032106042669</v>
      </c>
      <c r="BE9" s="18">
        <v>0.20355863706838051</v>
      </c>
      <c r="BF9" s="18">
        <v>0.22745329426966171</v>
      </c>
      <c r="BG9" s="18">
        <v>0.28311280276985262</v>
      </c>
      <c r="BH9" s="18">
        <v>0.25683787698798088</v>
      </c>
    </row>
    <row r="10" spans="2:62" ht="18.95" customHeight="1">
      <c r="B10" s="20" t="s">
        <v>358</v>
      </c>
      <c r="C10" s="18">
        <v>5.4810006741200052E-3</v>
      </c>
      <c r="D10" s="18">
        <v>7.5498206034105338E-3</v>
      </c>
      <c r="E10" s="18">
        <v>3.9046245105206941E-3</v>
      </c>
      <c r="G10" s="18">
        <v>4.5790971687329146E-3</v>
      </c>
      <c r="H10" s="18">
        <v>5.8717710707392422E-3</v>
      </c>
      <c r="I10" s="18">
        <v>2.8659886775382021E-3</v>
      </c>
      <c r="J10" s="18">
        <v>3.338116020797558E-3</v>
      </c>
      <c r="K10" s="18">
        <v>8.2916391410541596E-3</v>
      </c>
      <c r="L10" s="18">
        <v>0</v>
      </c>
      <c r="M10" s="18">
        <v>1.240664165728971E-2</v>
      </c>
      <c r="N10" s="18">
        <v>1.6063368274563099E-3</v>
      </c>
      <c r="O10" s="18">
        <v>7.5101564520924776E-3</v>
      </c>
      <c r="Q10" s="18">
        <v>4.5324118029266029E-3</v>
      </c>
      <c r="R10" s="18">
        <v>1.427364369678348E-3</v>
      </c>
      <c r="S10" s="18">
        <v>8.679808227308107E-3</v>
      </c>
      <c r="T10" s="18">
        <v>7.4718478366101286E-3</v>
      </c>
      <c r="V10" s="18">
        <v>5.7853338961068763E-3</v>
      </c>
      <c r="W10" s="18">
        <v>1.6568391649795539E-3</v>
      </c>
      <c r="X10" s="18">
        <v>0</v>
      </c>
      <c r="Y10" s="18">
        <v>8.2318710907990453E-3</v>
      </c>
      <c r="Z10" s="18">
        <v>8.5384962327796875E-3</v>
      </c>
      <c r="AA10" s="18">
        <v>5.6345027260476573E-3</v>
      </c>
      <c r="AB10" s="18">
        <v>8.7714103630404106E-3</v>
      </c>
      <c r="AD10" s="18">
        <v>6.567754285127742E-3</v>
      </c>
      <c r="AE10" s="18">
        <v>3.9177426774854342E-3</v>
      </c>
      <c r="AF10" s="18">
        <v>6.4032337985770928E-3</v>
      </c>
      <c r="AG10" s="18">
        <v>6.5361635048936141E-3</v>
      </c>
      <c r="AH10" s="18">
        <v>3.0178544258562231E-3</v>
      </c>
      <c r="AI10" s="18">
        <v>6.8225511797145458E-3</v>
      </c>
      <c r="AJ10" s="18">
        <v>0</v>
      </c>
      <c r="AL10" s="18">
        <v>3.7200000000000002E-3</v>
      </c>
      <c r="AM10" s="18">
        <v>3.2499999999999999E-3</v>
      </c>
      <c r="AN10" s="18">
        <v>5.8399999999999997E-3</v>
      </c>
      <c r="AP10" s="18">
        <v>7.3138844121868329E-3</v>
      </c>
      <c r="AQ10" s="18">
        <v>9.1863337995896147E-3</v>
      </c>
      <c r="AR10" s="18">
        <v>0</v>
      </c>
      <c r="AS10" s="18">
        <v>9.1178588691440635E-3</v>
      </c>
      <c r="AT10" s="18">
        <v>7.5055419055149427E-3</v>
      </c>
      <c r="AU10" s="18">
        <v>0</v>
      </c>
      <c r="AV10" s="18">
        <v>4.9816597641724289E-2</v>
      </c>
      <c r="AX10" s="18">
        <v>5.7944146906547256E-3</v>
      </c>
      <c r="AY10" s="18">
        <v>3.749404722689087E-3</v>
      </c>
      <c r="BA10" s="18">
        <v>3.8548340734758028E-3</v>
      </c>
      <c r="BB10" s="18">
        <v>8.5676919025209561E-3</v>
      </c>
      <c r="BC10" s="18">
        <v>7.4506723815409674E-3</v>
      </c>
      <c r="BD10" s="18">
        <v>6.0535575891842103E-3</v>
      </c>
      <c r="BE10" s="18">
        <v>0</v>
      </c>
      <c r="BF10" s="18">
        <v>0</v>
      </c>
      <c r="BG10" s="18">
        <v>5.297686366292507E-3</v>
      </c>
      <c r="BH10" s="18">
        <v>0</v>
      </c>
    </row>
    <row r="11" spans="2:62" ht="18.95" customHeight="1">
      <c r="B11" s="20" t="s">
        <v>359</v>
      </c>
      <c r="C11" s="18">
        <v>9.9224305333560142E-4</v>
      </c>
      <c r="D11" s="18">
        <v>1.151189634294226E-3</v>
      </c>
      <c r="E11" s="18">
        <v>8.724115287604159E-4</v>
      </c>
      <c r="G11" s="18">
        <v>0</v>
      </c>
      <c r="H11" s="18">
        <v>0</v>
      </c>
      <c r="I11" s="18">
        <v>2.9061858617504752E-3</v>
      </c>
      <c r="J11" s="18">
        <v>2.67238968775772E-3</v>
      </c>
      <c r="K11" s="18">
        <v>2.4491817470299782E-3</v>
      </c>
      <c r="L11" s="18">
        <v>0</v>
      </c>
      <c r="M11" s="18">
        <v>0</v>
      </c>
      <c r="N11" s="18">
        <v>0</v>
      </c>
      <c r="O11" s="18">
        <v>2.1155624322344402E-3</v>
      </c>
      <c r="Q11" s="18">
        <v>0</v>
      </c>
      <c r="R11" s="18">
        <v>1.1747727112631709E-3</v>
      </c>
      <c r="S11" s="18">
        <v>1.197643152921707E-3</v>
      </c>
      <c r="T11" s="18">
        <v>2.10049117770924E-3</v>
      </c>
      <c r="V11" s="18">
        <v>1.980940953292187E-3</v>
      </c>
      <c r="W11" s="18">
        <v>0</v>
      </c>
      <c r="X11" s="18">
        <v>0</v>
      </c>
      <c r="Y11" s="18">
        <v>1.676302204191129E-3</v>
      </c>
      <c r="Z11" s="18">
        <v>1.465595175177415E-3</v>
      </c>
      <c r="AA11" s="18">
        <v>0</v>
      </c>
      <c r="AB11" s="18">
        <v>1.839498206547016E-3</v>
      </c>
      <c r="AD11" s="18">
        <v>1.4948927451082629E-3</v>
      </c>
      <c r="AE11" s="18">
        <v>0</v>
      </c>
      <c r="AF11" s="18">
        <v>0</v>
      </c>
      <c r="AG11" s="18">
        <v>5.2538284340857026E-3</v>
      </c>
      <c r="AH11" s="18">
        <v>1.899396181986596E-3</v>
      </c>
      <c r="AI11" s="18">
        <v>0</v>
      </c>
      <c r="AJ11" s="18">
        <v>0</v>
      </c>
      <c r="AL11" s="18">
        <v>0</v>
      </c>
      <c r="AM11" s="18">
        <v>3.1700000000000001E-3</v>
      </c>
      <c r="AN11" s="18">
        <v>0</v>
      </c>
      <c r="AP11" s="18">
        <v>0</v>
      </c>
      <c r="AQ11" s="18">
        <v>4.6722120427974299E-3</v>
      </c>
      <c r="AR11" s="18">
        <v>0</v>
      </c>
      <c r="AS11" s="18">
        <v>1.0920145792800511E-3</v>
      </c>
      <c r="AT11" s="18">
        <v>0</v>
      </c>
      <c r="AU11" s="18">
        <v>0</v>
      </c>
      <c r="AV11" s="18">
        <v>0</v>
      </c>
      <c r="AX11" s="18">
        <v>1.1444095965692949E-3</v>
      </c>
      <c r="AY11" s="18">
        <v>0</v>
      </c>
      <c r="BA11" s="18">
        <v>8.3704886886682632E-4</v>
      </c>
      <c r="BB11" s="18">
        <v>2.2271053363645899E-3</v>
      </c>
      <c r="BC11" s="18">
        <v>1.26976638879258E-3</v>
      </c>
      <c r="BD11" s="18">
        <v>0</v>
      </c>
      <c r="BE11" s="18">
        <v>0</v>
      </c>
      <c r="BF11" s="18">
        <v>0</v>
      </c>
      <c r="BG11" s="18">
        <v>0</v>
      </c>
      <c r="BH11" s="18">
        <v>0</v>
      </c>
    </row>
    <row r="12" spans="2:62" ht="18.95" customHeight="1">
      <c r="B12" s="20" t="s">
        <v>436</v>
      </c>
      <c r="C12" s="18">
        <v>1.368707778192811E-3</v>
      </c>
      <c r="D12" s="18">
        <v>1.2552645022662139E-3</v>
      </c>
      <c r="E12" s="18">
        <v>1.458891389368306E-3</v>
      </c>
      <c r="G12" s="18">
        <v>0</v>
      </c>
      <c r="H12" s="18">
        <v>2.1421211628395629E-3</v>
      </c>
      <c r="I12" s="18">
        <v>0</v>
      </c>
      <c r="J12" s="18">
        <v>3.338116020797558E-3</v>
      </c>
      <c r="K12" s="18">
        <v>0</v>
      </c>
      <c r="L12" s="18">
        <v>0</v>
      </c>
      <c r="M12" s="18">
        <v>1.369510693853937E-3</v>
      </c>
      <c r="N12" s="18">
        <v>3.5667302112981211E-3</v>
      </c>
      <c r="O12" s="18">
        <v>0</v>
      </c>
      <c r="Q12" s="18">
        <v>7.6534736709867491E-4</v>
      </c>
      <c r="R12" s="18">
        <v>2.5824309785575251E-3</v>
      </c>
      <c r="S12" s="18">
        <v>0</v>
      </c>
      <c r="T12" s="18">
        <v>2.56611794884111E-3</v>
      </c>
      <c r="V12" s="18">
        <v>6.1384364669639169E-3</v>
      </c>
      <c r="W12" s="18">
        <v>0</v>
      </c>
      <c r="X12" s="18">
        <v>0</v>
      </c>
      <c r="Y12" s="18">
        <v>1.8395938920160639E-3</v>
      </c>
      <c r="Z12" s="18">
        <v>1.586122028674861E-3</v>
      </c>
      <c r="AA12" s="18">
        <v>0</v>
      </c>
      <c r="AB12" s="18">
        <v>0</v>
      </c>
      <c r="AD12" s="18">
        <v>0</v>
      </c>
      <c r="AE12" s="18">
        <v>0</v>
      </c>
      <c r="AF12" s="18">
        <v>1.637674685257463E-3</v>
      </c>
      <c r="AG12" s="18">
        <v>0</v>
      </c>
      <c r="AH12" s="18">
        <v>0</v>
      </c>
      <c r="AI12" s="18">
        <v>9.9401238550264285E-3</v>
      </c>
      <c r="AJ12" s="18">
        <v>0.17861705748632431</v>
      </c>
      <c r="AL12" s="18">
        <v>0</v>
      </c>
      <c r="AM12" s="18">
        <v>5.4299999999999999E-3</v>
      </c>
      <c r="AN12" s="18">
        <v>0</v>
      </c>
      <c r="AP12" s="18">
        <v>0</v>
      </c>
      <c r="AQ12" s="18">
        <v>2.198278027740926E-3</v>
      </c>
      <c r="AR12" s="18">
        <v>0</v>
      </c>
      <c r="AS12" s="18">
        <v>1.198389732479899E-3</v>
      </c>
      <c r="AT12" s="18">
        <v>0</v>
      </c>
      <c r="AU12" s="18">
        <v>0</v>
      </c>
      <c r="AV12" s="18">
        <v>0</v>
      </c>
      <c r="AX12" s="18">
        <v>1.5786074903697089E-3</v>
      </c>
      <c r="AY12" s="18">
        <v>0</v>
      </c>
      <c r="BA12" s="18">
        <v>2.593803360339307E-3</v>
      </c>
      <c r="BB12" s="18">
        <v>9.9031465242579541E-4</v>
      </c>
      <c r="BC12" s="18">
        <v>0</v>
      </c>
      <c r="BD12" s="18">
        <v>0</v>
      </c>
      <c r="BE12" s="18">
        <v>0</v>
      </c>
      <c r="BF12" s="18">
        <v>0</v>
      </c>
      <c r="BG12" s="18">
        <v>0</v>
      </c>
      <c r="BH12" s="18">
        <v>1.0812842557224599E-2</v>
      </c>
    </row>
    <row r="13" spans="2:62" ht="18.95" customHeight="1">
      <c r="B13" s="20" t="s">
        <v>437</v>
      </c>
      <c r="C13" s="18">
        <v>1.01491603058339E-3</v>
      </c>
      <c r="D13" s="18">
        <v>5.3620903160150478E-4</v>
      </c>
      <c r="E13" s="18">
        <v>1.384795918705974E-3</v>
      </c>
      <c r="G13" s="18">
        <v>0</v>
      </c>
      <c r="H13" s="18">
        <v>0</v>
      </c>
      <c r="I13" s="18">
        <v>4.9166409040256841E-3</v>
      </c>
      <c r="J13" s="18">
        <v>2.67238968775772E-3</v>
      </c>
      <c r="K13" s="18">
        <v>0</v>
      </c>
      <c r="L13" s="18">
        <v>0</v>
      </c>
      <c r="M13" s="18">
        <v>1.8233403197214541E-3</v>
      </c>
      <c r="N13" s="18">
        <v>0</v>
      </c>
      <c r="O13" s="18">
        <v>0</v>
      </c>
      <c r="Q13" s="18">
        <v>8.8641367918274787E-4</v>
      </c>
      <c r="R13" s="18">
        <v>1.116825177498993E-3</v>
      </c>
      <c r="S13" s="18">
        <v>0</v>
      </c>
      <c r="T13" s="18">
        <v>2.1229920721866111E-3</v>
      </c>
      <c r="V13" s="18">
        <v>2.036012332274561E-3</v>
      </c>
      <c r="W13" s="18">
        <v>0</v>
      </c>
      <c r="X13" s="18">
        <v>1.83162434462218E-3</v>
      </c>
      <c r="Y13" s="18">
        <v>1.676302204191129E-3</v>
      </c>
      <c r="Z13" s="18">
        <v>1.579511350537551E-3</v>
      </c>
      <c r="AA13" s="18">
        <v>0</v>
      </c>
      <c r="AB13" s="18">
        <v>0</v>
      </c>
      <c r="AD13" s="18">
        <v>1.581304524967634E-3</v>
      </c>
      <c r="AE13" s="18">
        <v>0</v>
      </c>
      <c r="AF13" s="18">
        <v>1.162472606054396E-3</v>
      </c>
      <c r="AG13" s="18">
        <v>0</v>
      </c>
      <c r="AH13" s="18">
        <v>0</v>
      </c>
      <c r="AI13" s="18">
        <v>3.1603432168395931E-3</v>
      </c>
      <c r="AJ13" s="18">
        <v>0</v>
      </c>
      <c r="AL13" s="18">
        <v>0</v>
      </c>
      <c r="AM13" s="18">
        <v>1.6199999999999999E-3</v>
      </c>
      <c r="AN13" s="18">
        <v>0</v>
      </c>
      <c r="AP13" s="18">
        <v>2.051709999413078E-3</v>
      </c>
      <c r="AQ13" s="18">
        <v>0</v>
      </c>
      <c r="AR13" s="18">
        <v>0</v>
      </c>
      <c r="AS13" s="18">
        <v>0</v>
      </c>
      <c r="AT13" s="18">
        <v>0</v>
      </c>
      <c r="AU13" s="18">
        <v>0</v>
      </c>
      <c r="AV13" s="18">
        <v>0</v>
      </c>
      <c r="AX13" s="18">
        <v>1.1705596136018571E-3</v>
      </c>
      <c r="AY13" s="18">
        <v>0</v>
      </c>
      <c r="BA13" s="18">
        <v>1.6329332835198021E-3</v>
      </c>
      <c r="BB13" s="18">
        <v>1.0373564529346541E-3</v>
      </c>
      <c r="BC13" s="18">
        <v>0</v>
      </c>
      <c r="BD13" s="18">
        <v>1.7423658986314089E-3</v>
      </c>
      <c r="BE13" s="18">
        <v>0</v>
      </c>
      <c r="BF13" s="18">
        <v>0</v>
      </c>
      <c r="BG13" s="18">
        <v>0</v>
      </c>
      <c r="BH13" s="18">
        <v>0</v>
      </c>
    </row>
    <row r="14" spans="2:62" ht="18.95" customHeight="1">
      <c r="B14" s="20" t="s">
        <v>438</v>
      </c>
      <c r="C14" s="18">
        <v>6.9510770179296907E-3</v>
      </c>
      <c r="D14" s="18">
        <v>9.3297738792433513E-3</v>
      </c>
      <c r="E14" s="18">
        <v>5.1400399631578329E-3</v>
      </c>
      <c r="G14" s="18">
        <v>9.0980660645136827E-3</v>
      </c>
      <c r="H14" s="18">
        <v>7.5074180527655463E-3</v>
      </c>
      <c r="I14" s="18">
        <v>1.2127380162717111E-2</v>
      </c>
      <c r="J14" s="18">
        <v>2.67238968775772E-3</v>
      </c>
      <c r="K14" s="18">
        <v>4.9463582554915026E-3</v>
      </c>
      <c r="L14" s="18">
        <v>5.2571359574772533E-3</v>
      </c>
      <c r="M14" s="18">
        <v>9.4996861075340028E-3</v>
      </c>
      <c r="N14" s="18">
        <v>1.6063368274563099E-3</v>
      </c>
      <c r="O14" s="18">
        <v>1.227416317937555E-2</v>
      </c>
      <c r="Q14" s="18">
        <v>8.7936499660142848E-3</v>
      </c>
      <c r="R14" s="18">
        <v>3.8772205012789249E-3</v>
      </c>
      <c r="S14" s="18">
        <v>5.6453818747059558E-3</v>
      </c>
      <c r="T14" s="18">
        <v>8.4932217245881052E-3</v>
      </c>
      <c r="V14" s="18">
        <v>1.0004805103290611E-2</v>
      </c>
      <c r="W14" s="18">
        <v>1.4509137126833591E-2</v>
      </c>
      <c r="X14" s="18">
        <v>5.0481580927240676E-3</v>
      </c>
      <c r="Y14" s="18">
        <v>8.2404922938713304E-3</v>
      </c>
      <c r="Z14" s="18">
        <v>4.9917423203282348E-3</v>
      </c>
      <c r="AA14" s="18">
        <v>4.0236196333260704E-3</v>
      </c>
      <c r="AB14" s="18">
        <v>1.674139774185559E-3</v>
      </c>
      <c r="AD14" s="18">
        <v>1.043218149973855E-2</v>
      </c>
      <c r="AE14" s="18">
        <v>7.2178442472064794E-3</v>
      </c>
      <c r="AF14" s="18">
        <v>5.3736546066029418E-3</v>
      </c>
      <c r="AG14" s="18">
        <v>5.240643026555798E-3</v>
      </c>
      <c r="AH14" s="18">
        <v>5.2556605168009333E-3</v>
      </c>
      <c r="AI14" s="18">
        <v>0</v>
      </c>
      <c r="AJ14" s="18">
        <v>0</v>
      </c>
      <c r="AL14" s="18">
        <v>1.468E-2</v>
      </c>
      <c r="AM14" s="18">
        <v>6.0400000000000002E-3</v>
      </c>
      <c r="AN14" s="18">
        <v>2.1219999999999999E-2</v>
      </c>
      <c r="AP14" s="18">
        <v>4.7032423192773379E-3</v>
      </c>
      <c r="AQ14" s="18">
        <v>9.833023747527956E-3</v>
      </c>
      <c r="AR14" s="18">
        <v>6.6928321726841926E-3</v>
      </c>
      <c r="AS14" s="18">
        <v>2.269319411720417E-3</v>
      </c>
      <c r="AT14" s="18">
        <v>0</v>
      </c>
      <c r="AU14" s="18">
        <v>0</v>
      </c>
      <c r="AV14" s="18">
        <v>0</v>
      </c>
      <c r="AX14" s="18">
        <v>7.6956054850621219E-3</v>
      </c>
      <c r="AY14" s="18">
        <v>2.2865097440474039E-3</v>
      </c>
      <c r="BA14" s="18">
        <v>1.035164246377075E-2</v>
      </c>
      <c r="BB14" s="18">
        <v>9.5790462864932223E-3</v>
      </c>
      <c r="BC14" s="18">
        <v>4.6098727113831998E-3</v>
      </c>
      <c r="BD14" s="18">
        <v>1.7496581666795979E-3</v>
      </c>
      <c r="BE14" s="18">
        <v>0</v>
      </c>
      <c r="BF14" s="18">
        <v>0</v>
      </c>
      <c r="BG14" s="18">
        <v>0</v>
      </c>
      <c r="BH14" s="18">
        <v>1.1805987607670239E-2</v>
      </c>
    </row>
    <row r="15" spans="2:62" ht="18.95" customHeight="1">
      <c r="B15" s="20" t="s">
        <v>439</v>
      </c>
      <c r="C15" s="18">
        <v>2.5342975259234949E-3</v>
      </c>
      <c r="D15" s="18">
        <v>3.6002759925227142E-3</v>
      </c>
      <c r="E15" s="18">
        <v>1.7214052570917961E-3</v>
      </c>
      <c r="G15" s="18">
        <v>4.5189688957807681E-3</v>
      </c>
      <c r="H15" s="18">
        <v>2.1421211628395629E-3</v>
      </c>
      <c r="I15" s="18">
        <v>7.4904007715090679E-3</v>
      </c>
      <c r="J15" s="18">
        <v>3.338116020797558E-3</v>
      </c>
      <c r="K15" s="18">
        <v>0</v>
      </c>
      <c r="L15" s="18">
        <v>2.3941262507408121E-3</v>
      </c>
      <c r="M15" s="18">
        <v>3.2728567649369959E-3</v>
      </c>
      <c r="N15" s="18">
        <v>0</v>
      </c>
      <c r="O15" s="18">
        <v>2.2548959900580228E-3</v>
      </c>
      <c r="Q15" s="18">
        <v>3.822646769265452E-3</v>
      </c>
      <c r="R15" s="18">
        <v>1.4527553247124501E-3</v>
      </c>
      <c r="S15" s="18">
        <v>3.2339312674942331E-3</v>
      </c>
      <c r="T15" s="18">
        <v>1.0708671289705949E-3</v>
      </c>
      <c r="V15" s="18">
        <v>7.963204780984055E-3</v>
      </c>
      <c r="W15" s="18">
        <v>4.7057431760549068E-3</v>
      </c>
      <c r="X15" s="18">
        <v>0</v>
      </c>
      <c r="Y15" s="18">
        <v>1.576070375099629E-3</v>
      </c>
      <c r="Z15" s="18">
        <v>1.579511350537551E-3</v>
      </c>
      <c r="AA15" s="18">
        <v>0</v>
      </c>
      <c r="AB15" s="18">
        <v>1.7324621041687131E-3</v>
      </c>
      <c r="AD15" s="18">
        <v>2.4496265252221369E-3</v>
      </c>
      <c r="AE15" s="18">
        <v>2.3626926464557531E-3</v>
      </c>
      <c r="AF15" s="18">
        <v>4.19771822622334E-3</v>
      </c>
      <c r="AG15" s="18">
        <v>5.4385933778758801E-3</v>
      </c>
      <c r="AH15" s="18">
        <v>1.53591945503563E-3</v>
      </c>
      <c r="AI15" s="18">
        <v>0</v>
      </c>
      <c r="AJ15" s="18">
        <v>0</v>
      </c>
      <c r="AL15" s="18">
        <v>5.62E-3</v>
      </c>
      <c r="AM15" s="18">
        <v>1.42E-3</v>
      </c>
      <c r="AN15" s="18">
        <v>6.3299999999999997E-3</v>
      </c>
      <c r="AP15" s="18">
        <v>0</v>
      </c>
      <c r="AQ15" s="18">
        <v>2.487305298724346E-3</v>
      </c>
      <c r="AR15" s="18">
        <v>0</v>
      </c>
      <c r="AS15" s="18">
        <v>2.064868523230881E-3</v>
      </c>
      <c r="AT15" s="18">
        <v>0</v>
      </c>
      <c r="AU15" s="18">
        <v>0</v>
      </c>
      <c r="AV15" s="18">
        <v>0</v>
      </c>
      <c r="AX15" s="18">
        <v>2.5911785539220761E-3</v>
      </c>
      <c r="AY15" s="18">
        <v>2.3598239046860679E-3</v>
      </c>
      <c r="BA15" s="18">
        <v>3.819257879465771E-3</v>
      </c>
      <c r="BB15" s="18">
        <v>3.4871742109447942E-3</v>
      </c>
      <c r="BC15" s="18">
        <v>1.3533947733108339E-3</v>
      </c>
      <c r="BD15" s="18">
        <v>1.7423658986314089E-3</v>
      </c>
      <c r="BE15" s="18">
        <v>0</v>
      </c>
      <c r="BF15" s="18">
        <v>0</v>
      </c>
      <c r="BG15" s="18">
        <v>0</v>
      </c>
      <c r="BH15" s="18">
        <v>0</v>
      </c>
    </row>
    <row r="16" spans="2:62" ht="18.95" customHeight="1">
      <c r="B16" s="20" t="s">
        <v>440</v>
      </c>
      <c r="C16" s="18">
        <v>2.8063267901984618E-3</v>
      </c>
      <c r="D16" s="18">
        <v>4.8770333295757723E-3</v>
      </c>
      <c r="E16" s="18">
        <v>1.2225038128125399E-3</v>
      </c>
      <c r="G16" s="18">
        <v>0</v>
      </c>
      <c r="H16" s="18">
        <v>4.1279087096029489E-3</v>
      </c>
      <c r="I16" s="18">
        <v>2.2285623919688132E-3</v>
      </c>
      <c r="J16" s="18">
        <v>8.2048528759223836E-3</v>
      </c>
      <c r="K16" s="18">
        <v>2.0823018436499502E-3</v>
      </c>
      <c r="L16" s="18">
        <v>0</v>
      </c>
      <c r="M16" s="18">
        <v>2.9913636182815431E-3</v>
      </c>
      <c r="N16" s="18">
        <v>3.7898309371814571E-3</v>
      </c>
      <c r="O16" s="18">
        <v>0</v>
      </c>
      <c r="Q16" s="18">
        <v>3.759851208162072E-3</v>
      </c>
      <c r="R16" s="18">
        <v>0</v>
      </c>
      <c r="S16" s="18">
        <v>5.8234306319396231E-3</v>
      </c>
      <c r="T16" s="18">
        <v>1.087050430162011E-3</v>
      </c>
      <c r="V16" s="18">
        <v>2.1958576715722352E-3</v>
      </c>
      <c r="W16" s="18">
        <v>4.8023621054556357E-3</v>
      </c>
      <c r="X16" s="18">
        <v>1.6778127156995819E-3</v>
      </c>
      <c r="Y16" s="18">
        <v>1.58961647017427E-3</v>
      </c>
      <c r="Z16" s="18">
        <v>1.8217852320964851E-3</v>
      </c>
      <c r="AA16" s="18">
        <v>5.5991054736130447E-3</v>
      </c>
      <c r="AB16" s="18">
        <v>1.9540607777607782E-3</v>
      </c>
      <c r="AD16" s="18">
        <v>3.6477111634240461E-3</v>
      </c>
      <c r="AE16" s="18">
        <v>1.3940010927587E-3</v>
      </c>
      <c r="AF16" s="18">
        <v>2.6718867728521621E-3</v>
      </c>
      <c r="AG16" s="18">
        <v>6.5306895214275592E-3</v>
      </c>
      <c r="AH16" s="18">
        <v>2.1054659254929799E-3</v>
      </c>
      <c r="AI16" s="18">
        <v>2.699814095430159E-3</v>
      </c>
      <c r="AJ16" s="18">
        <v>0</v>
      </c>
      <c r="AL16" s="18">
        <v>5.7000000000000002E-3</v>
      </c>
      <c r="AM16" s="18">
        <v>0</v>
      </c>
      <c r="AN16" s="18">
        <v>5.0200000000000002E-3</v>
      </c>
      <c r="AP16" s="18">
        <v>1.1689263033998851E-2</v>
      </c>
      <c r="AQ16" s="18">
        <v>0</v>
      </c>
      <c r="AR16" s="18">
        <v>0</v>
      </c>
      <c r="AS16" s="18">
        <v>1.330437349829816E-3</v>
      </c>
      <c r="AT16" s="18">
        <v>0</v>
      </c>
      <c r="AU16" s="18">
        <v>0</v>
      </c>
      <c r="AV16" s="18">
        <v>0</v>
      </c>
      <c r="AX16" s="18">
        <v>3.2366941738884488E-3</v>
      </c>
      <c r="AY16" s="18">
        <v>0</v>
      </c>
      <c r="BA16" s="18">
        <v>2.9715807372135208E-3</v>
      </c>
      <c r="BB16" s="18">
        <v>1.078462370432213E-3</v>
      </c>
      <c r="BC16" s="18">
        <v>3.478526381845913E-3</v>
      </c>
      <c r="BD16" s="18">
        <v>7.7307892236316922E-3</v>
      </c>
      <c r="BE16" s="18">
        <v>0</v>
      </c>
      <c r="BF16" s="18">
        <v>0</v>
      </c>
      <c r="BG16" s="18">
        <v>0</v>
      </c>
      <c r="BH16" s="18">
        <v>0</v>
      </c>
    </row>
    <row r="17" spans="2:60" ht="18.95" customHeight="1">
      <c r="B17" s="20" t="s">
        <v>441</v>
      </c>
      <c r="C17" s="18">
        <v>6.7498824556800566E-3</v>
      </c>
      <c r="D17" s="18">
        <v>8.0480858946606459E-3</v>
      </c>
      <c r="E17" s="18">
        <v>5.7681159296294766E-3</v>
      </c>
      <c r="G17" s="18">
        <v>0</v>
      </c>
      <c r="H17" s="18">
        <v>1.400647376030024E-2</v>
      </c>
      <c r="I17" s="18">
        <v>2.433032427974042E-3</v>
      </c>
      <c r="J17" s="18">
        <v>8.4978426310252202E-3</v>
      </c>
      <c r="K17" s="18">
        <v>4.5209299371060949E-3</v>
      </c>
      <c r="L17" s="18">
        <v>7.7039845389039983E-3</v>
      </c>
      <c r="M17" s="18">
        <v>7.5619063323289701E-3</v>
      </c>
      <c r="N17" s="18">
        <v>3.7217301012842079E-3</v>
      </c>
      <c r="O17" s="18">
        <v>7.8291615999613491E-3</v>
      </c>
      <c r="Q17" s="18">
        <v>9.0926699418284237E-3</v>
      </c>
      <c r="R17" s="18">
        <v>8.3144969734833089E-3</v>
      </c>
      <c r="S17" s="18">
        <v>4.8332767251070318E-3</v>
      </c>
      <c r="T17" s="18">
        <v>4.2370653977867271E-3</v>
      </c>
      <c r="V17" s="18">
        <v>1.8063035431843458E-2</v>
      </c>
      <c r="W17" s="18">
        <v>1.138343762729126E-2</v>
      </c>
      <c r="X17" s="18">
        <v>5.15210673875292E-3</v>
      </c>
      <c r="Y17" s="18">
        <v>3.3744583481968198E-3</v>
      </c>
      <c r="Z17" s="18">
        <v>5.5258287003147584E-3</v>
      </c>
      <c r="AA17" s="18">
        <v>1.567517147174677E-3</v>
      </c>
      <c r="AB17" s="18">
        <v>1.772730899305145E-3</v>
      </c>
      <c r="AD17" s="18">
        <v>9.0955655989312708E-3</v>
      </c>
      <c r="AE17" s="18">
        <v>3.905660529463794E-3</v>
      </c>
      <c r="AF17" s="18">
        <v>4.210481169917033E-3</v>
      </c>
      <c r="AG17" s="18">
        <v>1.3295006623362851E-2</v>
      </c>
      <c r="AH17" s="18">
        <v>9.0056103985490243E-3</v>
      </c>
      <c r="AI17" s="18">
        <v>2.9324156290035279E-3</v>
      </c>
      <c r="AJ17" s="18">
        <v>0</v>
      </c>
      <c r="AL17" s="18">
        <v>1.8669999999999999E-2</v>
      </c>
      <c r="AM17" s="18">
        <v>4.3699999999999998E-3</v>
      </c>
      <c r="AN17" s="18">
        <v>2.2919999999999999E-2</v>
      </c>
      <c r="AP17" s="18">
        <v>0</v>
      </c>
      <c r="AQ17" s="18">
        <v>4.7186034185336592E-3</v>
      </c>
      <c r="AR17" s="18">
        <v>0</v>
      </c>
      <c r="AS17" s="18">
        <v>4.6717825757054037E-3</v>
      </c>
      <c r="AT17" s="18">
        <v>0</v>
      </c>
      <c r="AU17" s="18">
        <v>3.0540099466313229E-2</v>
      </c>
      <c r="AV17" s="18">
        <v>0</v>
      </c>
      <c r="AX17" s="18">
        <v>7.2389159621277536E-3</v>
      </c>
      <c r="AY17" s="18">
        <v>2.083152826596072E-3</v>
      </c>
      <c r="BA17" s="18">
        <v>1.2285089845352039E-2</v>
      </c>
      <c r="BB17" s="18">
        <v>6.6155471235252727E-3</v>
      </c>
      <c r="BC17" s="18">
        <v>0</v>
      </c>
      <c r="BD17" s="18">
        <v>3.9506470900682001E-3</v>
      </c>
      <c r="BE17" s="18">
        <v>8.0669819645758888E-3</v>
      </c>
      <c r="BF17" s="18">
        <v>0</v>
      </c>
      <c r="BG17" s="18">
        <v>0</v>
      </c>
      <c r="BH17" s="18">
        <v>1.2253108138646119E-2</v>
      </c>
    </row>
    <row r="18" spans="2:60" ht="18.95" customHeight="1">
      <c r="B18" s="20" t="s">
        <v>442</v>
      </c>
      <c r="C18" s="18">
        <v>5.7496099641219153E-3</v>
      </c>
      <c r="D18" s="18">
        <v>7.8019181668358443E-3</v>
      </c>
      <c r="E18" s="18">
        <v>4.1865156881232806E-3</v>
      </c>
      <c r="G18" s="18">
        <v>4.5189688957807681E-3</v>
      </c>
      <c r="H18" s="18">
        <v>5.7888289756909336E-3</v>
      </c>
      <c r="I18" s="18">
        <v>2.9745304126183869E-3</v>
      </c>
      <c r="J18" s="18">
        <v>0</v>
      </c>
      <c r="K18" s="18">
        <v>2.4850950425946302E-3</v>
      </c>
      <c r="L18" s="18">
        <v>2.4022161632895941E-3</v>
      </c>
      <c r="M18" s="18">
        <v>1.5423542338003259E-2</v>
      </c>
      <c r="N18" s="18">
        <v>7.7567201262919083E-3</v>
      </c>
      <c r="O18" s="18">
        <v>2.110253055810384E-3</v>
      </c>
      <c r="Q18" s="18">
        <v>1.0906450252244451E-2</v>
      </c>
      <c r="R18" s="18">
        <v>1.43126430936096E-3</v>
      </c>
      <c r="S18" s="18">
        <v>2.1157399915913938E-3</v>
      </c>
      <c r="T18" s="18">
        <v>5.7843442180824144E-3</v>
      </c>
      <c r="V18" s="18">
        <v>2.2726029580660459E-2</v>
      </c>
      <c r="W18" s="18">
        <v>6.3831702250478949E-3</v>
      </c>
      <c r="X18" s="18">
        <v>5.5062931039080026E-3</v>
      </c>
      <c r="Y18" s="18">
        <v>3.1438576347100531E-3</v>
      </c>
      <c r="Z18" s="18">
        <v>0</v>
      </c>
      <c r="AA18" s="18">
        <v>0</v>
      </c>
      <c r="AB18" s="18">
        <v>1.9540607777607782E-3</v>
      </c>
      <c r="AD18" s="18">
        <v>8.9939290881924858E-3</v>
      </c>
      <c r="AE18" s="18">
        <v>6.7305237698992593E-3</v>
      </c>
      <c r="AF18" s="18">
        <v>2.8245586537797261E-3</v>
      </c>
      <c r="AG18" s="18">
        <v>0</v>
      </c>
      <c r="AH18" s="18">
        <v>3.586243858537716E-3</v>
      </c>
      <c r="AI18" s="18">
        <v>3.7953792646015479E-3</v>
      </c>
      <c r="AJ18" s="18">
        <v>0</v>
      </c>
      <c r="AL18" s="18">
        <v>1.593E-2</v>
      </c>
      <c r="AM18" s="18">
        <v>1.201E-2</v>
      </c>
      <c r="AN18" s="18">
        <v>6.9699999999999996E-3</v>
      </c>
      <c r="AP18" s="18">
        <v>2.148617055145617E-3</v>
      </c>
      <c r="AQ18" s="18">
        <v>2.8054557238849031E-3</v>
      </c>
      <c r="AR18" s="18">
        <v>0</v>
      </c>
      <c r="AS18" s="18">
        <v>9.6085919361025467E-4</v>
      </c>
      <c r="AT18" s="18">
        <v>0</v>
      </c>
      <c r="AU18" s="18">
        <v>0</v>
      </c>
      <c r="AV18" s="18">
        <v>0</v>
      </c>
      <c r="AX18" s="18">
        <v>6.3952845191364771E-3</v>
      </c>
      <c r="AY18" s="18">
        <v>1.6790834588922951E-3</v>
      </c>
      <c r="BA18" s="18">
        <v>1.0002402717553699E-2</v>
      </c>
      <c r="BB18" s="18">
        <v>7.1022609564134849E-3</v>
      </c>
      <c r="BC18" s="18">
        <v>3.0203277201132799E-3</v>
      </c>
      <c r="BD18" s="18">
        <v>0</v>
      </c>
      <c r="BE18" s="18">
        <v>0</v>
      </c>
      <c r="BF18" s="18">
        <v>0</v>
      </c>
      <c r="BG18" s="18">
        <v>4.6689414152329047E-3</v>
      </c>
      <c r="BH18" s="18">
        <v>0</v>
      </c>
    </row>
    <row r="19" spans="2:60" ht="18.95" customHeight="1">
      <c r="B19" s="20" t="s">
        <v>443</v>
      </c>
      <c r="C19" s="18">
        <v>5.687238998735842E-2</v>
      </c>
      <c r="D19" s="18">
        <v>6.1737608630727518E-2</v>
      </c>
      <c r="E19" s="18">
        <v>5.3263878576399602E-2</v>
      </c>
      <c r="G19" s="18">
        <v>3.1591085641362378E-2</v>
      </c>
      <c r="H19" s="18">
        <v>5.1754212131395173E-2</v>
      </c>
      <c r="I19" s="18">
        <v>4.4869096705294549E-2</v>
      </c>
      <c r="J19" s="18">
        <v>3.2442781358299998E-2</v>
      </c>
      <c r="K19" s="18">
        <v>7.1732458764244084E-2</v>
      </c>
      <c r="L19" s="18">
        <v>6.0597297863822092E-2</v>
      </c>
      <c r="M19" s="18">
        <v>9.421297300471243E-2</v>
      </c>
      <c r="N19" s="18">
        <v>4.9596769498333047E-2</v>
      </c>
      <c r="O19" s="18">
        <v>3.9199187322337799E-2</v>
      </c>
      <c r="Q19" s="18">
        <v>8.8311232584244365E-2</v>
      </c>
      <c r="R19" s="18">
        <v>4.7329715885016388E-2</v>
      </c>
      <c r="S19" s="18">
        <v>3.7309359138345578E-2</v>
      </c>
      <c r="T19" s="18">
        <v>3.7805549231572928E-2</v>
      </c>
      <c r="V19" s="18">
        <v>0.17312430020729239</v>
      </c>
      <c r="W19" s="18">
        <v>0.11255464085858349</v>
      </c>
      <c r="X19" s="18">
        <v>2.4527026458503239E-2</v>
      </c>
      <c r="Y19" s="18">
        <v>3.3865949303443638E-2</v>
      </c>
      <c r="Z19" s="18">
        <v>1.557498241530369E-2</v>
      </c>
      <c r="AA19" s="18">
        <v>1.2316044727040639E-2</v>
      </c>
      <c r="AB19" s="18">
        <v>2.1677375750969931E-2</v>
      </c>
      <c r="AD19" s="18">
        <v>8.3120943072025999E-2</v>
      </c>
      <c r="AE19" s="18">
        <v>5.5777423189618168E-2</v>
      </c>
      <c r="AF19" s="18">
        <v>5.2006404285762572E-2</v>
      </c>
      <c r="AG19" s="18">
        <v>2.0431058584091059E-2</v>
      </c>
      <c r="AH19" s="18">
        <v>3.2551513785968642E-2</v>
      </c>
      <c r="AI19" s="18">
        <v>2.774599425001777E-2</v>
      </c>
      <c r="AJ19" s="18">
        <v>0</v>
      </c>
      <c r="AL19" s="18">
        <v>0.14266000000000001</v>
      </c>
      <c r="AM19" s="18">
        <v>7.5819999999999999E-2</v>
      </c>
      <c r="AN19" s="18">
        <v>5.0639999999999998E-2</v>
      </c>
      <c r="AP19" s="18">
        <v>2.2077754156630779E-2</v>
      </c>
      <c r="AQ19" s="18">
        <v>3.5317449182683112E-2</v>
      </c>
      <c r="AR19" s="18">
        <v>3.3996001076720933E-2</v>
      </c>
      <c r="AS19" s="18">
        <v>9.9443241042255874E-3</v>
      </c>
      <c r="AT19" s="18">
        <v>6.4059612202175186E-3</v>
      </c>
      <c r="AU19" s="18">
        <v>5.5533078826923037E-2</v>
      </c>
      <c r="AV19" s="18">
        <v>4.6263062419807148E-2</v>
      </c>
      <c r="AX19" s="18">
        <v>6.3155432194771835E-2</v>
      </c>
      <c r="AY19" s="18">
        <v>1.7346018677446569E-2</v>
      </c>
      <c r="BA19" s="18">
        <v>9.7087397366227832E-2</v>
      </c>
      <c r="BB19" s="18">
        <v>6.3210324548139032E-2</v>
      </c>
      <c r="BC19" s="18">
        <v>2.714931713475479E-2</v>
      </c>
      <c r="BD19" s="18">
        <v>1.9551498668012111E-2</v>
      </c>
      <c r="BE19" s="18">
        <v>8.3478210892174286E-3</v>
      </c>
      <c r="BF19" s="18">
        <v>7.8789165481365202E-3</v>
      </c>
      <c r="BG19" s="18">
        <v>5.2405849438506291E-3</v>
      </c>
      <c r="BH19" s="18">
        <v>6.2912618171281423E-2</v>
      </c>
    </row>
    <row r="20" spans="2:60" ht="18.95" customHeight="1">
      <c r="B20" s="20" t="s">
        <v>444</v>
      </c>
      <c r="C20" s="18">
        <v>2.7435425839920511E-2</v>
      </c>
      <c r="D20" s="18">
        <v>2.8760841464316209E-2</v>
      </c>
      <c r="E20" s="18">
        <v>2.6479150992445119E-2</v>
      </c>
      <c r="G20" s="18">
        <v>1.6896582574817388E-2</v>
      </c>
      <c r="H20" s="18">
        <v>3.0122174760322681E-2</v>
      </c>
      <c r="I20" s="18">
        <v>3.3034440257917512E-2</v>
      </c>
      <c r="J20" s="18">
        <v>3.5325684417889448E-2</v>
      </c>
      <c r="K20" s="18">
        <v>2.5110807480099129E-2</v>
      </c>
      <c r="L20" s="18">
        <v>3.684302621623331E-2</v>
      </c>
      <c r="M20" s="18">
        <v>2.3473143785223569E-2</v>
      </c>
      <c r="N20" s="18">
        <v>2.5774638330944361E-2</v>
      </c>
      <c r="O20" s="18">
        <v>1.7783541412664319E-2</v>
      </c>
      <c r="Q20" s="18">
        <v>3.7371184488298112E-2</v>
      </c>
      <c r="R20" s="18">
        <v>2.4156654476359611E-2</v>
      </c>
      <c r="S20" s="18">
        <v>1.4783688917584741E-2</v>
      </c>
      <c r="T20" s="18">
        <v>2.709903125964315E-2</v>
      </c>
      <c r="V20" s="18">
        <v>9.1242499031229579E-2</v>
      </c>
      <c r="W20" s="18">
        <v>4.3728658322631599E-2</v>
      </c>
      <c r="X20" s="18">
        <v>1.7521880110650319E-2</v>
      </c>
      <c r="Y20" s="18">
        <v>1.545979917908581E-2</v>
      </c>
      <c r="Z20" s="18">
        <v>1.090828823473081E-2</v>
      </c>
      <c r="AA20" s="18">
        <v>9.5643142138277237E-3</v>
      </c>
      <c r="AB20" s="18">
        <v>1.7324621041687131E-3</v>
      </c>
      <c r="AD20" s="18">
        <v>3.0126516745167611E-2</v>
      </c>
      <c r="AE20" s="18">
        <v>2.4065302618684389E-2</v>
      </c>
      <c r="AF20" s="18">
        <v>2.171596012528489E-2</v>
      </c>
      <c r="AG20" s="18">
        <v>2.7606864478040651E-2</v>
      </c>
      <c r="AH20" s="18">
        <v>3.2652310013008667E-2</v>
      </c>
      <c r="AI20" s="18">
        <v>2.8627824461786199E-2</v>
      </c>
      <c r="AJ20" s="18">
        <v>0</v>
      </c>
      <c r="AL20" s="18">
        <v>5.5329999999999997E-2</v>
      </c>
      <c r="AM20" s="18">
        <v>4.514E-2</v>
      </c>
      <c r="AN20" s="18">
        <v>5.5059999999999998E-2</v>
      </c>
      <c r="AP20" s="18">
        <v>1.217451032838753E-2</v>
      </c>
      <c r="AQ20" s="18">
        <v>5.1014154429136691E-3</v>
      </c>
      <c r="AR20" s="18">
        <v>0</v>
      </c>
      <c r="AS20" s="18">
        <v>8.1160244484205397E-3</v>
      </c>
      <c r="AT20" s="18">
        <v>7.4742601246138097E-3</v>
      </c>
      <c r="AU20" s="18">
        <v>6.4207031472023626E-2</v>
      </c>
      <c r="AV20" s="18">
        <v>0</v>
      </c>
      <c r="AX20" s="18">
        <v>3.0363070745861611E-2</v>
      </c>
      <c r="AY20" s="18">
        <v>1.8171670507923551E-3</v>
      </c>
      <c r="BA20" s="18">
        <v>5.2517249072020843E-2</v>
      </c>
      <c r="BB20" s="18">
        <v>2.359408272941493E-2</v>
      </c>
      <c r="BC20" s="18">
        <v>6.1699646660792508E-3</v>
      </c>
      <c r="BD20" s="18">
        <v>1.166366522507614E-2</v>
      </c>
      <c r="BE20" s="18">
        <v>0</v>
      </c>
      <c r="BF20" s="18">
        <v>7.976909122642423E-3</v>
      </c>
      <c r="BG20" s="18">
        <v>1.611536692679174E-2</v>
      </c>
      <c r="BH20" s="18">
        <v>1.1773732248033729E-2</v>
      </c>
    </row>
    <row r="21" spans="2:60" ht="18.95" customHeight="1">
      <c r="B21" s="20" t="s">
        <v>445</v>
      </c>
      <c r="C21" s="18">
        <v>6.1070839785922912E-2</v>
      </c>
      <c r="D21" s="18">
        <v>6.774254569147195E-2</v>
      </c>
      <c r="E21" s="18">
        <v>5.6084523919176822E-2</v>
      </c>
      <c r="G21" s="18">
        <v>7.5799278497410236E-2</v>
      </c>
      <c r="H21" s="18">
        <v>6.5388015647365877E-2</v>
      </c>
      <c r="I21" s="18">
        <v>6.2594103150336408E-2</v>
      </c>
      <c r="J21" s="18">
        <v>4.9477756906139987E-2</v>
      </c>
      <c r="K21" s="18">
        <v>4.9332540359588943E-2</v>
      </c>
      <c r="L21" s="18">
        <v>6.6379284830426752E-2</v>
      </c>
      <c r="M21" s="18">
        <v>6.0693296962730299E-2</v>
      </c>
      <c r="N21" s="18">
        <v>6.8543246783049766E-2</v>
      </c>
      <c r="O21" s="18">
        <v>5.2598839706856297E-2</v>
      </c>
      <c r="Q21" s="18">
        <v>8.5397709360066132E-2</v>
      </c>
      <c r="R21" s="18">
        <v>5.1364680904805081E-2</v>
      </c>
      <c r="S21" s="18">
        <v>5.7394883428683929E-2</v>
      </c>
      <c r="T21" s="18">
        <v>4.0023882768639697E-2</v>
      </c>
      <c r="V21" s="18">
        <v>0.12560454905922161</v>
      </c>
      <c r="W21" s="18">
        <v>0.13318985711034831</v>
      </c>
      <c r="X21" s="18">
        <v>6.6370808785596105E-2</v>
      </c>
      <c r="Y21" s="18">
        <v>2.0014894916562501E-2</v>
      </c>
      <c r="Z21" s="18">
        <v>2.6061220365348071E-2</v>
      </c>
      <c r="AA21" s="18">
        <v>2.7720226763757239E-2</v>
      </c>
      <c r="AB21" s="18">
        <v>2.386716065236107E-2</v>
      </c>
      <c r="AD21" s="18">
        <v>6.1356847383262393E-2</v>
      </c>
      <c r="AE21" s="18">
        <v>7.8121978410091525E-2</v>
      </c>
      <c r="AF21" s="18">
        <v>5.0723861161378572E-2</v>
      </c>
      <c r="AG21" s="18">
        <v>5.9191595089690061E-2</v>
      </c>
      <c r="AH21" s="18">
        <v>5.7955320751205588E-2</v>
      </c>
      <c r="AI21" s="18">
        <v>5.017616283242346E-2</v>
      </c>
      <c r="AJ21" s="18">
        <v>0</v>
      </c>
      <c r="AL21" s="18">
        <v>0.11831</v>
      </c>
      <c r="AM21" s="18">
        <v>0.10786</v>
      </c>
      <c r="AN21" s="18">
        <v>0.1028</v>
      </c>
      <c r="AP21" s="18">
        <v>2.2808257558226859E-2</v>
      </c>
      <c r="AQ21" s="18">
        <v>2.1203865051245011E-2</v>
      </c>
      <c r="AR21" s="18">
        <v>4.6269716195162777E-2</v>
      </c>
      <c r="AS21" s="18">
        <v>2.2675793367944379E-2</v>
      </c>
      <c r="AT21" s="18">
        <v>1.411802270108436E-2</v>
      </c>
      <c r="AU21" s="18">
        <v>6.8563062633134539E-2</v>
      </c>
      <c r="AV21" s="18">
        <v>4.2883212202684137E-2</v>
      </c>
      <c r="AX21" s="18">
        <v>6.7318416395420536E-2</v>
      </c>
      <c r="AY21" s="18">
        <v>1.7865911136949051E-2</v>
      </c>
      <c r="BA21" s="18">
        <v>0.10720685012787221</v>
      </c>
      <c r="BB21" s="18">
        <v>5.8380444390100143E-2</v>
      </c>
      <c r="BC21" s="18">
        <v>2.357481007237703E-2</v>
      </c>
      <c r="BD21" s="18">
        <v>2.9884716920141208E-2</v>
      </c>
      <c r="BE21" s="18">
        <v>2.6409515910232759E-2</v>
      </c>
      <c r="BF21" s="18">
        <v>1.6423749635088969E-2</v>
      </c>
      <c r="BG21" s="18">
        <v>2.6563060902294981E-2</v>
      </c>
      <c r="BH21" s="18">
        <v>2.4327278677088931E-2</v>
      </c>
    </row>
    <row r="22" spans="2:60" ht="18.95" customHeight="1">
      <c r="B22" s="20" t="s">
        <v>446</v>
      </c>
      <c r="C22" s="18">
        <v>9.5707762524483639E-2</v>
      </c>
      <c r="D22" s="18">
        <v>9.4613294783619684E-2</v>
      </c>
      <c r="E22" s="18">
        <v>9.6762843882709171E-2</v>
      </c>
      <c r="G22" s="18">
        <v>0.1143854671724272</v>
      </c>
      <c r="H22" s="18">
        <v>0.1076971408022895</v>
      </c>
      <c r="I22" s="18">
        <v>0.1064133415509932</v>
      </c>
      <c r="J22" s="18">
        <v>9.4214173292432993E-2</v>
      </c>
      <c r="K22" s="18">
        <v>7.8298449350471463E-2</v>
      </c>
      <c r="L22" s="18">
        <v>7.3696366766697663E-2</v>
      </c>
      <c r="M22" s="18">
        <v>0.1093630627198352</v>
      </c>
      <c r="N22" s="18">
        <v>9.9814645712711911E-2</v>
      </c>
      <c r="O22" s="18">
        <v>7.4190201731439809E-2</v>
      </c>
      <c r="Q22" s="18">
        <v>0.13522864399624321</v>
      </c>
      <c r="R22" s="18">
        <v>8.2694796215970243E-2</v>
      </c>
      <c r="S22" s="18">
        <v>8.7526416240816071E-2</v>
      </c>
      <c r="T22" s="18">
        <v>6.1859636939908487E-2</v>
      </c>
      <c r="V22" s="18">
        <v>4.9886410342519977E-2</v>
      </c>
      <c r="W22" s="18">
        <v>0.22902705247861321</v>
      </c>
      <c r="X22" s="18">
        <v>0.13416057376246271</v>
      </c>
      <c r="Y22" s="18">
        <v>6.7513290095823186E-2</v>
      </c>
      <c r="Z22" s="18">
        <v>6.6330891797273472E-2</v>
      </c>
      <c r="AA22" s="18">
        <v>6.23060966640238E-2</v>
      </c>
      <c r="AB22" s="18">
        <v>5.6574007441454188E-2</v>
      </c>
      <c r="AD22" s="18">
        <v>0.1026547673266448</v>
      </c>
      <c r="AE22" s="18">
        <v>0.10907719978172339</v>
      </c>
      <c r="AF22" s="18">
        <v>8.2843819109568423E-2</v>
      </c>
      <c r="AG22" s="18">
        <v>9.6904452279632139E-2</v>
      </c>
      <c r="AH22" s="18">
        <v>8.4032213188855981E-2</v>
      </c>
      <c r="AI22" s="18">
        <v>8.730084936125819E-2</v>
      </c>
      <c r="AJ22" s="18">
        <v>0</v>
      </c>
      <c r="AL22" s="18">
        <v>0.13388</v>
      </c>
      <c r="AM22" s="18">
        <v>0.16719000000000001</v>
      </c>
      <c r="AN22" s="18">
        <v>9.5509999999999998E-2</v>
      </c>
      <c r="AP22" s="18">
        <v>6.1781347864283617E-2</v>
      </c>
      <c r="AQ22" s="18">
        <v>5.9599073028391548E-2</v>
      </c>
      <c r="AR22" s="18">
        <v>9.2675841594608455E-2</v>
      </c>
      <c r="AS22" s="18">
        <v>6.0379821968173861E-2</v>
      </c>
      <c r="AT22" s="18">
        <v>5.5769560378746988E-2</v>
      </c>
      <c r="AU22" s="18">
        <v>0</v>
      </c>
      <c r="AV22" s="18">
        <v>0.1345952428218565</v>
      </c>
      <c r="AX22" s="18">
        <v>0.1057032230432986</v>
      </c>
      <c r="AY22" s="18">
        <v>3.1426851341490883E-2</v>
      </c>
      <c r="BA22" s="18">
        <v>0.14560071313895459</v>
      </c>
      <c r="BB22" s="18">
        <v>9.2552026049800104E-2</v>
      </c>
      <c r="BC22" s="18">
        <v>7.9541379483257346E-2</v>
      </c>
      <c r="BD22" s="18">
        <v>4.4706276744982093E-2</v>
      </c>
      <c r="BE22" s="18">
        <v>5.7381640883750688E-2</v>
      </c>
      <c r="BF22" s="18">
        <v>4.6926127289962212E-2</v>
      </c>
      <c r="BG22" s="18">
        <v>3.4343454183176823E-2</v>
      </c>
      <c r="BH22" s="18">
        <v>4.6154326316618227E-2</v>
      </c>
    </row>
    <row r="23" spans="2:60" ht="18.95" customHeight="1">
      <c r="B23" s="20" t="s">
        <v>447</v>
      </c>
      <c r="C23" s="18">
        <v>5.3803653105657129E-2</v>
      </c>
      <c r="D23" s="18">
        <v>6.7715761065262725E-2</v>
      </c>
      <c r="E23" s="18">
        <v>4.3241063050445387E-2</v>
      </c>
      <c r="G23" s="18">
        <v>4.2754103780930419E-2</v>
      </c>
      <c r="H23" s="18">
        <v>4.6483915472348307E-2</v>
      </c>
      <c r="I23" s="18">
        <v>3.9641280847806347E-2</v>
      </c>
      <c r="J23" s="18">
        <v>6.8749142476938682E-2</v>
      </c>
      <c r="K23" s="18">
        <v>4.7073081710856148E-2</v>
      </c>
      <c r="L23" s="18">
        <v>5.9529877085178998E-2</v>
      </c>
      <c r="M23" s="18">
        <v>5.9557688163131201E-2</v>
      </c>
      <c r="N23" s="18">
        <v>5.459056906502107E-2</v>
      </c>
      <c r="O23" s="18">
        <v>6.0844009085129019E-2</v>
      </c>
      <c r="Q23" s="18">
        <v>5.6141322255293433E-2</v>
      </c>
      <c r="R23" s="18">
        <v>5.7953187269315698E-2</v>
      </c>
      <c r="S23" s="18">
        <v>5.8124296663013747E-2</v>
      </c>
      <c r="T23" s="18">
        <v>4.4276391478955943E-2</v>
      </c>
      <c r="V23" s="18">
        <v>1.8261222033618862E-2</v>
      </c>
      <c r="W23" s="18">
        <v>5.2469712190198622E-2</v>
      </c>
      <c r="X23" s="18">
        <v>0.1155117629880168</v>
      </c>
      <c r="Y23" s="18">
        <v>5.4193243878394637E-2</v>
      </c>
      <c r="Z23" s="18">
        <v>4.2337556474863702E-2</v>
      </c>
      <c r="AA23" s="18">
        <v>4.9372993374135692E-2</v>
      </c>
      <c r="AB23" s="18">
        <v>4.402997604378181E-2</v>
      </c>
      <c r="AD23" s="18">
        <v>5.4990217804934211E-2</v>
      </c>
      <c r="AE23" s="18">
        <v>4.7840304700073749E-2</v>
      </c>
      <c r="AF23" s="18">
        <v>5.3935804022826862E-2</v>
      </c>
      <c r="AG23" s="18">
        <v>5.175564351818978E-2</v>
      </c>
      <c r="AH23" s="18">
        <v>6.0767953538561237E-2</v>
      </c>
      <c r="AI23" s="18">
        <v>5.2172369450237961E-2</v>
      </c>
      <c r="AJ23" s="18">
        <v>0</v>
      </c>
      <c r="AL23" s="18">
        <v>4.6179999999999999E-2</v>
      </c>
      <c r="AM23" s="18">
        <v>6.9980000000000001E-2</v>
      </c>
      <c r="AN23" s="18">
        <v>7.2559999999999999E-2</v>
      </c>
      <c r="AP23" s="18">
        <v>3.2741410240292902E-2</v>
      </c>
      <c r="AQ23" s="18">
        <v>5.3253077819564509E-2</v>
      </c>
      <c r="AR23" s="18">
        <v>5.3841836138397582E-2</v>
      </c>
      <c r="AS23" s="18">
        <v>4.6488294829677201E-2</v>
      </c>
      <c r="AT23" s="18">
        <v>4.9789855454305823E-2</v>
      </c>
      <c r="AU23" s="18">
        <v>6.4915597770421829E-2</v>
      </c>
      <c r="AV23" s="18">
        <v>9.252612483961431E-2</v>
      </c>
      <c r="AX23" s="18">
        <v>5.9521481142885448E-2</v>
      </c>
      <c r="AY23" s="18">
        <v>1.5938856374239391E-2</v>
      </c>
      <c r="BA23" s="18">
        <v>5.8429869503708549E-2</v>
      </c>
      <c r="BB23" s="18">
        <v>5.8930903264826771E-2</v>
      </c>
      <c r="BC23" s="18">
        <v>6.0235467415192409E-2</v>
      </c>
      <c r="BD23" s="18">
        <v>3.1039323584515669E-2</v>
      </c>
      <c r="BE23" s="18">
        <v>7.4134011255864676E-2</v>
      </c>
      <c r="BF23" s="18">
        <v>7.0431348571911273E-2</v>
      </c>
      <c r="BG23" s="18">
        <v>5.4547567403586293E-3</v>
      </c>
      <c r="BH23" s="18">
        <v>6.2054920041250461E-2</v>
      </c>
    </row>
    <row r="24" spans="2:60" ht="18.95" customHeight="1">
      <c r="B24" s="20" t="s">
        <v>448</v>
      </c>
      <c r="C24" s="18">
        <v>7.8211885725606681E-2</v>
      </c>
      <c r="D24" s="18">
        <v>8.1276734136758066E-2</v>
      </c>
      <c r="E24" s="18">
        <v>7.5910368497833156E-2</v>
      </c>
      <c r="G24" s="18">
        <v>8.3612625477886213E-2</v>
      </c>
      <c r="H24" s="18">
        <v>7.4741688566834219E-2</v>
      </c>
      <c r="I24" s="18">
        <v>8.4803224897997992E-2</v>
      </c>
      <c r="J24" s="18">
        <v>6.7028241849950376E-2</v>
      </c>
      <c r="K24" s="18">
        <v>8.1695514859174048E-2</v>
      </c>
      <c r="L24" s="18">
        <v>7.9118517832796859E-2</v>
      </c>
      <c r="M24" s="18">
        <v>9.222376079056413E-2</v>
      </c>
      <c r="N24" s="18">
        <v>6.9226381370942447E-2</v>
      </c>
      <c r="O24" s="18">
        <v>7.0140260188278403E-2</v>
      </c>
      <c r="Q24" s="18">
        <v>9.296392979044156E-2</v>
      </c>
      <c r="R24" s="18">
        <v>6.2275868811572509E-2</v>
      </c>
      <c r="S24" s="18">
        <v>8.3655486208740901E-2</v>
      </c>
      <c r="T24" s="18">
        <v>6.5115702714639956E-2</v>
      </c>
      <c r="V24" s="18">
        <v>4.8005184133519542E-2</v>
      </c>
      <c r="W24" s="18">
        <v>3.0822101355874949E-2</v>
      </c>
      <c r="X24" s="18">
        <v>0.1502681388751182</v>
      </c>
      <c r="Y24" s="18">
        <v>0.1122084486458711</v>
      </c>
      <c r="Z24" s="18">
        <v>0.1028832318617786</v>
      </c>
      <c r="AA24" s="18">
        <v>4.5144744702258953E-2</v>
      </c>
      <c r="AB24" s="18">
        <v>5.9719783584050057E-2</v>
      </c>
      <c r="AD24" s="18">
        <v>7.9706215527053231E-2</v>
      </c>
      <c r="AE24" s="18">
        <v>9.2825414015386978E-2</v>
      </c>
      <c r="AF24" s="18">
        <v>7.0504257864913308E-2</v>
      </c>
      <c r="AG24" s="18">
        <v>6.3884765835845819E-2</v>
      </c>
      <c r="AH24" s="18">
        <v>8.1830170767595981E-2</v>
      </c>
      <c r="AI24" s="18">
        <v>5.6239122845800023E-2</v>
      </c>
      <c r="AJ24" s="18">
        <v>0</v>
      </c>
      <c r="AL24" s="18">
        <v>6.9669999999999996E-2</v>
      </c>
      <c r="AM24" s="18">
        <v>7.0970000000000005E-2</v>
      </c>
      <c r="AN24" s="18">
        <v>7.5340000000000004E-2</v>
      </c>
      <c r="AP24" s="18">
        <v>5.1821772020469233E-2</v>
      </c>
      <c r="AQ24" s="18">
        <v>7.8319044515311048E-2</v>
      </c>
      <c r="AR24" s="18">
        <v>0.11828988214854171</v>
      </c>
      <c r="AS24" s="18">
        <v>7.5653037747896196E-2</v>
      </c>
      <c r="AT24" s="18">
        <v>8.2356614378102974E-2</v>
      </c>
      <c r="AU24" s="18">
        <v>5.4541602131600003E-2</v>
      </c>
      <c r="AV24" s="18">
        <v>0</v>
      </c>
      <c r="AX24" s="18">
        <v>8.2310188995160849E-2</v>
      </c>
      <c r="AY24" s="18">
        <v>4.8709099343348307E-2</v>
      </c>
      <c r="BA24" s="18">
        <v>5.9764011834668007E-2</v>
      </c>
      <c r="BB24" s="18">
        <v>0.124524508195881</v>
      </c>
      <c r="BC24" s="18">
        <v>7.0623766912876945E-2</v>
      </c>
      <c r="BD24" s="18">
        <v>7.6505922249837197E-2</v>
      </c>
      <c r="BE24" s="18">
        <v>9.3257830716761553E-2</v>
      </c>
      <c r="BF24" s="18">
        <v>6.7082911645816701E-2</v>
      </c>
      <c r="BG24" s="18">
        <v>2.4997259266830579E-2</v>
      </c>
      <c r="BH24" s="18">
        <v>5.3182280492255388E-2</v>
      </c>
    </row>
    <row r="25" spans="2:60" ht="18.95" customHeight="1">
      <c r="B25" s="20" t="s">
        <v>449</v>
      </c>
      <c r="C25" s="18">
        <v>0.2207358151903224</v>
      </c>
      <c r="D25" s="18">
        <v>0.22273778765279501</v>
      </c>
      <c r="E25" s="18">
        <v>0.2189862242341224</v>
      </c>
      <c r="G25" s="18">
        <v>0.24223156095167539</v>
      </c>
      <c r="H25" s="18">
        <v>0.2408403685224435</v>
      </c>
      <c r="I25" s="18">
        <v>0.22178831672547969</v>
      </c>
      <c r="J25" s="18">
        <v>0.24239520109349769</v>
      </c>
      <c r="K25" s="18">
        <v>0.21009272378020519</v>
      </c>
      <c r="L25" s="18">
        <v>0.2141136555848136</v>
      </c>
      <c r="M25" s="18">
        <v>0.17221350001883409</v>
      </c>
      <c r="N25" s="18">
        <v>0.2388044795645346</v>
      </c>
      <c r="O25" s="18">
        <v>0.23244799278648551</v>
      </c>
      <c r="Q25" s="18">
        <v>0.19561913077511181</v>
      </c>
      <c r="R25" s="18">
        <v>0.21117623205745861</v>
      </c>
      <c r="S25" s="18">
        <v>0.25048511896025899</v>
      </c>
      <c r="T25" s="18">
        <v>0.23527462414203301</v>
      </c>
      <c r="V25" s="18">
        <v>0.1693789615022008</v>
      </c>
      <c r="W25" s="18">
        <v>0.12164863575844199</v>
      </c>
      <c r="X25" s="18">
        <v>0.24631795927584241</v>
      </c>
      <c r="Y25" s="18">
        <v>0.24643314524391</v>
      </c>
      <c r="Z25" s="18">
        <v>0.23897030005133121</v>
      </c>
      <c r="AA25" s="18">
        <v>0.25493510753987347</v>
      </c>
      <c r="AB25" s="18">
        <v>0.27108916549630357</v>
      </c>
      <c r="AD25" s="18">
        <v>0.19366654861404561</v>
      </c>
      <c r="AE25" s="18">
        <v>0.24598043156132449</v>
      </c>
      <c r="AF25" s="18">
        <v>0.21708033299073201</v>
      </c>
      <c r="AG25" s="18">
        <v>0.17177662080113251</v>
      </c>
      <c r="AH25" s="18">
        <v>0.21986228861626331</v>
      </c>
      <c r="AI25" s="18">
        <v>0.30065305087813449</v>
      </c>
      <c r="AJ25" s="18">
        <v>0.23780733087109049</v>
      </c>
      <c r="AL25" s="18">
        <v>0.13680999999999999</v>
      </c>
      <c r="AM25" s="18">
        <v>0.20376</v>
      </c>
      <c r="AN25" s="18">
        <v>0.18623000000000001</v>
      </c>
      <c r="AP25" s="18">
        <v>0.2578699972368923</v>
      </c>
      <c r="AQ25" s="18">
        <v>0.21194946126616909</v>
      </c>
      <c r="AR25" s="18">
        <v>0.21381013916999719</v>
      </c>
      <c r="AS25" s="18">
        <v>0.26484606629795521</v>
      </c>
      <c r="AT25" s="18">
        <v>0.25418371582356819</v>
      </c>
      <c r="AU25" s="18">
        <v>0.21021740407867001</v>
      </c>
      <c r="AV25" s="18">
        <v>0.18547972987577449</v>
      </c>
      <c r="AX25" s="18">
        <v>0.22697285438554121</v>
      </c>
      <c r="AY25" s="18">
        <v>0.17963988798027741</v>
      </c>
      <c r="BA25" s="18">
        <v>0.17651752667973741</v>
      </c>
      <c r="BB25" s="18">
        <v>0.21940748398771209</v>
      </c>
      <c r="BC25" s="18">
        <v>0.240389435676925</v>
      </c>
      <c r="BD25" s="18">
        <v>0.2623664843172353</v>
      </c>
      <c r="BE25" s="18">
        <v>0.24196108357450319</v>
      </c>
      <c r="BF25" s="18">
        <v>0.36578968230627851</v>
      </c>
      <c r="BG25" s="18">
        <v>0.26741284613799399</v>
      </c>
      <c r="BH25" s="18">
        <v>0.1698134216019338</v>
      </c>
    </row>
    <row r="26" spans="2:60" ht="18.95" customHeight="1">
      <c r="B26" s="20" t="s">
        <v>450</v>
      </c>
      <c r="C26" s="18">
        <v>1.470243800974102E-2</v>
      </c>
      <c r="D26" s="18">
        <v>1.614534127434706E-2</v>
      </c>
      <c r="E26" s="18">
        <v>1.3504006129226941E-2</v>
      </c>
      <c r="G26" s="18">
        <v>5.1582002397900766E-3</v>
      </c>
      <c r="H26" s="18">
        <v>1.6153398067071039E-2</v>
      </c>
      <c r="I26" s="18">
        <v>1.008308290926288E-2</v>
      </c>
      <c r="J26" s="18">
        <v>8.0552141701559429E-3</v>
      </c>
      <c r="K26" s="18">
        <v>1.4205331249941529E-2</v>
      </c>
      <c r="L26" s="18">
        <v>1.516007039856831E-2</v>
      </c>
      <c r="M26" s="18">
        <v>2.7025688799903028E-2</v>
      </c>
      <c r="N26" s="18">
        <v>1.5012858873146641E-2</v>
      </c>
      <c r="O26" s="18">
        <v>6.9396553098457752E-3</v>
      </c>
      <c r="Q26" s="18">
        <v>1.141131176797788E-2</v>
      </c>
      <c r="R26" s="18">
        <v>1.8008378969800291E-2</v>
      </c>
      <c r="S26" s="18">
        <v>1.3517314346460221E-2</v>
      </c>
      <c r="T26" s="18">
        <v>1.840941840443925E-2</v>
      </c>
      <c r="V26" s="18">
        <v>4.1896797744852068E-3</v>
      </c>
      <c r="W26" s="18">
        <v>4.9473905741625416E-3</v>
      </c>
      <c r="X26" s="18">
        <v>7.068451217099106E-3</v>
      </c>
      <c r="Y26" s="18">
        <v>2.5285080103099249E-2</v>
      </c>
      <c r="Z26" s="18">
        <v>1.7326858925819331E-2</v>
      </c>
      <c r="AA26" s="18">
        <v>2.3826576766440961E-2</v>
      </c>
      <c r="AB26" s="18">
        <v>2.1205096121546339E-2</v>
      </c>
      <c r="AD26" s="18">
        <v>1.9601289428812261E-2</v>
      </c>
      <c r="AE26" s="18">
        <v>1.8590912918175329E-2</v>
      </c>
      <c r="AF26" s="18">
        <v>1.090110366484631E-2</v>
      </c>
      <c r="AG26" s="18">
        <v>1.258090970442558E-2</v>
      </c>
      <c r="AH26" s="18">
        <v>1.0623315169182411E-2</v>
      </c>
      <c r="AI26" s="18">
        <v>3.1330323856376338E-3</v>
      </c>
      <c r="AJ26" s="18">
        <v>0</v>
      </c>
      <c r="AL26" s="18">
        <v>1.238E-2</v>
      </c>
      <c r="AM26" s="18">
        <v>3.4299999999999999E-3</v>
      </c>
      <c r="AN26" s="18">
        <v>1.057E-2</v>
      </c>
      <c r="AP26" s="18">
        <v>2.5420074992770599E-2</v>
      </c>
      <c r="AQ26" s="18">
        <v>2.9185562676443288E-2</v>
      </c>
      <c r="AR26" s="18">
        <v>1.7001359120993931E-2</v>
      </c>
      <c r="AS26" s="18">
        <v>1.389982023651245E-2</v>
      </c>
      <c r="AT26" s="18">
        <v>2.8747660230166859E-2</v>
      </c>
      <c r="AU26" s="18">
        <v>3.579591821180346E-2</v>
      </c>
      <c r="AV26" s="18">
        <v>0</v>
      </c>
      <c r="AX26" s="18">
        <v>1.6399494620923841E-2</v>
      </c>
      <c r="AY26" s="18">
        <v>3.9664978062746671E-3</v>
      </c>
      <c r="BA26" s="18">
        <v>5.2870623616193364E-3</v>
      </c>
      <c r="BB26" s="18">
        <v>2.167026646770619E-2</v>
      </c>
      <c r="BC26" s="18">
        <v>1.6419890150384239E-2</v>
      </c>
      <c r="BD26" s="18">
        <v>2.8687099597733828E-2</v>
      </c>
      <c r="BE26" s="18">
        <v>7.0973431292376101E-3</v>
      </c>
      <c r="BF26" s="18">
        <v>1.527428038425533E-2</v>
      </c>
      <c r="BG26" s="18">
        <v>1.574038717954588E-2</v>
      </c>
      <c r="BH26" s="18">
        <v>9.8654031119568188E-3</v>
      </c>
    </row>
    <row r="27" spans="2:60" ht="18.95" customHeight="1">
      <c r="B27" s="20" t="s">
        <v>451</v>
      </c>
      <c r="C27" s="18">
        <v>0.15530170707814919</v>
      </c>
      <c r="D27" s="18">
        <v>0.14527257441850769</v>
      </c>
      <c r="E27" s="18">
        <v>0.163351448962753</v>
      </c>
      <c r="G27" s="18">
        <v>0.17896770827270531</v>
      </c>
      <c r="H27" s="18">
        <v>0.14530410663972759</v>
      </c>
      <c r="I27" s="18">
        <v>0.13141705024594361</v>
      </c>
      <c r="J27" s="18">
        <v>0.1673450833459065</v>
      </c>
      <c r="K27" s="18">
        <v>0.1855365323464081</v>
      </c>
      <c r="L27" s="18">
        <v>0.16180788963145121</v>
      </c>
      <c r="M27" s="18">
        <v>0.13442486386900401</v>
      </c>
      <c r="N27" s="18">
        <v>0.14988516544408861</v>
      </c>
      <c r="O27" s="18">
        <v>0.17409951197386991</v>
      </c>
      <c r="Q27" s="18">
        <v>0.12938994253742539</v>
      </c>
      <c r="R27" s="18">
        <v>0.17308949039010191</v>
      </c>
      <c r="S27" s="18">
        <v>0.1617908260020321</v>
      </c>
      <c r="T27" s="18">
        <v>0.172222864557146</v>
      </c>
      <c r="V27" s="18">
        <v>0.11112596999205041</v>
      </c>
      <c r="W27" s="18">
        <v>9.5410037677328391E-2</v>
      </c>
      <c r="X27" s="18">
        <v>9.5529852052179828E-2</v>
      </c>
      <c r="Y27" s="18">
        <v>0.15779171906763431</v>
      </c>
      <c r="Z27" s="18">
        <v>0.15746812336433491</v>
      </c>
      <c r="AA27" s="18">
        <v>0.21511921478401949</v>
      </c>
      <c r="AB27" s="18">
        <v>0.25730504727008879</v>
      </c>
      <c r="AD27" s="18">
        <v>0.15339220045517191</v>
      </c>
      <c r="AE27" s="18">
        <v>0.1433440245293407</v>
      </c>
      <c r="AF27" s="18">
        <v>0.15189098184391969</v>
      </c>
      <c r="AG27" s="18">
        <v>0.14591036956079859</v>
      </c>
      <c r="AH27" s="18">
        <v>0.17683958675237549</v>
      </c>
      <c r="AI27" s="18">
        <v>0.16691424665392299</v>
      </c>
      <c r="AJ27" s="18">
        <v>0</v>
      </c>
      <c r="AL27" s="18">
        <v>9.5769999999999994E-2</v>
      </c>
      <c r="AM27" s="18">
        <v>9.4380000000000006E-2</v>
      </c>
      <c r="AN27" s="18">
        <v>0.13832</v>
      </c>
      <c r="AP27" s="18">
        <v>0.23848122964555679</v>
      </c>
      <c r="AQ27" s="18">
        <v>0.18236714486839969</v>
      </c>
      <c r="AR27" s="18">
        <v>0.22505951661177109</v>
      </c>
      <c r="AS27" s="18">
        <v>0.19721253650181181</v>
      </c>
      <c r="AT27" s="18">
        <v>0.19091136982693499</v>
      </c>
      <c r="AU27" s="18">
        <v>6.0781443389747808E-2</v>
      </c>
      <c r="AV27" s="18">
        <v>0.31767145142303299</v>
      </c>
      <c r="AX27" s="18">
        <v>0.15163369080137429</v>
      </c>
      <c r="AY27" s="18">
        <v>0.17744071385429819</v>
      </c>
      <c r="BA27" s="18">
        <v>9.9897025209543119E-2</v>
      </c>
      <c r="BB27" s="18">
        <v>0.11565473775056211</v>
      </c>
      <c r="BC27" s="18">
        <v>0.25729242559012588</v>
      </c>
      <c r="BD27" s="18">
        <v>0.1918515553115149</v>
      </c>
      <c r="BE27" s="18">
        <v>0.22005066912792759</v>
      </c>
      <c r="BF27" s="18">
        <v>0.114943942876014</v>
      </c>
      <c r="BG27" s="18">
        <v>0.25945739849507438</v>
      </c>
      <c r="BH27" s="18">
        <v>0.22663251174406129</v>
      </c>
    </row>
    <row r="28" spans="2:60" ht="18.95" customHeight="1">
      <c r="B28" s="20" t="s">
        <v>452</v>
      </c>
      <c r="C28" s="18">
        <v>3.4933011929740181E-3</v>
      </c>
      <c r="D28" s="18">
        <v>3.9145615982307787E-3</v>
      </c>
      <c r="E28" s="18">
        <v>3.1776449832016259E-3</v>
      </c>
      <c r="G28" s="18">
        <v>4.3221404755675536E-3</v>
      </c>
      <c r="H28" s="18">
        <v>0</v>
      </c>
      <c r="I28" s="18">
        <v>0</v>
      </c>
      <c r="J28" s="18">
        <v>6.4326138198688753E-3</v>
      </c>
      <c r="K28" s="18">
        <v>2.246418941620879E-3</v>
      </c>
      <c r="L28" s="18">
        <v>2.205871924716623E-3</v>
      </c>
      <c r="M28" s="18">
        <v>4.743429646408376E-3</v>
      </c>
      <c r="N28" s="18">
        <v>5.3523095711726981E-3</v>
      </c>
      <c r="O28" s="18">
        <v>6.540034143626099E-3</v>
      </c>
      <c r="Q28" s="18">
        <v>3.7659716921301452E-3</v>
      </c>
      <c r="R28" s="18">
        <v>6.0713595199231932E-3</v>
      </c>
      <c r="S28" s="18">
        <v>3.5479727547711799E-3</v>
      </c>
      <c r="T28" s="18">
        <v>1.0428958785930779E-3</v>
      </c>
      <c r="V28" s="18">
        <v>0</v>
      </c>
      <c r="W28" s="18">
        <v>0</v>
      </c>
      <c r="X28" s="18">
        <v>0</v>
      </c>
      <c r="Y28" s="18">
        <v>1.596269440944321E-3</v>
      </c>
      <c r="Z28" s="18">
        <v>3.1191413138506462E-3</v>
      </c>
      <c r="AA28" s="18">
        <v>1.1148776031083101E-2</v>
      </c>
      <c r="AB28" s="18">
        <v>8.7809166198140522E-3</v>
      </c>
      <c r="AD28" s="18">
        <v>3.8284410381862811E-3</v>
      </c>
      <c r="AE28" s="18">
        <v>4.8485424863598473E-3</v>
      </c>
      <c r="AF28" s="18">
        <v>1.286318194085226E-3</v>
      </c>
      <c r="AG28" s="18">
        <v>0</v>
      </c>
      <c r="AH28" s="18">
        <v>3.8999345645339919E-3</v>
      </c>
      <c r="AI28" s="18">
        <v>4.8752329619386262E-3</v>
      </c>
      <c r="AJ28" s="18">
        <v>0</v>
      </c>
      <c r="AL28" s="18">
        <v>0</v>
      </c>
      <c r="AM28" s="18">
        <v>0</v>
      </c>
      <c r="AN28" s="18">
        <v>0</v>
      </c>
      <c r="AP28" s="18">
        <v>9.0623711438147184E-3</v>
      </c>
      <c r="AQ28" s="18">
        <v>5.2277921414159096E-3</v>
      </c>
      <c r="AR28" s="18">
        <v>1.6630744340823869E-2</v>
      </c>
      <c r="AS28" s="18">
        <v>3.4923865867173879E-3</v>
      </c>
      <c r="AT28" s="18">
        <v>1.397153679997826E-2</v>
      </c>
      <c r="AU28" s="18">
        <v>0</v>
      </c>
      <c r="AV28" s="18">
        <v>0</v>
      </c>
      <c r="AX28" s="18">
        <v>3.7292194181932081E-3</v>
      </c>
      <c r="AY28" s="18">
        <v>2.132439409909617E-3</v>
      </c>
      <c r="BA28" s="18">
        <v>0</v>
      </c>
      <c r="BB28" s="18">
        <v>3.900128201866011E-3</v>
      </c>
      <c r="BC28" s="18">
        <v>5.1038085496754471E-3</v>
      </c>
      <c r="BD28" s="18">
        <v>4.0298318670796392E-3</v>
      </c>
      <c r="BE28" s="18">
        <v>2.1980748485884841E-2</v>
      </c>
      <c r="BF28" s="18">
        <v>0</v>
      </c>
      <c r="BG28" s="18">
        <v>1.190760501503209E-2</v>
      </c>
      <c r="BH28" s="18">
        <v>0</v>
      </c>
    </row>
    <row r="29" spans="2:60" ht="18.95" customHeight="1">
      <c r="B29" s="20" t="s">
        <v>453</v>
      </c>
      <c r="C29" s="18">
        <v>1.286273857851058E-2</v>
      </c>
      <c r="D29" s="18">
        <v>1.2590529405375309E-2</v>
      </c>
      <c r="E29" s="18">
        <v>1.3100615951906249E-2</v>
      </c>
      <c r="G29" s="18">
        <v>8.948156607702205E-3</v>
      </c>
      <c r="H29" s="18">
        <v>1.274438144344817E-2</v>
      </c>
      <c r="I29" s="18">
        <v>1.5041001015347411E-2</v>
      </c>
      <c r="J29" s="18">
        <v>5.9640593074926484E-3</v>
      </c>
      <c r="K29" s="18">
        <v>6.9855237255195823E-3</v>
      </c>
      <c r="L29" s="18">
        <v>2.0241662336876819E-2</v>
      </c>
      <c r="M29" s="18">
        <v>1.8936269917414039E-2</v>
      </c>
      <c r="N29" s="18">
        <v>1.7351867066852461E-2</v>
      </c>
      <c r="O29" s="18">
        <v>0</v>
      </c>
      <c r="Q29" s="18">
        <v>1.443367125852691E-2</v>
      </c>
      <c r="R29" s="18">
        <v>1.405554412014565E-2</v>
      </c>
      <c r="S29" s="18">
        <v>1.1687535493783459E-2</v>
      </c>
      <c r="T29" s="18">
        <v>1.048680374992695E-2</v>
      </c>
      <c r="V29" s="18">
        <v>6.9476420768316716E-3</v>
      </c>
      <c r="W29" s="18">
        <v>1.156564376367881E-2</v>
      </c>
      <c r="X29" s="18">
        <v>3.5090089698100861E-3</v>
      </c>
      <c r="Y29" s="18">
        <v>6.6729281559058627E-3</v>
      </c>
      <c r="Z29" s="18">
        <v>1.540907198196927E-2</v>
      </c>
      <c r="AA29" s="18">
        <v>1.7533530055796151E-2</v>
      </c>
      <c r="AB29" s="18">
        <v>2.839304448334358E-2</v>
      </c>
      <c r="AD29" s="18">
        <v>1.971797541359371E-2</v>
      </c>
      <c r="AE29" s="18">
        <v>1.224447823617282E-2</v>
      </c>
      <c r="AF29" s="18">
        <v>8.2377243422326312E-3</v>
      </c>
      <c r="AG29" s="18">
        <v>1.9564510873099589E-2</v>
      </c>
      <c r="AH29" s="18">
        <v>3.4178327866621109E-3</v>
      </c>
      <c r="AI29" s="18">
        <v>1.1648137161363059E-2</v>
      </c>
      <c r="AJ29" s="18">
        <v>0</v>
      </c>
      <c r="AL29" s="18">
        <v>1.3469999999999999E-2</v>
      </c>
      <c r="AM29" s="18">
        <v>9.0799999999999995E-3</v>
      </c>
      <c r="AN29" s="18">
        <v>0</v>
      </c>
      <c r="AP29" s="18">
        <v>2.3567050903406429E-2</v>
      </c>
      <c r="AQ29" s="18">
        <v>2.487305298724346E-3</v>
      </c>
      <c r="AR29" s="18">
        <v>7.3932316593912934E-3</v>
      </c>
      <c r="AS29" s="18">
        <v>2.570972740384652E-2</v>
      </c>
      <c r="AT29" s="18">
        <v>1.3935194059627421E-2</v>
      </c>
      <c r="AU29" s="18">
        <v>0</v>
      </c>
      <c r="AV29" s="18">
        <v>4.2069015607449738E-2</v>
      </c>
      <c r="AX29" s="18">
        <v>1.291178546265399E-2</v>
      </c>
      <c r="AY29" s="18">
        <v>1.1883840870549131E-2</v>
      </c>
      <c r="BA29" s="18">
        <v>1.0040177962492279E-2</v>
      </c>
      <c r="BB29" s="18">
        <v>6.466026349268547E-3</v>
      </c>
      <c r="BC29" s="18">
        <v>1.404475849339226E-2</v>
      </c>
      <c r="BD29" s="18">
        <v>3.1255221775171788E-2</v>
      </c>
      <c r="BE29" s="18">
        <v>7.6248099853482403E-3</v>
      </c>
      <c r="BF29" s="18">
        <v>8.602584439465228E-3</v>
      </c>
      <c r="BG29" s="18">
        <v>1.9854585360886131E-2</v>
      </c>
      <c r="BH29" s="18">
        <v>9.423696036366622E-3</v>
      </c>
    </row>
    <row r="30" spans="2:60" ht="18.95" customHeight="1">
      <c r="B30" s="20" t="s">
        <v>454</v>
      </c>
      <c r="C30" s="18">
        <v>9.5966483766833973E-3</v>
      </c>
      <c r="D30" s="18">
        <v>6.5914045516584727E-3</v>
      </c>
      <c r="E30" s="18">
        <v>1.1925926077149649E-2</v>
      </c>
      <c r="G30" s="18">
        <v>9.0006873274194547E-3</v>
      </c>
      <c r="H30" s="18">
        <v>1.135163942512128E-2</v>
      </c>
      <c r="I30" s="18">
        <v>7.5467078912398499E-3</v>
      </c>
      <c r="J30" s="18">
        <v>1.047607842001865E-2</v>
      </c>
      <c r="K30" s="18">
        <v>1.8159284291680251E-2</v>
      </c>
      <c r="L30" s="18">
        <v>7.0293198301892481E-3</v>
      </c>
      <c r="M30" s="18">
        <v>9.0261756993086396E-3</v>
      </c>
      <c r="N30" s="18">
        <v>8.6669156374248428E-3</v>
      </c>
      <c r="O30" s="18">
        <v>4.3832581688238396E-3</v>
      </c>
      <c r="Q30" s="18">
        <v>4.3194031510145918E-3</v>
      </c>
      <c r="R30" s="18">
        <v>9.6684385540474448E-3</v>
      </c>
      <c r="S30" s="18">
        <v>1.209344985205515E-2</v>
      </c>
      <c r="T30" s="18">
        <v>1.3734876171954831E-2</v>
      </c>
      <c r="V30" s="18">
        <v>4.1374942639473E-3</v>
      </c>
      <c r="W30" s="18">
        <v>6.9309175342940092E-3</v>
      </c>
      <c r="X30" s="18">
        <v>9.0921371344379262E-3</v>
      </c>
      <c r="Y30" s="18">
        <v>1.2009107556541341E-2</v>
      </c>
      <c r="Z30" s="18">
        <v>8.6109462278389955E-3</v>
      </c>
      <c r="AA30" s="18">
        <v>2.0243530009115801E-2</v>
      </c>
      <c r="AB30" s="18">
        <v>6.6103723802332041E-3</v>
      </c>
      <c r="AD30" s="18">
        <v>9.4219920876271492E-3</v>
      </c>
      <c r="AE30" s="18">
        <v>9.7864447016269684E-3</v>
      </c>
      <c r="AF30" s="18">
        <v>6.8219308555619376E-3</v>
      </c>
      <c r="AG30" s="18">
        <v>7.9768149940210812E-3</v>
      </c>
      <c r="AH30" s="18">
        <v>1.6029977526269799E-2</v>
      </c>
      <c r="AI30" s="18">
        <v>5.4203284861008656E-3</v>
      </c>
      <c r="AJ30" s="18">
        <v>0</v>
      </c>
      <c r="AL30" s="18">
        <v>1.7099999999999999E-3</v>
      </c>
      <c r="AM30" s="18">
        <v>6.5500000000000003E-3</v>
      </c>
      <c r="AN30" s="18">
        <v>5.5399999999999998E-3</v>
      </c>
      <c r="AP30" s="18">
        <v>1.7603229715898061E-2</v>
      </c>
      <c r="AQ30" s="18">
        <v>8.9090326324784679E-3</v>
      </c>
      <c r="AR30" s="18">
        <v>7.2640142960631376E-3</v>
      </c>
      <c r="AS30" s="18">
        <v>1.035426534044109E-2</v>
      </c>
      <c r="AT30" s="18">
        <v>1.4179859199806509E-2</v>
      </c>
      <c r="AU30" s="18">
        <v>0</v>
      </c>
      <c r="AV30" s="18">
        <v>0</v>
      </c>
      <c r="AX30" s="18">
        <v>9.0184324631609018E-3</v>
      </c>
      <c r="AY30" s="18">
        <v>1.279491626406605E-2</v>
      </c>
      <c r="BA30" s="18">
        <v>7.1270809991983066E-3</v>
      </c>
      <c r="BB30" s="18">
        <v>8.5692251276556185E-3</v>
      </c>
      <c r="BC30" s="18">
        <v>8.6702713823899064E-3</v>
      </c>
      <c r="BD30" s="18">
        <v>1.1075759931858281E-2</v>
      </c>
      <c r="BE30" s="18">
        <v>1.4890587660554641E-2</v>
      </c>
      <c r="BF30" s="18">
        <v>2.2092148521352419E-2</v>
      </c>
      <c r="BG30" s="18">
        <v>1.0240137225385051E-2</v>
      </c>
      <c r="BH30" s="18">
        <v>2.1479137495574702E-2</v>
      </c>
    </row>
    <row r="31" spans="2:60" ht="18.95" customHeight="1">
      <c r="B31" s="20" t="s">
        <v>455</v>
      </c>
      <c r="C31" s="18">
        <v>2.3260833114459011E-4</v>
      </c>
      <c r="D31" s="18">
        <v>5.3619854564424256E-4</v>
      </c>
      <c r="E31" s="18">
        <v>0</v>
      </c>
      <c r="G31" s="18">
        <v>0</v>
      </c>
      <c r="H31" s="18">
        <v>0</v>
      </c>
      <c r="I31" s="18">
        <v>2.350045476212051E-3</v>
      </c>
      <c r="J31" s="18">
        <v>0</v>
      </c>
      <c r="K31" s="18">
        <v>0</v>
      </c>
      <c r="L31" s="18">
        <v>0</v>
      </c>
      <c r="M31" s="18">
        <v>0</v>
      </c>
      <c r="N31" s="18">
        <v>0</v>
      </c>
      <c r="O31" s="18">
        <v>0</v>
      </c>
      <c r="Q31" s="18">
        <v>0</v>
      </c>
      <c r="R31" s="18">
        <v>1.1747497377291251E-3</v>
      </c>
      <c r="S31" s="18">
        <v>0</v>
      </c>
      <c r="T31" s="18">
        <v>0</v>
      </c>
      <c r="V31" s="18">
        <v>0</v>
      </c>
      <c r="W31" s="18">
        <v>1.593657076332443E-3</v>
      </c>
      <c r="X31" s="18">
        <v>0</v>
      </c>
      <c r="Y31" s="18">
        <v>0</v>
      </c>
      <c r="Z31" s="18">
        <v>0</v>
      </c>
      <c r="AA31" s="18">
        <v>0</v>
      </c>
      <c r="AB31" s="18">
        <v>0</v>
      </c>
      <c r="AD31" s="18">
        <v>0</v>
      </c>
      <c r="AE31" s="18">
        <v>0</v>
      </c>
      <c r="AF31" s="18">
        <v>1.222764687431061E-3</v>
      </c>
      <c r="AG31" s="18">
        <v>0</v>
      </c>
      <c r="AH31" s="18">
        <v>0</v>
      </c>
      <c r="AI31" s="18">
        <v>0</v>
      </c>
      <c r="AJ31" s="18">
        <v>0</v>
      </c>
      <c r="AL31" s="18">
        <v>1.65E-3</v>
      </c>
      <c r="AM31" s="18">
        <v>0</v>
      </c>
      <c r="AN31" s="18">
        <v>0</v>
      </c>
      <c r="AP31" s="18">
        <v>0</v>
      </c>
      <c r="AQ31" s="18">
        <v>0</v>
      </c>
      <c r="AR31" s="18">
        <v>0</v>
      </c>
      <c r="AS31" s="18">
        <v>0</v>
      </c>
      <c r="AT31" s="18">
        <v>0</v>
      </c>
      <c r="AU31" s="18">
        <v>0</v>
      </c>
      <c r="AV31" s="18">
        <v>0</v>
      </c>
      <c r="AX31" s="18">
        <v>2.6828024193161268E-4</v>
      </c>
      <c r="AY31" s="18">
        <v>0</v>
      </c>
      <c r="BA31" s="18">
        <v>6.768675512253921E-4</v>
      </c>
      <c r="BB31" s="18">
        <v>0</v>
      </c>
      <c r="BC31" s="18">
        <v>0</v>
      </c>
      <c r="BD31" s="18">
        <v>0</v>
      </c>
      <c r="BE31" s="18">
        <v>0</v>
      </c>
      <c r="BF31" s="18">
        <v>0</v>
      </c>
      <c r="BG31" s="18">
        <v>0</v>
      </c>
      <c r="BH31" s="18">
        <v>0</v>
      </c>
    </row>
    <row r="32" spans="2:60" ht="18.95" customHeight="1">
      <c r="B32" s="20" t="s">
        <v>456</v>
      </c>
      <c r="C32" s="18">
        <v>2.4082240893650059E-4</v>
      </c>
      <c r="D32" s="18">
        <v>5.5513327830905557E-4</v>
      </c>
      <c r="E32" s="18">
        <v>0</v>
      </c>
      <c r="G32" s="18">
        <v>0</v>
      </c>
      <c r="H32" s="18">
        <v>0</v>
      </c>
      <c r="I32" s="18">
        <v>2.433032427974042E-3</v>
      </c>
      <c r="J32" s="18">
        <v>0</v>
      </c>
      <c r="K32" s="18">
        <v>0</v>
      </c>
      <c r="L32" s="18">
        <v>0</v>
      </c>
      <c r="M32" s="18">
        <v>0</v>
      </c>
      <c r="N32" s="18">
        <v>0</v>
      </c>
      <c r="O32" s="18">
        <v>0</v>
      </c>
      <c r="Q32" s="18">
        <v>7.2202475442352326E-4</v>
      </c>
      <c r="R32" s="18">
        <v>0</v>
      </c>
      <c r="S32" s="18">
        <v>0</v>
      </c>
      <c r="T32" s="18">
        <v>0</v>
      </c>
      <c r="V32" s="18">
        <v>0</v>
      </c>
      <c r="W32" s="18">
        <v>1.649933750234059E-3</v>
      </c>
      <c r="X32" s="18">
        <v>0</v>
      </c>
      <c r="Y32" s="18">
        <v>0</v>
      </c>
      <c r="Z32" s="18">
        <v>0</v>
      </c>
      <c r="AA32" s="18">
        <v>0</v>
      </c>
      <c r="AB32" s="18">
        <v>0</v>
      </c>
      <c r="AD32" s="18">
        <v>0</v>
      </c>
      <c r="AE32" s="18">
        <v>1.2044649473525379E-3</v>
      </c>
      <c r="AF32" s="18">
        <v>0</v>
      </c>
      <c r="AG32" s="18">
        <v>0</v>
      </c>
      <c r="AH32" s="18">
        <v>0</v>
      </c>
      <c r="AI32" s="18">
        <v>0</v>
      </c>
      <c r="AJ32" s="18">
        <v>0</v>
      </c>
      <c r="AL32" s="18">
        <v>0</v>
      </c>
      <c r="AM32" s="18">
        <v>1.47E-3</v>
      </c>
      <c r="AN32" s="18">
        <v>0</v>
      </c>
      <c r="AP32" s="18">
        <v>0</v>
      </c>
      <c r="AQ32" s="18">
        <v>0</v>
      </c>
      <c r="AR32" s="18">
        <v>0</v>
      </c>
      <c r="AS32" s="18">
        <v>0</v>
      </c>
      <c r="AT32" s="18">
        <v>0</v>
      </c>
      <c r="AU32" s="18">
        <v>0</v>
      </c>
      <c r="AV32" s="18">
        <v>0</v>
      </c>
      <c r="AX32" s="18">
        <v>0</v>
      </c>
      <c r="AY32" s="18">
        <v>1.9756231561016721E-3</v>
      </c>
      <c r="BA32" s="18">
        <v>7.0076971626491236E-4</v>
      </c>
      <c r="BB32" s="18">
        <v>0</v>
      </c>
      <c r="BC32" s="18">
        <v>0</v>
      </c>
      <c r="BD32" s="18">
        <v>0</v>
      </c>
      <c r="BE32" s="18">
        <v>0</v>
      </c>
      <c r="BF32" s="18">
        <v>0</v>
      </c>
      <c r="BG32" s="18">
        <v>0</v>
      </c>
      <c r="BH32" s="18">
        <v>0</v>
      </c>
    </row>
    <row r="33" spans="2:60" ht="18.95" customHeight="1">
      <c r="B33" s="20" t="s">
        <v>457</v>
      </c>
      <c r="C33" s="18">
        <v>1.278603933485635E-3</v>
      </c>
      <c r="D33" s="18">
        <v>2.947381833730809E-3</v>
      </c>
      <c r="E33" s="18">
        <v>0</v>
      </c>
      <c r="G33" s="18">
        <v>0</v>
      </c>
      <c r="H33" s="18">
        <v>3.835669988983222E-3</v>
      </c>
      <c r="I33" s="18">
        <v>0</v>
      </c>
      <c r="J33" s="18">
        <v>2.9302559711687401E-3</v>
      </c>
      <c r="K33" s="18">
        <v>0</v>
      </c>
      <c r="L33" s="18">
        <v>0</v>
      </c>
      <c r="M33" s="18">
        <v>1.6205500360650239E-3</v>
      </c>
      <c r="N33" s="18">
        <v>0</v>
      </c>
      <c r="O33" s="18">
        <v>2.5033574336010092E-3</v>
      </c>
      <c r="Q33" s="18">
        <v>7.8213492221908547E-4</v>
      </c>
      <c r="R33" s="18">
        <v>3.841440970679939E-3</v>
      </c>
      <c r="S33" s="18">
        <v>1.1541729238817181E-3</v>
      </c>
      <c r="T33" s="18">
        <v>0</v>
      </c>
      <c r="V33" s="18">
        <v>0</v>
      </c>
      <c r="W33" s="18">
        <v>0</v>
      </c>
      <c r="X33" s="18">
        <v>1.799611595756251E-3</v>
      </c>
      <c r="Y33" s="18">
        <v>0</v>
      </c>
      <c r="Z33" s="18">
        <v>1.8217852320964851E-3</v>
      </c>
      <c r="AA33" s="18">
        <v>0</v>
      </c>
      <c r="AB33" s="18">
        <v>5.2586874834055098E-3</v>
      </c>
      <c r="AD33" s="18">
        <v>3.0638727389410828E-3</v>
      </c>
      <c r="AE33" s="18">
        <v>0</v>
      </c>
      <c r="AF33" s="18">
        <v>1.3407788590476899E-3</v>
      </c>
      <c r="AG33" s="18">
        <v>0</v>
      </c>
      <c r="AH33" s="18">
        <v>0</v>
      </c>
      <c r="AI33" s="18">
        <v>0</v>
      </c>
      <c r="AJ33" s="18">
        <v>0</v>
      </c>
      <c r="AL33" s="18">
        <v>0</v>
      </c>
      <c r="AM33" s="18">
        <v>1.5900000000000001E-3</v>
      </c>
      <c r="AN33" s="18">
        <v>0</v>
      </c>
      <c r="AP33" s="18">
        <v>4.8043737008172964E-3</v>
      </c>
      <c r="AQ33" s="18">
        <v>0</v>
      </c>
      <c r="AR33" s="18">
        <v>0</v>
      </c>
      <c r="AS33" s="18">
        <v>1.206977503706744E-3</v>
      </c>
      <c r="AT33" s="18">
        <v>7.0218259520923787E-3</v>
      </c>
      <c r="AU33" s="18">
        <v>0</v>
      </c>
      <c r="AV33" s="18">
        <v>0</v>
      </c>
      <c r="AX33" s="18">
        <v>8.9377012664096085E-4</v>
      </c>
      <c r="AY33" s="18">
        <v>4.1319664295703723E-3</v>
      </c>
      <c r="BA33" s="18">
        <v>7.5911035482704081E-4</v>
      </c>
      <c r="BB33" s="18">
        <v>0</v>
      </c>
      <c r="BC33" s="18">
        <v>0</v>
      </c>
      <c r="BD33" s="18">
        <v>4.0800000501924156E-3</v>
      </c>
      <c r="BE33" s="18">
        <v>7.7134836351921594E-3</v>
      </c>
      <c r="BF33" s="18">
        <v>7.9353775899803792E-3</v>
      </c>
      <c r="BG33" s="18">
        <v>0</v>
      </c>
      <c r="BH33" s="18">
        <v>0</v>
      </c>
    </row>
    <row r="34" spans="2:60" ht="18.95" customHeight="1">
      <c r="B34" s="20" t="s">
        <v>458</v>
      </c>
      <c r="C34" s="18">
        <v>4.4478037053152404E-3</v>
      </c>
      <c r="D34" s="18">
        <v>2.4023655030761238E-3</v>
      </c>
      <c r="E34" s="18">
        <v>6.0284905618732216E-3</v>
      </c>
      <c r="G34" s="18">
        <v>0</v>
      </c>
      <c r="H34" s="18">
        <v>6.8639905992851297E-3</v>
      </c>
      <c r="I34" s="18">
        <v>2.4248387358861011E-3</v>
      </c>
      <c r="J34" s="18">
        <v>5.3677275959103793E-3</v>
      </c>
      <c r="K34" s="18">
        <v>4.3110035656673262E-3</v>
      </c>
      <c r="L34" s="18">
        <v>2.205871924716623E-3</v>
      </c>
      <c r="M34" s="18">
        <v>7.6708787924356803E-3</v>
      </c>
      <c r="N34" s="18">
        <v>1.585243966646566E-3</v>
      </c>
      <c r="O34" s="18">
        <v>6.3594870432346967E-3</v>
      </c>
      <c r="Q34" s="18">
        <v>2.0038262449648299E-3</v>
      </c>
      <c r="R34" s="18">
        <v>7.1809256433368173E-3</v>
      </c>
      <c r="S34" s="18">
        <v>2.0422985926292908E-3</v>
      </c>
      <c r="T34" s="18">
        <v>8.1089995670405503E-3</v>
      </c>
      <c r="V34" s="18">
        <v>0</v>
      </c>
      <c r="W34" s="18">
        <v>4.9270287939552461E-3</v>
      </c>
      <c r="X34" s="18">
        <v>0</v>
      </c>
      <c r="Y34" s="18">
        <v>4.8881735653694509E-3</v>
      </c>
      <c r="Z34" s="18">
        <v>9.5764788093562966E-3</v>
      </c>
      <c r="AA34" s="18">
        <v>1.473789947866116E-3</v>
      </c>
      <c r="AB34" s="18">
        <v>1.0364438464490181E-2</v>
      </c>
      <c r="AD34" s="18">
        <v>6.6183820710321618E-3</v>
      </c>
      <c r="AE34" s="18">
        <v>1.124786241250968E-3</v>
      </c>
      <c r="AF34" s="18">
        <v>3.481549613202906E-3</v>
      </c>
      <c r="AG34" s="18">
        <v>0</v>
      </c>
      <c r="AH34" s="18">
        <v>4.2288038658109886E-3</v>
      </c>
      <c r="AI34" s="18">
        <v>8.4412507208601068E-3</v>
      </c>
      <c r="AJ34" s="18">
        <v>0</v>
      </c>
      <c r="AL34" s="18">
        <v>3.31E-3</v>
      </c>
      <c r="AM34" s="18">
        <v>1.4400000000000001E-3</v>
      </c>
      <c r="AN34" s="18">
        <v>0</v>
      </c>
      <c r="AP34" s="18">
        <v>1.1675986707400421E-2</v>
      </c>
      <c r="AQ34" s="18">
        <v>4.612671588716066E-3</v>
      </c>
      <c r="AR34" s="18">
        <v>0</v>
      </c>
      <c r="AS34" s="18">
        <v>6.1316268901755473E-3</v>
      </c>
      <c r="AT34" s="18">
        <v>7.0766457058088006E-3</v>
      </c>
      <c r="AU34" s="18">
        <v>0</v>
      </c>
      <c r="AV34" s="18">
        <v>0</v>
      </c>
      <c r="AX34" s="18">
        <v>3.5456169597103842E-3</v>
      </c>
      <c r="AY34" s="18">
        <v>1.126878269516241E-2</v>
      </c>
      <c r="BA34" s="18">
        <v>1.359574055454319E-3</v>
      </c>
      <c r="BB34" s="18">
        <v>3.9455772808612627E-3</v>
      </c>
      <c r="BC34" s="18">
        <v>7.5021534251701752E-3</v>
      </c>
      <c r="BD34" s="18">
        <v>7.3944465835978348E-3</v>
      </c>
      <c r="BE34" s="18">
        <v>0</v>
      </c>
      <c r="BF34" s="18">
        <v>6.7061085602981019E-3</v>
      </c>
      <c r="BG34" s="18">
        <v>9.5931270714010846E-3</v>
      </c>
      <c r="BH34" s="18">
        <v>1.0670858772056461E-2</v>
      </c>
    </row>
    <row r="35" spans="2:60" ht="18.95" customHeight="1">
      <c r="B35" s="20" t="s">
        <v>459</v>
      </c>
      <c r="C35" s="18">
        <v>2.1823936557399261E-4</v>
      </c>
      <c r="D35" s="18">
        <v>0</v>
      </c>
      <c r="E35" s="18">
        <v>3.8631697001995899E-4</v>
      </c>
      <c r="G35" s="18">
        <v>0</v>
      </c>
      <c r="H35" s="18">
        <v>0</v>
      </c>
      <c r="I35" s="18">
        <v>0</v>
      </c>
      <c r="J35" s="18">
        <v>2.5072585399229272E-3</v>
      </c>
      <c r="K35" s="18">
        <v>0</v>
      </c>
      <c r="L35" s="18">
        <v>0</v>
      </c>
      <c r="M35" s="18">
        <v>0</v>
      </c>
      <c r="N35" s="18">
        <v>0</v>
      </c>
      <c r="O35" s="18">
        <v>0</v>
      </c>
      <c r="Q35" s="18">
        <v>0</v>
      </c>
      <c r="R35" s="18">
        <v>1.102181663952758E-3</v>
      </c>
      <c r="S35" s="18">
        <v>0</v>
      </c>
      <c r="T35" s="18">
        <v>0</v>
      </c>
      <c r="V35" s="18">
        <v>0</v>
      </c>
      <c r="W35" s="18">
        <v>0</v>
      </c>
      <c r="X35" s="18">
        <v>0</v>
      </c>
      <c r="Y35" s="18">
        <v>0</v>
      </c>
      <c r="Z35" s="18">
        <v>1.558801219423008E-3</v>
      </c>
      <c r="AA35" s="18">
        <v>0</v>
      </c>
      <c r="AB35" s="18">
        <v>0</v>
      </c>
      <c r="AD35" s="18">
        <v>0</v>
      </c>
      <c r="AE35" s="18">
        <v>0</v>
      </c>
      <c r="AF35" s="18">
        <v>1.1472305756123501E-3</v>
      </c>
      <c r="AG35" s="18">
        <v>0</v>
      </c>
      <c r="AH35" s="18">
        <v>0</v>
      </c>
      <c r="AI35" s="18">
        <v>0</v>
      </c>
      <c r="AJ35" s="18">
        <v>0</v>
      </c>
      <c r="AL35" s="18">
        <v>0</v>
      </c>
      <c r="AM35" s="18">
        <v>0</v>
      </c>
      <c r="AN35" s="18">
        <v>0</v>
      </c>
      <c r="AP35" s="18">
        <v>0</v>
      </c>
      <c r="AQ35" s="18">
        <v>0</v>
      </c>
      <c r="AR35" s="18">
        <v>0</v>
      </c>
      <c r="AS35" s="18">
        <v>1.024537286670025E-3</v>
      </c>
      <c r="AT35" s="18">
        <v>0</v>
      </c>
      <c r="AU35" s="18">
        <v>0</v>
      </c>
      <c r="AV35" s="18">
        <v>0</v>
      </c>
      <c r="AX35" s="18">
        <v>2.5170770757474721E-4</v>
      </c>
      <c r="AY35" s="18">
        <v>0</v>
      </c>
      <c r="BA35" s="18">
        <v>0</v>
      </c>
      <c r="BB35" s="18">
        <v>0</v>
      </c>
      <c r="BC35" s="18">
        <v>0</v>
      </c>
      <c r="BD35" s="18">
        <v>1.719520462162792E-3</v>
      </c>
      <c r="BE35" s="18">
        <v>0</v>
      </c>
      <c r="BF35" s="18">
        <v>0</v>
      </c>
      <c r="BG35" s="18">
        <v>0</v>
      </c>
      <c r="BH35" s="18">
        <v>0</v>
      </c>
    </row>
    <row r="36" spans="2:60" ht="18.95" customHeight="1">
      <c r="B36" s="20" t="s">
        <v>460</v>
      </c>
      <c r="C36" s="18">
        <v>4.4273102149418688E-4</v>
      </c>
      <c r="D36" s="18">
        <v>0</v>
      </c>
      <c r="E36" s="18">
        <v>7.8370144775502244E-4</v>
      </c>
      <c r="G36" s="18">
        <v>0</v>
      </c>
      <c r="H36" s="18">
        <v>1.608946946606098E-3</v>
      </c>
      <c r="I36" s="18">
        <v>0</v>
      </c>
      <c r="J36" s="18">
        <v>0</v>
      </c>
      <c r="K36" s="18">
        <v>2.0697790991347359E-3</v>
      </c>
      <c r="L36" s="18">
        <v>0</v>
      </c>
      <c r="M36" s="18">
        <v>0</v>
      </c>
      <c r="N36" s="18">
        <v>0</v>
      </c>
      <c r="O36" s="18">
        <v>0</v>
      </c>
      <c r="Q36" s="18">
        <v>0</v>
      </c>
      <c r="R36" s="18">
        <v>1.1386339421055049E-3</v>
      </c>
      <c r="S36" s="18">
        <v>9.7538004173618913E-4</v>
      </c>
      <c r="T36" s="18">
        <v>0</v>
      </c>
      <c r="V36" s="18">
        <v>0</v>
      </c>
      <c r="W36" s="18">
        <v>0</v>
      </c>
      <c r="X36" s="18">
        <v>0</v>
      </c>
      <c r="Y36" s="18">
        <v>0</v>
      </c>
      <c r="Z36" s="18">
        <v>3.162260183291949E-3</v>
      </c>
      <c r="AA36" s="18">
        <v>0</v>
      </c>
      <c r="AB36" s="18">
        <v>0</v>
      </c>
      <c r="AD36" s="18">
        <v>6.7488156402242241E-4</v>
      </c>
      <c r="AE36" s="18">
        <v>1.0866876956566269E-3</v>
      </c>
      <c r="AF36" s="18">
        <v>0</v>
      </c>
      <c r="AG36" s="18">
        <v>0</v>
      </c>
      <c r="AH36" s="18">
        <v>0</v>
      </c>
      <c r="AI36" s="18">
        <v>0</v>
      </c>
      <c r="AJ36" s="18">
        <v>0</v>
      </c>
      <c r="AL36" s="18">
        <v>0</v>
      </c>
      <c r="AM36" s="18">
        <v>0</v>
      </c>
      <c r="AN36" s="18">
        <v>0</v>
      </c>
      <c r="AP36" s="18">
        <v>0</v>
      </c>
      <c r="AQ36" s="18">
        <v>0</v>
      </c>
      <c r="AR36" s="18">
        <v>0</v>
      </c>
      <c r="AS36" s="18">
        <v>1.02000466618187E-3</v>
      </c>
      <c r="AT36" s="18">
        <v>6.5201967017319553E-3</v>
      </c>
      <c r="AU36" s="18">
        <v>0</v>
      </c>
      <c r="AV36" s="18">
        <v>0</v>
      </c>
      <c r="AX36" s="18">
        <v>2.5059413608523318E-4</v>
      </c>
      <c r="AY36" s="18">
        <v>1.849572016402244E-3</v>
      </c>
      <c r="BA36" s="18">
        <v>0</v>
      </c>
      <c r="BB36" s="18">
        <v>0</v>
      </c>
      <c r="BC36" s="18">
        <v>0</v>
      </c>
      <c r="BD36" s="18">
        <v>3.4883030780960569E-3</v>
      </c>
      <c r="BE36" s="18">
        <v>0</v>
      </c>
      <c r="BF36" s="18">
        <v>0</v>
      </c>
      <c r="BG36" s="18">
        <v>0</v>
      </c>
      <c r="BH36" s="18">
        <v>0</v>
      </c>
    </row>
    <row r="37" spans="2:60" ht="18.95" customHeight="1">
      <c r="B37" s="20" t="s">
        <v>461</v>
      </c>
      <c r="C37" s="18">
        <v>2.224768318128792E-4</v>
      </c>
      <c r="D37" s="18">
        <v>0</v>
      </c>
      <c r="E37" s="18">
        <v>3.9381793169872422E-4</v>
      </c>
      <c r="G37" s="18">
        <v>0</v>
      </c>
      <c r="H37" s="18">
        <v>0</v>
      </c>
      <c r="I37" s="18">
        <v>2.2476867857276059E-3</v>
      </c>
      <c r="J37" s="18">
        <v>0</v>
      </c>
      <c r="K37" s="18">
        <v>0</v>
      </c>
      <c r="L37" s="18">
        <v>0</v>
      </c>
      <c r="M37" s="18">
        <v>0</v>
      </c>
      <c r="N37" s="18">
        <v>0</v>
      </c>
      <c r="O37" s="18">
        <v>0</v>
      </c>
      <c r="Q37" s="18">
        <v>6.6702173009561207E-4</v>
      </c>
      <c r="R37" s="18">
        <v>0</v>
      </c>
      <c r="S37" s="18">
        <v>0</v>
      </c>
      <c r="T37" s="18">
        <v>0</v>
      </c>
      <c r="V37" s="18">
        <v>0</v>
      </c>
      <c r="W37" s="18">
        <v>0</v>
      </c>
      <c r="X37" s="18">
        <v>0</v>
      </c>
      <c r="Y37" s="18">
        <v>0</v>
      </c>
      <c r="Z37" s="18">
        <v>0</v>
      </c>
      <c r="AA37" s="18">
        <v>1.588343077535634E-3</v>
      </c>
      <c r="AB37" s="18">
        <v>0</v>
      </c>
      <c r="AD37" s="18">
        <v>0</v>
      </c>
      <c r="AE37" s="18">
        <v>0</v>
      </c>
      <c r="AF37" s="18">
        <v>0</v>
      </c>
      <c r="AG37" s="18">
        <v>0</v>
      </c>
      <c r="AH37" s="18">
        <v>0</v>
      </c>
      <c r="AI37" s="18">
        <v>2.6481033498505051E-3</v>
      </c>
      <c r="AJ37" s="18">
        <v>0</v>
      </c>
      <c r="AL37" s="18">
        <v>0</v>
      </c>
      <c r="AM37" s="18">
        <v>0</v>
      </c>
      <c r="AN37" s="18">
        <v>0</v>
      </c>
      <c r="AP37" s="18">
        <v>2.0641234208031698E-3</v>
      </c>
      <c r="AQ37" s="18">
        <v>0</v>
      </c>
      <c r="AR37" s="18">
        <v>0</v>
      </c>
      <c r="AS37" s="18">
        <v>0</v>
      </c>
      <c r="AT37" s="18">
        <v>0</v>
      </c>
      <c r="AU37" s="18">
        <v>0</v>
      </c>
      <c r="AV37" s="18">
        <v>0</v>
      </c>
      <c r="AX37" s="18">
        <v>2.5659501518815708E-4</v>
      </c>
      <c r="AY37" s="18">
        <v>0</v>
      </c>
      <c r="BA37" s="18">
        <v>0</v>
      </c>
      <c r="BB37" s="18">
        <v>0</v>
      </c>
      <c r="BC37" s="18">
        <v>0</v>
      </c>
      <c r="BD37" s="18">
        <v>0</v>
      </c>
      <c r="BE37" s="18">
        <v>0</v>
      </c>
      <c r="BF37" s="18">
        <v>6.8666971013952652E-3</v>
      </c>
      <c r="BG37" s="18">
        <v>0</v>
      </c>
      <c r="BH37" s="18">
        <v>0</v>
      </c>
    </row>
    <row r="38" spans="2:60" ht="18.95" customHeight="1">
      <c r="B38" s="20" t="s">
        <v>462</v>
      </c>
      <c r="C38" s="18">
        <v>7.4558637333523861E-4</v>
      </c>
      <c r="D38" s="18">
        <v>0</v>
      </c>
      <c r="E38" s="18">
        <v>1.3198016218452749E-3</v>
      </c>
      <c r="G38" s="18">
        <v>4.7053445027850412E-3</v>
      </c>
      <c r="H38" s="18">
        <v>0</v>
      </c>
      <c r="I38" s="18">
        <v>0</v>
      </c>
      <c r="J38" s="18">
        <v>2.7212339123427092E-3</v>
      </c>
      <c r="K38" s="18">
        <v>0</v>
      </c>
      <c r="L38" s="18">
        <v>0</v>
      </c>
      <c r="M38" s="18">
        <v>0</v>
      </c>
      <c r="N38" s="18">
        <v>1.809484862026093E-3</v>
      </c>
      <c r="O38" s="18">
        <v>0</v>
      </c>
      <c r="Q38" s="18">
        <v>0</v>
      </c>
      <c r="R38" s="18">
        <v>1.1962444533553209E-3</v>
      </c>
      <c r="S38" s="18">
        <v>1.290886692134108E-3</v>
      </c>
      <c r="T38" s="18">
        <v>9.4260408671305426E-4</v>
      </c>
      <c r="V38" s="18">
        <v>0</v>
      </c>
      <c r="W38" s="18">
        <v>0</v>
      </c>
      <c r="X38" s="18">
        <v>3.5093991643076771E-3</v>
      </c>
      <c r="Y38" s="18">
        <v>0</v>
      </c>
      <c r="Z38" s="18">
        <v>0</v>
      </c>
      <c r="AA38" s="18">
        <v>0</v>
      </c>
      <c r="AB38" s="18">
        <v>1.6331954563718509E-3</v>
      </c>
      <c r="AD38" s="18">
        <v>6.6203764785512022E-4</v>
      </c>
      <c r="AE38" s="18">
        <v>0</v>
      </c>
      <c r="AF38" s="18">
        <v>2.7567465729474621E-3</v>
      </c>
      <c r="AG38" s="18">
        <v>0</v>
      </c>
      <c r="AH38" s="18">
        <v>0</v>
      </c>
      <c r="AI38" s="18">
        <v>0</v>
      </c>
      <c r="AJ38" s="18">
        <v>0</v>
      </c>
      <c r="AL38" s="18">
        <v>2.0400000000000001E-3</v>
      </c>
      <c r="AM38" s="18">
        <v>0</v>
      </c>
      <c r="AN38" s="18">
        <v>0</v>
      </c>
      <c r="AP38" s="18">
        <v>0</v>
      </c>
      <c r="AQ38" s="18">
        <v>0</v>
      </c>
      <c r="AR38" s="18">
        <v>7.2962935797921454E-3</v>
      </c>
      <c r="AS38" s="18">
        <v>0</v>
      </c>
      <c r="AT38" s="18">
        <v>0</v>
      </c>
      <c r="AU38" s="18">
        <v>0</v>
      </c>
      <c r="AV38" s="18">
        <v>0</v>
      </c>
      <c r="AX38" s="18">
        <v>6.0484298012260576E-4</v>
      </c>
      <c r="AY38" s="18">
        <v>1.8143721395787169E-3</v>
      </c>
      <c r="BA38" s="18">
        <v>8.3675856890688184E-4</v>
      </c>
      <c r="BB38" s="18">
        <v>9.8630994312947783E-4</v>
      </c>
      <c r="BC38" s="18">
        <v>0</v>
      </c>
      <c r="BD38" s="18">
        <v>0</v>
      </c>
      <c r="BE38" s="18">
        <v>7.5248355125682384E-3</v>
      </c>
      <c r="BF38" s="18">
        <v>0</v>
      </c>
      <c r="BG38" s="18">
        <v>0</v>
      </c>
      <c r="BH38" s="18">
        <v>0</v>
      </c>
    </row>
    <row r="39" spans="2:60" ht="18.95" customHeight="1">
      <c r="B39" s="20" t="s">
        <v>463</v>
      </c>
      <c r="C39" s="18">
        <v>4.8898157981251331E-4</v>
      </c>
      <c r="D39" s="18">
        <v>6.6286044720412999E-4</v>
      </c>
      <c r="E39" s="18">
        <v>3.5655481829001938E-4</v>
      </c>
      <c r="G39" s="18">
        <v>4.2853656380499594E-3</v>
      </c>
      <c r="H39" s="18">
        <v>0</v>
      </c>
      <c r="I39" s="18">
        <v>0</v>
      </c>
      <c r="J39" s="18">
        <v>0</v>
      </c>
      <c r="K39" s="18">
        <v>0</v>
      </c>
      <c r="L39" s="18">
        <v>0</v>
      </c>
      <c r="M39" s="18">
        <v>0</v>
      </c>
      <c r="N39" s="18">
        <v>1.809484862026093E-3</v>
      </c>
      <c r="O39" s="18">
        <v>0</v>
      </c>
      <c r="Q39" s="18">
        <v>0</v>
      </c>
      <c r="R39" s="18">
        <v>0</v>
      </c>
      <c r="S39" s="18">
        <v>1.290886692134108E-3</v>
      </c>
      <c r="T39" s="18">
        <v>8.5847128963558535E-4</v>
      </c>
      <c r="V39" s="18">
        <v>0</v>
      </c>
      <c r="W39" s="18">
        <v>0</v>
      </c>
      <c r="X39" s="18">
        <v>1.9836910587213998E-3</v>
      </c>
      <c r="Y39" s="18">
        <v>1.4515572578271531E-3</v>
      </c>
      <c r="Z39" s="18">
        <v>0</v>
      </c>
      <c r="AA39" s="18">
        <v>0</v>
      </c>
      <c r="AB39" s="18">
        <v>0</v>
      </c>
      <c r="AD39" s="18">
        <v>0</v>
      </c>
      <c r="AE39" s="18">
        <v>0</v>
      </c>
      <c r="AF39" s="18">
        <v>2.5704556911477598E-3</v>
      </c>
      <c r="AG39" s="18">
        <v>0</v>
      </c>
      <c r="AH39" s="18">
        <v>0</v>
      </c>
      <c r="AI39" s="18">
        <v>0</v>
      </c>
      <c r="AJ39" s="18">
        <v>0</v>
      </c>
      <c r="AL39" s="18">
        <v>0</v>
      </c>
      <c r="AM39" s="18">
        <v>0</v>
      </c>
      <c r="AN39" s="18">
        <v>6.2899999999999996E-3</v>
      </c>
      <c r="AP39" s="18">
        <v>0</v>
      </c>
      <c r="AQ39" s="18">
        <v>0</v>
      </c>
      <c r="AR39" s="18">
        <v>0</v>
      </c>
      <c r="AS39" s="18">
        <v>0</v>
      </c>
      <c r="AT39" s="18">
        <v>0</v>
      </c>
      <c r="AU39" s="18">
        <v>0</v>
      </c>
      <c r="AV39" s="18">
        <v>0</v>
      </c>
      <c r="AX39" s="18">
        <v>0</v>
      </c>
      <c r="AY39" s="18">
        <v>1.6524290659235971E-3</v>
      </c>
      <c r="BA39" s="18">
        <v>0</v>
      </c>
      <c r="BB39" s="18">
        <v>2.180653956294847E-3</v>
      </c>
      <c r="BC39" s="18">
        <v>0</v>
      </c>
      <c r="BD39" s="18">
        <v>0</v>
      </c>
      <c r="BE39" s="18">
        <v>0</v>
      </c>
      <c r="BF39" s="18">
        <v>0</v>
      </c>
      <c r="BG39" s="18">
        <v>0</v>
      </c>
      <c r="BH39" s="18">
        <v>0</v>
      </c>
    </row>
    <row r="40" spans="2:60" ht="18.95" customHeight="1">
      <c r="B40" s="20" t="s">
        <v>464</v>
      </c>
      <c r="C40" s="18">
        <v>2.3158378534453831E-4</v>
      </c>
      <c r="D40" s="18">
        <v>5.3383680750171577E-4</v>
      </c>
      <c r="E40" s="18">
        <v>0</v>
      </c>
      <c r="G40" s="18">
        <v>0</v>
      </c>
      <c r="H40" s="18">
        <v>1.714914182081748E-3</v>
      </c>
      <c r="I40" s="18">
        <v>0</v>
      </c>
      <c r="J40" s="18">
        <v>0</v>
      </c>
      <c r="K40" s="18">
        <v>0</v>
      </c>
      <c r="L40" s="18">
        <v>0</v>
      </c>
      <c r="M40" s="18">
        <v>0</v>
      </c>
      <c r="N40" s="18">
        <v>0</v>
      </c>
      <c r="O40" s="18">
        <v>0</v>
      </c>
      <c r="Q40" s="18">
        <v>6.9432585813037641E-4</v>
      </c>
      <c r="R40" s="18">
        <v>0</v>
      </c>
      <c r="S40" s="18">
        <v>0</v>
      </c>
      <c r="T40" s="18">
        <v>0</v>
      </c>
      <c r="V40" s="18">
        <v>0</v>
      </c>
      <c r="W40" s="18">
        <v>0</v>
      </c>
      <c r="X40" s="18">
        <v>0</v>
      </c>
      <c r="Y40" s="18">
        <v>1.668886132747061E-3</v>
      </c>
      <c r="Z40" s="18">
        <v>0</v>
      </c>
      <c r="AA40" s="18">
        <v>0</v>
      </c>
      <c r="AB40" s="18">
        <v>0</v>
      </c>
      <c r="AD40" s="18">
        <v>0</v>
      </c>
      <c r="AE40" s="18">
        <v>1.1582582910557109E-3</v>
      </c>
      <c r="AF40" s="18">
        <v>0</v>
      </c>
      <c r="AG40" s="18">
        <v>0</v>
      </c>
      <c r="AH40" s="18">
        <v>0</v>
      </c>
      <c r="AI40" s="18">
        <v>0</v>
      </c>
      <c r="AJ40" s="18">
        <v>0</v>
      </c>
      <c r="AL40" s="18">
        <v>0</v>
      </c>
      <c r="AM40" s="18">
        <v>0</v>
      </c>
      <c r="AN40" s="18">
        <v>0</v>
      </c>
      <c r="AP40" s="18">
        <v>0</v>
      </c>
      <c r="AQ40" s="18">
        <v>0</v>
      </c>
      <c r="AR40" s="18">
        <v>0</v>
      </c>
      <c r="AS40" s="18">
        <v>0</v>
      </c>
      <c r="AT40" s="18">
        <v>0</v>
      </c>
      <c r="AU40" s="18">
        <v>0</v>
      </c>
      <c r="AV40" s="18">
        <v>0</v>
      </c>
      <c r="AX40" s="18">
        <v>2.6709857576447512E-4</v>
      </c>
      <c r="AY40" s="18">
        <v>0</v>
      </c>
      <c r="BA40" s="18">
        <v>0</v>
      </c>
      <c r="BB40" s="18">
        <v>1.032767119609974E-3</v>
      </c>
      <c r="BC40" s="18">
        <v>0</v>
      </c>
      <c r="BD40" s="18">
        <v>0</v>
      </c>
      <c r="BE40" s="18">
        <v>0</v>
      </c>
      <c r="BF40" s="18">
        <v>0</v>
      </c>
      <c r="BG40" s="18">
        <v>0</v>
      </c>
      <c r="BH40" s="18">
        <v>0</v>
      </c>
    </row>
    <row r="41" spans="2:60" ht="18.95" customHeight="1">
      <c r="B41" s="20" t="s">
        <v>465</v>
      </c>
      <c r="C41" s="18">
        <v>2.8486383386061229E-4</v>
      </c>
      <c r="D41" s="18">
        <v>6.5665564372136605E-4</v>
      </c>
      <c r="E41" s="18">
        <v>0</v>
      </c>
      <c r="G41" s="18">
        <v>0</v>
      </c>
      <c r="H41" s="18">
        <v>0</v>
      </c>
      <c r="I41" s="18">
        <v>0</v>
      </c>
      <c r="J41" s="18">
        <v>0</v>
      </c>
      <c r="K41" s="18">
        <v>0</v>
      </c>
      <c r="L41" s="18">
        <v>0</v>
      </c>
      <c r="M41" s="18">
        <v>1.756805944713991E-3</v>
      </c>
      <c r="N41" s="18">
        <v>0</v>
      </c>
      <c r="O41" s="18">
        <v>0</v>
      </c>
      <c r="Q41" s="18">
        <v>0</v>
      </c>
      <c r="R41" s="18">
        <v>0</v>
      </c>
      <c r="S41" s="18">
        <v>0</v>
      </c>
      <c r="T41" s="18">
        <v>1.21408047937516E-3</v>
      </c>
      <c r="V41" s="18">
        <v>0</v>
      </c>
      <c r="W41" s="18">
        <v>0</v>
      </c>
      <c r="X41" s="18">
        <v>0</v>
      </c>
      <c r="Y41" s="18">
        <v>0</v>
      </c>
      <c r="Z41" s="18">
        <v>0</v>
      </c>
      <c r="AA41" s="18">
        <v>2.0337465922443598E-3</v>
      </c>
      <c r="AB41" s="18">
        <v>0</v>
      </c>
      <c r="AD41" s="18">
        <v>8.527089964941232E-4</v>
      </c>
      <c r="AE41" s="18">
        <v>0</v>
      </c>
      <c r="AF41" s="18">
        <v>0</v>
      </c>
      <c r="AG41" s="18">
        <v>0</v>
      </c>
      <c r="AH41" s="18">
        <v>0</v>
      </c>
      <c r="AI41" s="18">
        <v>0</v>
      </c>
      <c r="AJ41" s="18">
        <v>0</v>
      </c>
      <c r="AL41" s="18">
        <v>0</v>
      </c>
      <c r="AM41" s="18">
        <v>0</v>
      </c>
      <c r="AN41" s="18">
        <v>0</v>
      </c>
      <c r="AP41" s="18">
        <v>2.642945363884105E-3</v>
      </c>
      <c r="AQ41" s="18">
        <v>0</v>
      </c>
      <c r="AR41" s="18">
        <v>0</v>
      </c>
      <c r="AS41" s="18">
        <v>0</v>
      </c>
      <c r="AT41" s="18">
        <v>0</v>
      </c>
      <c r="AU41" s="18">
        <v>0</v>
      </c>
      <c r="AV41" s="18">
        <v>0</v>
      </c>
      <c r="AX41" s="18">
        <v>0</v>
      </c>
      <c r="AY41" s="18">
        <v>2.3369236650203858E-3</v>
      </c>
      <c r="BA41" s="18">
        <v>0</v>
      </c>
      <c r="BB41" s="18">
        <v>0</v>
      </c>
      <c r="BC41" s="18">
        <v>1.76280698094952E-3</v>
      </c>
      <c r="BD41" s="18">
        <v>0</v>
      </c>
      <c r="BE41" s="18">
        <v>0</v>
      </c>
      <c r="BF41" s="18">
        <v>0</v>
      </c>
      <c r="BG41" s="18">
        <v>0</v>
      </c>
      <c r="BH41" s="18">
        <v>0</v>
      </c>
    </row>
    <row r="42" spans="2:60" ht="18.95" customHeight="1">
      <c r="B42" s="20" t="s">
        <v>466</v>
      </c>
      <c r="C42" s="18">
        <v>2.4636294453390809E-4</v>
      </c>
      <c r="D42" s="18">
        <v>5.6790507850555574E-4</v>
      </c>
      <c r="E42" s="18">
        <v>0</v>
      </c>
      <c r="G42" s="18">
        <v>0</v>
      </c>
      <c r="H42" s="18">
        <v>0</v>
      </c>
      <c r="I42" s="18">
        <v>0</v>
      </c>
      <c r="J42" s="18">
        <v>0</v>
      </c>
      <c r="K42" s="18">
        <v>0</v>
      </c>
      <c r="L42" s="18">
        <v>0</v>
      </c>
      <c r="M42" s="18">
        <v>0</v>
      </c>
      <c r="N42" s="18">
        <v>0</v>
      </c>
      <c r="O42" s="18">
        <v>2.5400651281303711E-3</v>
      </c>
      <c r="Q42" s="18">
        <v>7.3863618137402678E-4</v>
      </c>
      <c r="R42" s="18">
        <v>0</v>
      </c>
      <c r="S42" s="18">
        <v>0</v>
      </c>
      <c r="T42" s="18">
        <v>0</v>
      </c>
      <c r="V42" s="18">
        <v>0</v>
      </c>
      <c r="W42" s="18">
        <v>0</v>
      </c>
      <c r="X42" s="18">
        <v>1.699525490147433E-3</v>
      </c>
      <c r="Y42" s="18">
        <v>0</v>
      </c>
      <c r="Z42" s="18">
        <v>0</v>
      </c>
      <c r="AA42" s="18">
        <v>0</v>
      </c>
      <c r="AB42" s="18">
        <v>0</v>
      </c>
      <c r="AD42" s="18">
        <v>0</v>
      </c>
      <c r="AE42" s="18">
        <v>0</v>
      </c>
      <c r="AF42" s="18">
        <v>1.2950693011951741E-3</v>
      </c>
      <c r="AG42" s="18">
        <v>0</v>
      </c>
      <c r="AH42" s="18">
        <v>0</v>
      </c>
      <c r="AI42" s="18">
        <v>0</v>
      </c>
      <c r="AJ42" s="18">
        <v>0</v>
      </c>
      <c r="AL42" s="18">
        <v>1.75E-3</v>
      </c>
      <c r="AM42" s="18">
        <v>0</v>
      </c>
      <c r="AN42" s="18">
        <v>0</v>
      </c>
      <c r="AP42" s="18">
        <v>0</v>
      </c>
      <c r="AQ42" s="18">
        <v>0</v>
      </c>
      <c r="AR42" s="18">
        <v>0</v>
      </c>
      <c r="AS42" s="18">
        <v>0</v>
      </c>
      <c r="AT42" s="18">
        <v>0</v>
      </c>
      <c r="AU42" s="18">
        <v>0</v>
      </c>
      <c r="AV42" s="18">
        <v>0</v>
      </c>
      <c r="AX42" s="18">
        <v>2.841442094413073E-4</v>
      </c>
      <c r="AY42" s="18">
        <v>0</v>
      </c>
      <c r="BA42" s="18">
        <v>7.1689213433928124E-4</v>
      </c>
      <c r="BB42" s="18">
        <v>0</v>
      </c>
      <c r="BC42" s="18">
        <v>0</v>
      </c>
      <c r="BD42" s="18">
        <v>0</v>
      </c>
      <c r="BE42" s="18">
        <v>0</v>
      </c>
      <c r="BF42" s="18">
        <v>0</v>
      </c>
      <c r="BG42" s="18">
        <v>0</v>
      </c>
      <c r="BH42" s="18">
        <v>0</v>
      </c>
    </row>
    <row r="43" spans="2:60" ht="18.95" customHeight="1">
      <c r="B43" s="20" t="s">
        <v>467</v>
      </c>
      <c r="C43" s="18">
        <v>2.4675123731860679E-4</v>
      </c>
      <c r="D43" s="18">
        <v>5.6880015404053386E-4</v>
      </c>
      <c r="E43" s="18">
        <v>0</v>
      </c>
      <c r="G43" s="18">
        <v>0</v>
      </c>
      <c r="H43" s="18">
        <v>0</v>
      </c>
      <c r="I43" s="18">
        <v>0</v>
      </c>
      <c r="J43" s="18">
        <v>0</v>
      </c>
      <c r="K43" s="18">
        <v>0</v>
      </c>
      <c r="L43" s="18">
        <v>2.3511533773889052E-3</v>
      </c>
      <c r="M43" s="18">
        <v>0</v>
      </c>
      <c r="N43" s="18">
        <v>0</v>
      </c>
      <c r="O43" s="18">
        <v>0</v>
      </c>
      <c r="Q43" s="18">
        <v>0</v>
      </c>
      <c r="R43" s="18">
        <v>0</v>
      </c>
      <c r="S43" s="18">
        <v>0</v>
      </c>
      <c r="T43" s="18">
        <v>1.0516458211988211E-3</v>
      </c>
      <c r="V43" s="18">
        <v>0</v>
      </c>
      <c r="W43" s="18">
        <v>0</v>
      </c>
      <c r="X43" s="18">
        <v>0</v>
      </c>
      <c r="Y43" s="18">
        <v>1.778188907252499E-3</v>
      </c>
      <c r="Z43" s="18">
        <v>0</v>
      </c>
      <c r="AA43" s="18">
        <v>0</v>
      </c>
      <c r="AB43" s="18">
        <v>0</v>
      </c>
      <c r="AD43" s="18">
        <v>0</v>
      </c>
      <c r="AE43" s="18">
        <v>0</v>
      </c>
      <c r="AF43" s="18">
        <v>1.2971104606978351E-3</v>
      </c>
      <c r="AG43" s="18">
        <v>0</v>
      </c>
      <c r="AH43" s="18">
        <v>0</v>
      </c>
      <c r="AI43" s="18">
        <v>0</v>
      </c>
      <c r="AJ43" s="18">
        <v>0</v>
      </c>
      <c r="AL43" s="18">
        <v>0</v>
      </c>
      <c r="AM43" s="18">
        <v>0</v>
      </c>
      <c r="AN43" s="18">
        <v>0</v>
      </c>
      <c r="AP43" s="18">
        <v>0</v>
      </c>
      <c r="AQ43" s="18">
        <v>0</v>
      </c>
      <c r="AR43" s="18">
        <v>0</v>
      </c>
      <c r="AS43" s="18">
        <v>0</v>
      </c>
      <c r="AT43" s="18">
        <v>0</v>
      </c>
      <c r="AU43" s="18">
        <v>3.0540099466313229E-2</v>
      </c>
      <c r="AV43" s="18">
        <v>0</v>
      </c>
      <c r="AX43" s="18">
        <v>0</v>
      </c>
      <c r="AY43" s="18">
        <v>0</v>
      </c>
      <c r="BA43" s="18">
        <v>0</v>
      </c>
      <c r="BB43" s="18">
        <v>0</v>
      </c>
      <c r="BC43" s="18">
        <v>0</v>
      </c>
      <c r="BD43" s="18">
        <v>0</v>
      </c>
      <c r="BE43" s="18">
        <v>0</v>
      </c>
      <c r="BF43" s="18">
        <v>7.6159211377410749E-3</v>
      </c>
      <c r="BG43" s="18">
        <v>0</v>
      </c>
      <c r="BH43" s="18">
        <v>0</v>
      </c>
    </row>
    <row r="44" spans="2:60" ht="18.95" customHeight="1">
      <c r="B44" s="20" t="s">
        <v>468</v>
      </c>
      <c r="C44" s="18">
        <v>2.199068279035089E-4</v>
      </c>
      <c r="D44" s="18">
        <v>5.0691959621087124E-4</v>
      </c>
      <c r="E44" s="18">
        <v>0</v>
      </c>
      <c r="G44" s="18">
        <v>4.6785468518519011E-3</v>
      </c>
      <c r="H44" s="18">
        <v>0</v>
      </c>
      <c r="I44" s="18">
        <v>0</v>
      </c>
      <c r="J44" s="18">
        <v>0</v>
      </c>
      <c r="K44" s="18">
        <v>0</v>
      </c>
      <c r="L44" s="18">
        <v>0</v>
      </c>
      <c r="M44" s="18">
        <v>0</v>
      </c>
      <c r="N44" s="18">
        <v>0</v>
      </c>
      <c r="O44" s="18">
        <v>0</v>
      </c>
      <c r="Q44" s="18">
        <v>0</v>
      </c>
      <c r="R44" s="18">
        <v>0</v>
      </c>
      <c r="S44" s="18">
        <v>9.8719989024943582E-4</v>
      </c>
      <c r="T44" s="18">
        <v>0</v>
      </c>
      <c r="V44" s="18">
        <v>0</v>
      </c>
      <c r="W44" s="18">
        <v>1.5066359433377431E-3</v>
      </c>
      <c r="X44" s="18">
        <v>0</v>
      </c>
      <c r="Y44" s="18">
        <v>0</v>
      </c>
      <c r="Z44" s="18">
        <v>0</v>
      </c>
      <c r="AA44" s="18">
        <v>0</v>
      </c>
      <c r="AB44" s="18">
        <v>0</v>
      </c>
      <c r="AD44" s="18">
        <v>0</v>
      </c>
      <c r="AE44" s="18">
        <v>1.099856392363817E-3</v>
      </c>
      <c r="AF44" s="18">
        <v>0</v>
      </c>
      <c r="AG44" s="18">
        <v>0</v>
      </c>
      <c r="AH44" s="18">
        <v>0</v>
      </c>
      <c r="AI44" s="18">
        <v>0</v>
      </c>
      <c r="AJ44" s="18">
        <v>0</v>
      </c>
      <c r="AL44" s="18">
        <v>0</v>
      </c>
      <c r="AM44" s="18">
        <v>0</v>
      </c>
      <c r="AN44" s="18">
        <v>0</v>
      </c>
      <c r="AP44" s="18">
        <v>0</v>
      </c>
      <c r="AQ44" s="18">
        <v>0</v>
      </c>
      <c r="AR44" s="18">
        <v>0</v>
      </c>
      <c r="AS44" s="18">
        <v>0</v>
      </c>
      <c r="AT44" s="18">
        <v>0</v>
      </c>
      <c r="AU44" s="18">
        <v>0</v>
      </c>
      <c r="AV44" s="18">
        <v>0</v>
      </c>
      <c r="AX44" s="18">
        <v>2.5363088545480509E-4</v>
      </c>
      <c r="AY44" s="18">
        <v>0</v>
      </c>
      <c r="BA44" s="18">
        <v>6.3990741590535529E-4</v>
      </c>
      <c r="BB44" s="18">
        <v>0</v>
      </c>
      <c r="BC44" s="18">
        <v>0</v>
      </c>
      <c r="BD44" s="18">
        <v>0</v>
      </c>
      <c r="BE44" s="18">
        <v>0</v>
      </c>
      <c r="BF44" s="18">
        <v>0</v>
      </c>
      <c r="BG44" s="18">
        <v>0</v>
      </c>
      <c r="BH44" s="18">
        <v>0</v>
      </c>
    </row>
    <row r="45" spans="2:60" ht="18.95" customHeight="1">
      <c r="B45" s="20" t="s">
        <v>469</v>
      </c>
      <c r="C45" s="18">
        <v>3.0722821518349911E-4</v>
      </c>
      <c r="D45" s="18">
        <v>7.0820903684601323E-4</v>
      </c>
      <c r="E45" s="18">
        <v>0</v>
      </c>
      <c r="G45" s="18">
        <v>0</v>
      </c>
      <c r="H45" s="18">
        <v>0</v>
      </c>
      <c r="I45" s="18">
        <v>0</v>
      </c>
      <c r="J45" s="18">
        <v>0</v>
      </c>
      <c r="K45" s="18">
        <v>0</v>
      </c>
      <c r="L45" s="18">
        <v>0</v>
      </c>
      <c r="M45" s="18">
        <v>0</v>
      </c>
      <c r="N45" s="18">
        <v>1.933278017610094E-3</v>
      </c>
      <c r="O45" s="18">
        <v>0</v>
      </c>
      <c r="Q45" s="18">
        <v>0</v>
      </c>
      <c r="R45" s="18">
        <v>0</v>
      </c>
      <c r="S45" s="18">
        <v>1.3792007424333411E-3</v>
      </c>
      <c r="T45" s="18">
        <v>0</v>
      </c>
      <c r="V45" s="18">
        <v>0</v>
      </c>
      <c r="W45" s="18">
        <v>0</v>
      </c>
      <c r="X45" s="18">
        <v>0</v>
      </c>
      <c r="Y45" s="18">
        <v>0</v>
      </c>
      <c r="Z45" s="18">
        <v>0</v>
      </c>
      <c r="AA45" s="18">
        <v>2.1934140505055939E-3</v>
      </c>
      <c r="AB45" s="18">
        <v>0</v>
      </c>
      <c r="AD45" s="18">
        <v>0</v>
      </c>
      <c r="AE45" s="18">
        <v>0</v>
      </c>
      <c r="AF45" s="18">
        <v>0</v>
      </c>
      <c r="AG45" s="18">
        <v>0</v>
      </c>
      <c r="AH45" s="18">
        <v>2.028636680871455E-3</v>
      </c>
      <c r="AI45" s="18">
        <v>0</v>
      </c>
      <c r="AJ45" s="18">
        <v>0</v>
      </c>
      <c r="AL45" s="18">
        <v>0</v>
      </c>
      <c r="AM45" s="18">
        <v>0</v>
      </c>
      <c r="AN45" s="18">
        <v>0</v>
      </c>
      <c r="AP45" s="18">
        <v>0</v>
      </c>
      <c r="AQ45" s="18">
        <v>0</v>
      </c>
      <c r="AR45" s="18">
        <v>0</v>
      </c>
      <c r="AS45" s="18">
        <v>1.442300572789454E-3</v>
      </c>
      <c r="AT45" s="18">
        <v>0</v>
      </c>
      <c r="AU45" s="18">
        <v>0</v>
      </c>
      <c r="AV45" s="18">
        <v>0</v>
      </c>
      <c r="AX45" s="18">
        <v>3.543435417470588E-4</v>
      </c>
      <c r="AY45" s="18">
        <v>0</v>
      </c>
      <c r="BA45" s="18">
        <v>0</v>
      </c>
      <c r="BB45" s="18">
        <v>0</v>
      </c>
      <c r="BC45" s="18">
        <v>0</v>
      </c>
      <c r="BD45" s="18">
        <v>2.4206687055395989E-3</v>
      </c>
      <c r="BE45" s="18">
        <v>0</v>
      </c>
      <c r="BF45" s="18">
        <v>0</v>
      </c>
      <c r="BG45" s="18">
        <v>0</v>
      </c>
      <c r="BH45" s="18">
        <v>0</v>
      </c>
    </row>
    <row r="46" spans="2:60" ht="18.95" customHeight="1">
      <c r="B46" s="20" t="s">
        <v>470</v>
      </c>
      <c r="C46" s="18">
        <v>2.366898412812676E-4</v>
      </c>
      <c r="D46" s="18">
        <v>5.4560706419794116E-4</v>
      </c>
      <c r="E46" s="18">
        <v>0</v>
      </c>
      <c r="G46" s="18">
        <v>0</v>
      </c>
      <c r="H46" s="18">
        <v>0</v>
      </c>
      <c r="I46" s="18">
        <v>0</v>
      </c>
      <c r="J46" s="18">
        <v>0</v>
      </c>
      <c r="K46" s="18">
        <v>0</v>
      </c>
      <c r="L46" s="18">
        <v>0</v>
      </c>
      <c r="M46" s="18">
        <v>1.459708361644137E-3</v>
      </c>
      <c r="N46" s="18">
        <v>0</v>
      </c>
      <c r="O46" s="18">
        <v>0</v>
      </c>
      <c r="Q46" s="18">
        <v>0</v>
      </c>
      <c r="R46" s="18">
        <v>1.195362726692192E-3</v>
      </c>
      <c r="S46" s="18">
        <v>0</v>
      </c>
      <c r="T46" s="18">
        <v>0</v>
      </c>
      <c r="V46" s="18">
        <v>0</v>
      </c>
      <c r="W46" s="18">
        <v>0</v>
      </c>
      <c r="X46" s="18">
        <v>0</v>
      </c>
      <c r="Y46" s="18">
        <v>1.7056824306103181E-3</v>
      </c>
      <c r="Z46" s="18">
        <v>0</v>
      </c>
      <c r="AA46" s="18">
        <v>0</v>
      </c>
      <c r="AB46" s="18">
        <v>0</v>
      </c>
      <c r="AD46" s="18">
        <v>0</v>
      </c>
      <c r="AE46" s="18">
        <v>0</v>
      </c>
      <c r="AF46" s="18">
        <v>0</v>
      </c>
      <c r="AG46" s="18">
        <v>0</v>
      </c>
      <c r="AH46" s="18">
        <v>1.562869783056992E-3</v>
      </c>
      <c r="AI46" s="18">
        <v>0</v>
      </c>
      <c r="AJ46" s="18">
        <v>0</v>
      </c>
      <c r="AL46" s="18">
        <v>0</v>
      </c>
      <c r="AM46" s="18">
        <v>0</v>
      </c>
      <c r="AN46" s="18">
        <v>0</v>
      </c>
      <c r="AP46" s="18">
        <v>0</v>
      </c>
      <c r="AQ46" s="18">
        <v>0</v>
      </c>
      <c r="AR46" s="18">
        <v>0</v>
      </c>
      <c r="AS46" s="18">
        <v>1.1111541088422541E-3</v>
      </c>
      <c r="AT46" s="18">
        <v>0</v>
      </c>
      <c r="AU46" s="18">
        <v>0</v>
      </c>
      <c r="AV46" s="18">
        <v>0</v>
      </c>
      <c r="AX46" s="18">
        <v>2.7298767662032789E-4</v>
      </c>
      <c r="AY46" s="18">
        <v>0</v>
      </c>
      <c r="BA46" s="18">
        <v>0</v>
      </c>
      <c r="BB46" s="18">
        <v>1.055538000025881E-3</v>
      </c>
      <c r="BC46" s="18">
        <v>0</v>
      </c>
      <c r="BD46" s="18">
        <v>0</v>
      </c>
      <c r="BE46" s="18">
        <v>0</v>
      </c>
      <c r="BF46" s="18">
        <v>0</v>
      </c>
      <c r="BG46" s="18">
        <v>0</v>
      </c>
      <c r="BH46" s="18">
        <v>0</v>
      </c>
    </row>
    <row r="48" spans="2:60">
      <c r="B48" t="s">
        <v>483</v>
      </c>
    </row>
    <row r="49" spans="2:2">
      <c r="B49" t="s">
        <v>11</v>
      </c>
    </row>
    <row r="51" spans="2:2">
      <c r="B51" s="5" t="str">
        <f>HYPERLINK("#Contents!A1", "Return to Contents")</f>
        <v>Return to Contents</v>
      </c>
    </row>
  </sheetData>
  <mergeCells count="10">
    <mergeCell ref="V5:AB5"/>
    <mergeCell ref="BA5:BH5"/>
    <mergeCell ref="AD5:AJ5"/>
    <mergeCell ref="G5:O5"/>
    <mergeCell ref="D2:BJ2"/>
    <mergeCell ref="AP5:AV5"/>
    <mergeCell ref="D5:E5"/>
    <mergeCell ref="AL5:AN5"/>
    <mergeCell ref="AX5:AY5"/>
    <mergeCell ref="Q5:T5"/>
  </mergeCells>
  <pageMargins left="0.75" right="0.75" top="1" bottom="1" header="0.5" footer="0.5"/>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BJ16"/>
  <sheetViews>
    <sheetView showGridLines="0" workbookViewId="0">
      <pane xSplit="2" topLeftCell="V1" activePane="topRight" state="frozen"/>
      <selection pane="topRight" activeCell="N11" sqref="N11"/>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8" width="10" customWidth="1"/>
    <col min="49" max="49" width="1.42578125" customWidth="1"/>
    <col min="50" max="51" width="10" customWidth="1"/>
    <col min="52" max="52" width="1.42578125" customWidth="1"/>
    <col min="53" max="60" width="10" customWidth="1"/>
  </cols>
  <sheetData>
    <row r="2" spans="2:62" ht="39.950000000000003" customHeight="1">
      <c r="D2" s="33" t="s">
        <v>471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row>
    <row r="5" spans="2:62">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V5" s="32"/>
      <c r="AX5" s="28" t="s">
        <v>52</v>
      </c>
      <c r="AY5" s="32"/>
      <c r="BA5" s="28" t="s">
        <v>53</v>
      </c>
      <c r="BB5" s="32"/>
      <c r="BC5" s="32"/>
      <c r="BD5" s="32"/>
      <c r="BE5" s="32"/>
      <c r="BF5" s="32"/>
      <c r="BG5" s="32"/>
      <c r="BH5" s="32"/>
    </row>
    <row r="6" spans="2:62"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579</v>
      </c>
      <c r="AV6" s="25" t="s">
        <v>92</v>
      </c>
      <c r="AX6" s="25" t="s">
        <v>93</v>
      </c>
      <c r="AY6" s="25" t="s">
        <v>94</v>
      </c>
      <c r="BA6" s="25" t="s">
        <v>95</v>
      </c>
      <c r="BB6" s="25" t="s">
        <v>96</v>
      </c>
      <c r="BC6" s="25" t="s">
        <v>97</v>
      </c>
      <c r="BD6" s="25" t="s">
        <v>98</v>
      </c>
      <c r="BE6" s="25" t="s">
        <v>99</v>
      </c>
      <c r="BF6" s="25" t="s">
        <v>100</v>
      </c>
      <c r="BG6" s="25" t="s">
        <v>101</v>
      </c>
      <c r="BH6" s="25" t="s">
        <v>83</v>
      </c>
    </row>
    <row r="7" spans="2:62">
      <c r="B7" s="10" t="s">
        <v>105</v>
      </c>
      <c r="C7" s="27">
        <v>2038</v>
      </c>
      <c r="D7" s="27">
        <v>836</v>
      </c>
      <c r="E7" s="27">
        <v>1194</v>
      </c>
      <c r="G7" s="27">
        <v>110</v>
      </c>
      <c r="H7" s="27">
        <v>287</v>
      </c>
      <c r="I7" s="27">
        <v>205</v>
      </c>
      <c r="J7" s="27">
        <v>180</v>
      </c>
      <c r="K7" s="27">
        <v>219</v>
      </c>
      <c r="L7" s="27">
        <v>199</v>
      </c>
      <c r="M7" s="27">
        <v>330</v>
      </c>
      <c r="N7" s="27">
        <v>300</v>
      </c>
      <c r="O7" s="27">
        <v>208</v>
      </c>
      <c r="Q7" s="27">
        <v>674</v>
      </c>
      <c r="R7" s="27">
        <v>399</v>
      </c>
      <c r="S7" s="27">
        <v>453</v>
      </c>
      <c r="T7" s="27">
        <v>493</v>
      </c>
      <c r="V7" s="27">
        <v>249</v>
      </c>
      <c r="W7" s="27">
        <v>327</v>
      </c>
      <c r="X7" s="27">
        <v>273</v>
      </c>
      <c r="Y7" s="27">
        <v>325</v>
      </c>
      <c r="Z7" s="27">
        <v>287</v>
      </c>
      <c r="AA7" s="27">
        <v>289</v>
      </c>
      <c r="AB7" s="27">
        <v>288</v>
      </c>
      <c r="AD7" s="27">
        <v>670</v>
      </c>
      <c r="AE7" s="27">
        <v>427</v>
      </c>
      <c r="AF7" s="27">
        <v>388</v>
      </c>
      <c r="AG7" s="27">
        <v>71</v>
      </c>
      <c r="AH7" s="27">
        <v>306</v>
      </c>
      <c r="AI7" s="27">
        <v>174</v>
      </c>
      <c r="AJ7" s="27">
        <v>2</v>
      </c>
      <c r="AL7" s="27">
        <v>287</v>
      </c>
      <c r="AM7" s="27">
        <v>321</v>
      </c>
      <c r="AN7" s="27">
        <v>88</v>
      </c>
      <c r="AP7" s="27">
        <v>215</v>
      </c>
      <c r="AQ7" s="27">
        <v>211</v>
      </c>
      <c r="AR7" s="27">
        <v>62</v>
      </c>
      <c r="AS7" s="27">
        <v>477</v>
      </c>
      <c r="AT7" s="27">
        <v>69</v>
      </c>
      <c r="AU7" s="27">
        <v>14</v>
      </c>
      <c r="AV7" s="27">
        <v>9</v>
      </c>
      <c r="AX7" s="27">
        <v>1764</v>
      </c>
      <c r="AY7" s="27">
        <v>254</v>
      </c>
      <c r="BA7" s="27">
        <v>658</v>
      </c>
      <c r="BB7" s="27">
        <v>509</v>
      </c>
      <c r="BC7" s="27">
        <v>320</v>
      </c>
      <c r="BD7" s="27">
        <v>256</v>
      </c>
      <c r="BE7" s="27">
        <v>63</v>
      </c>
      <c r="BF7" s="27">
        <v>73</v>
      </c>
      <c r="BG7" s="27">
        <v>108</v>
      </c>
      <c r="BH7" s="27">
        <v>38</v>
      </c>
    </row>
    <row r="8" spans="2:62">
      <c r="B8" s="7" t="s">
        <v>106</v>
      </c>
      <c r="C8" s="13">
        <v>2032</v>
      </c>
      <c r="D8" s="13">
        <v>873</v>
      </c>
      <c r="E8" s="13">
        <v>1157</v>
      </c>
      <c r="G8" s="13">
        <v>101</v>
      </c>
      <c r="H8" s="13">
        <v>278</v>
      </c>
      <c r="I8" s="13">
        <v>206</v>
      </c>
      <c r="J8" s="13">
        <v>175</v>
      </c>
      <c r="K8" s="13">
        <v>221</v>
      </c>
      <c r="L8" s="13">
        <v>205</v>
      </c>
      <c r="M8" s="13">
        <v>332</v>
      </c>
      <c r="N8" s="13">
        <v>324</v>
      </c>
      <c r="O8" s="13">
        <v>189</v>
      </c>
      <c r="Q8" s="13">
        <v>677</v>
      </c>
      <c r="R8" s="13">
        <v>394</v>
      </c>
      <c r="S8" s="13">
        <v>458</v>
      </c>
      <c r="T8" s="13">
        <v>485</v>
      </c>
      <c r="V8" s="13">
        <v>290</v>
      </c>
      <c r="W8" s="13">
        <v>310</v>
      </c>
      <c r="X8" s="13">
        <v>279</v>
      </c>
      <c r="Y8" s="13">
        <v>298</v>
      </c>
      <c r="Z8" s="13">
        <v>275</v>
      </c>
      <c r="AA8" s="13">
        <v>289</v>
      </c>
      <c r="AB8" s="13">
        <v>292</v>
      </c>
      <c r="AD8" s="13">
        <v>670</v>
      </c>
      <c r="AE8" s="13">
        <v>428</v>
      </c>
      <c r="AF8" s="13">
        <v>386</v>
      </c>
      <c r="AG8" s="13">
        <v>69</v>
      </c>
      <c r="AH8" s="13">
        <v>304</v>
      </c>
      <c r="AI8" s="13">
        <v>172</v>
      </c>
      <c r="AJ8" s="13">
        <v>2</v>
      </c>
      <c r="AL8" s="13">
        <v>295</v>
      </c>
      <c r="AM8" s="13">
        <v>331</v>
      </c>
      <c r="AN8" s="13">
        <v>91</v>
      </c>
      <c r="AP8" s="13">
        <v>214</v>
      </c>
      <c r="AQ8" s="13">
        <v>204</v>
      </c>
      <c r="AR8" s="13">
        <v>63</v>
      </c>
      <c r="AS8" s="13">
        <v>459</v>
      </c>
      <c r="AT8" s="13">
        <v>68</v>
      </c>
      <c r="AU8" s="13">
        <v>14</v>
      </c>
      <c r="AV8" s="13">
        <v>9</v>
      </c>
      <c r="AX8" s="13">
        <v>1759</v>
      </c>
      <c r="AY8" s="13">
        <v>252</v>
      </c>
      <c r="BA8" s="13">
        <v>684</v>
      </c>
      <c r="BB8" s="13">
        <v>492</v>
      </c>
      <c r="BC8" s="13">
        <v>321</v>
      </c>
      <c r="BD8" s="13">
        <v>246</v>
      </c>
      <c r="BE8" s="13">
        <v>63</v>
      </c>
      <c r="BF8" s="13">
        <v>72</v>
      </c>
      <c r="BG8" s="13">
        <v>104</v>
      </c>
      <c r="BH8" s="13">
        <v>37</v>
      </c>
    </row>
    <row r="9" spans="2:62" ht="18.95" customHeight="1">
      <c r="B9" s="20" t="s">
        <v>93</v>
      </c>
      <c r="C9" s="18">
        <v>0.43132657142637643</v>
      </c>
      <c r="D9" s="18">
        <v>0.47144226184586202</v>
      </c>
      <c r="E9" s="18">
        <v>0.40164636282458388</v>
      </c>
      <c r="G9" s="18">
        <v>0.34826623072428609</v>
      </c>
      <c r="H9" s="18">
        <v>0.45693883717428108</v>
      </c>
      <c r="I9" s="18">
        <v>0.43045989800375362</v>
      </c>
      <c r="J9" s="18">
        <v>0.40570990764201093</v>
      </c>
      <c r="K9" s="18">
        <v>0.3510208959901911</v>
      </c>
      <c r="L9" s="18">
        <v>0.33731836285003231</v>
      </c>
      <c r="M9" s="18">
        <v>0.5149350607062676</v>
      </c>
      <c r="N9" s="18">
        <v>0.49811261545158791</v>
      </c>
      <c r="O9" s="18">
        <v>0.39721166844976019</v>
      </c>
      <c r="Q9" s="18">
        <v>0.49778442604997319</v>
      </c>
      <c r="R9" s="18">
        <v>0.44724341999917377</v>
      </c>
      <c r="S9" s="18">
        <v>0.40889809238679631</v>
      </c>
      <c r="T9" s="18">
        <v>0.35328041905273988</v>
      </c>
      <c r="V9" s="18">
        <v>0.42666531508823158</v>
      </c>
      <c r="W9" s="18">
        <v>0.488628748225922</v>
      </c>
      <c r="X9" s="18">
        <v>0.49240355179654421</v>
      </c>
      <c r="Y9" s="18">
        <v>0.45127952498606638</v>
      </c>
      <c r="Z9" s="18">
        <v>0.42252706821843761</v>
      </c>
      <c r="AA9" s="18">
        <v>0.35930709305528902</v>
      </c>
      <c r="AB9" s="18">
        <v>0.37585727414702158</v>
      </c>
      <c r="AD9" s="18">
        <v>0.485253303173799</v>
      </c>
      <c r="AE9" s="18">
        <v>0.45642622511346148</v>
      </c>
      <c r="AF9" s="18">
        <v>0.3823780376994993</v>
      </c>
      <c r="AG9" s="18">
        <v>0.35783156981685099</v>
      </c>
      <c r="AH9" s="18">
        <v>0.40961256148097641</v>
      </c>
      <c r="AI9" s="18">
        <v>0.34202827855374068</v>
      </c>
      <c r="AJ9" s="18">
        <v>0</v>
      </c>
      <c r="AL9" s="18">
        <v>0.51563000000000003</v>
      </c>
      <c r="AM9" s="18">
        <v>0.47733999999999999</v>
      </c>
      <c r="AN9" s="18">
        <v>0.45862999999999998</v>
      </c>
      <c r="AP9" s="18">
        <v>0.39158956100600972</v>
      </c>
      <c r="AQ9" s="18">
        <v>0.32044885107922078</v>
      </c>
      <c r="AR9" s="18">
        <v>0.46479354640551918</v>
      </c>
      <c r="AS9" s="18">
        <v>0.4039023180949034</v>
      </c>
      <c r="AT9" s="18">
        <v>0.51309318865900366</v>
      </c>
      <c r="AU9" s="18">
        <v>0.23054424207696281</v>
      </c>
      <c r="AV9" s="18">
        <v>0.2076837906519769</v>
      </c>
      <c r="AX9" s="18">
        <v>0.46291547259093718</v>
      </c>
      <c r="AY9" s="18">
        <v>0.22202419239306159</v>
      </c>
      <c r="BA9" s="18">
        <v>0.44731923567806042</v>
      </c>
      <c r="BB9" s="18">
        <v>0.51146142002064698</v>
      </c>
      <c r="BC9" s="18">
        <v>0.35390668386780949</v>
      </c>
      <c r="BD9" s="18">
        <v>0.42651746778381761</v>
      </c>
      <c r="BE9" s="18">
        <v>0.45958408332192241</v>
      </c>
      <c r="BF9" s="18">
        <v>0.48242273974191219</v>
      </c>
      <c r="BG9" s="18">
        <v>0.2479681829211822</v>
      </c>
      <c r="BH9" s="18">
        <v>0.20572785007983341</v>
      </c>
    </row>
    <row r="10" spans="2:62" ht="18.95" customHeight="1">
      <c r="B10" s="20" t="s">
        <v>94</v>
      </c>
      <c r="C10" s="18">
        <v>0.46882986934125759</v>
      </c>
      <c r="D10" s="18">
        <v>0.43859999648365372</v>
      </c>
      <c r="E10" s="18">
        <v>0.49109242828239918</v>
      </c>
      <c r="G10" s="18">
        <v>0.53860008438477169</v>
      </c>
      <c r="H10" s="18">
        <v>0.45213600554410482</v>
      </c>
      <c r="I10" s="18">
        <v>0.47920465150009361</v>
      </c>
      <c r="J10" s="18">
        <v>0.4699099401611333</v>
      </c>
      <c r="K10" s="18">
        <v>0.54119023262828891</v>
      </c>
      <c r="L10" s="18">
        <v>0.52920045467443932</v>
      </c>
      <c r="M10" s="18">
        <v>0.40296964421550158</v>
      </c>
      <c r="N10" s="18">
        <v>0.42733242754173889</v>
      </c>
      <c r="O10" s="18">
        <v>0.48051359084389061</v>
      </c>
      <c r="Q10" s="18">
        <v>0.42331064821567649</v>
      </c>
      <c r="R10" s="18">
        <v>0.45851286772986488</v>
      </c>
      <c r="S10" s="18">
        <v>0.50190962065153633</v>
      </c>
      <c r="T10" s="18">
        <v>0.50670436878335279</v>
      </c>
      <c r="V10" s="18">
        <v>0.41979148709502551</v>
      </c>
      <c r="W10" s="18">
        <v>0.43797640962663981</v>
      </c>
      <c r="X10" s="18">
        <v>0.39670040774037651</v>
      </c>
      <c r="Y10" s="18">
        <v>0.45636406562781168</v>
      </c>
      <c r="Z10" s="18">
        <v>0.48994056021486893</v>
      </c>
      <c r="AA10" s="18">
        <v>0.55431397016749728</v>
      </c>
      <c r="AB10" s="18">
        <v>0.52751006892358421</v>
      </c>
      <c r="AD10" s="18">
        <v>0.42409778947037619</v>
      </c>
      <c r="AE10" s="18">
        <v>0.45916239311315149</v>
      </c>
      <c r="AF10" s="18">
        <v>0.5287896474933923</v>
      </c>
      <c r="AG10" s="18">
        <v>0.48650538988109449</v>
      </c>
      <c r="AH10" s="18">
        <v>0.45113575147789409</v>
      </c>
      <c r="AI10" s="18">
        <v>0.55700167629444552</v>
      </c>
      <c r="AJ10" s="18">
        <v>0.4403287288668894</v>
      </c>
      <c r="AL10" s="18">
        <v>0.43391999999999997</v>
      </c>
      <c r="AM10" s="18">
        <v>0.41359000000000001</v>
      </c>
      <c r="AN10" s="18">
        <v>0.40945999999999999</v>
      </c>
      <c r="AP10" s="18">
        <v>0.53874198759993142</v>
      </c>
      <c r="AQ10" s="18">
        <v>0.53386697233251057</v>
      </c>
      <c r="AR10" s="18">
        <v>0.45958245176067619</v>
      </c>
      <c r="AS10" s="18">
        <v>0.50976488189565994</v>
      </c>
      <c r="AT10" s="18">
        <v>0.41434633472771198</v>
      </c>
      <c r="AU10" s="18">
        <v>0.76945575792303722</v>
      </c>
      <c r="AV10" s="18">
        <v>0.79231620934802327</v>
      </c>
      <c r="AX10" s="18">
        <v>0.44388301348861309</v>
      </c>
      <c r="AY10" s="18">
        <v>0.65264202297524943</v>
      </c>
      <c r="BA10" s="18">
        <v>0.43075618948486888</v>
      </c>
      <c r="BB10" s="18">
        <v>0.39878911359220037</v>
      </c>
      <c r="BC10" s="18">
        <v>0.56866170594575483</v>
      </c>
      <c r="BD10" s="18">
        <v>0.50691293209243404</v>
      </c>
      <c r="BE10" s="18">
        <v>0.47321253136860958</v>
      </c>
      <c r="BF10" s="18">
        <v>0.44044537888336138</v>
      </c>
      <c r="BG10" s="18">
        <v>0.59672801176836698</v>
      </c>
      <c r="BH10" s="18">
        <v>0.69694233885340939</v>
      </c>
    </row>
    <row r="11" spans="2:62" ht="18.95" customHeight="1">
      <c r="B11" s="20" t="s">
        <v>119</v>
      </c>
      <c r="C11" s="18">
        <v>9.9843559232366069E-2</v>
      </c>
      <c r="D11" s="18">
        <v>8.9957741670484329E-2</v>
      </c>
      <c r="E11" s="18">
        <v>0.10726120889301689</v>
      </c>
      <c r="G11" s="18">
        <v>0.11313368489094219</v>
      </c>
      <c r="H11" s="18">
        <v>9.0925157281614141E-2</v>
      </c>
      <c r="I11" s="18">
        <v>9.0335450496152936E-2</v>
      </c>
      <c r="J11" s="18">
        <v>0.1243801521968559</v>
      </c>
      <c r="K11" s="18">
        <v>0.10778887138151989</v>
      </c>
      <c r="L11" s="18">
        <v>0.1334811824755282</v>
      </c>
      <c r="M11" s="18">
        <v>8.2095295078230796E-2</v>
      </c>
      <c r="N11" s="18">
        <v>7.4554957006673264E-2</v>
      </c>
      <c r="O11" s="18">
        <v>0.12227474070634919</v>
      </c>
      <c r="Q11" s="18">
        <v>7.8904925734350345E-2</v>
      </c>
      <c r="R11" s="18">
        <v>9.4243712270961288E-2</v>
      </c>
      <c r="S11" s="18">
        <v>8.9192286961667394E-2</v>
      </c>
      <c r="T11" s="18">
        <v>0.14001521216390739</v>
      </c>
      <c r="V11" s="18">
        <v>0.15354319781674311</v>
      </c>
      <c r="W11" s="18">
        <v>7.3394842147438161E-2</v>
      </c>
      <c r="X11" s="18">
        <v>0.1108960404630794</v>
      </c>
      <c r="Y11" s="18">
        <v>9.2356409386121968E-2</v>
      </c>
      <c r="Z11" s="18">
        <v>8.7532371566693634E-2</v>
      </c>
      <c r="AA11" s="18">
        <v>8.6378936777213824E-2</v>
      </c>
      <c r="AB11" s="18">
        <v>9.663265692939435E-2</v>
      </c>
      <c r="AD11" s="18">
        <v>9.0648907355824732E-2</v>
      </c>
      <c r="AE11" s="18">
        <v>8.4411381773386973E-2</v>
      </c>
      <c r="AF11" s="18">
        <v>8.8832314807108376E-2</v>
      </c>
      <c r="AG11" s="18">
        <v>0.15566304030205441</v>
      </c>
      <c r="AH11" s="18">
        <v>0.13925168704112939</v>
      </c>
      <c r="AI11" s="18">
        <v>0.10097004515181381</v>
      </c>
      <c r="AJ11" s="18">
        <v>0.55967127113311055</v>
      </c>
      <c r="AL11" s="18">
        <v>5.0450000000000002E-2</v>
      </c>
      <c r="AM11" s="18">
        <v>0.10907</v>
      </c>
      <c r="AN11" s="18">
        <v>0.13191</v>
      </c>
      <c r="AP11" s="18">
        <v>6.9668451394058931E-2</v>
      </c>
      <c r="AQ11" s="18">
        <v>0.14568417658826849</v>
      </c>
      <c r="AR11" s="18">
        <v>7.5624001833804758E-2</v>
      </c>
      <c r="AS11" s="18">
        <v>8.6332800009436536E-2</v>
      </c>
      <c r="AT11" s="18">
        <v>7.2560476613284561E-2</v>
      </c>
      <c r="AU11" s="18">
        <v>0</v>
      </c>
      <c r="AV11" s="18">
        <v>0</v>
      </c>
      <c r="AX11" s="18">
        <v>9.3201513920449577E-2</v>
      </c>
      <c r="AY11" s="18">
        <v>0.12533378463168879</v>
      </c>
      <c r="BA11" s="18">
        <v>0.12192457483707091</v>
      </c>
      <c r="BB11" s="18">
        <v>8.9749466387152629E-2</v>
      </c>
      <c r="BC11" s="18">
        <v>7.7431610186435573E-2</v>
      </c>
      <c r="BD11" s="18">
        <v>6.6569600123748421E-2</v>
      </c>
      <c r="BE11" s="18">
        <v>6.7203385309468108E-2</v>
      </c>
      <c r="BF11" s="18">
        <v>7.713188137472643E-2</v>
      </c>
      <c r="BG11" s="18">
        <v>0.15530380531045079</v>
      </c>
      <c r="BH11" s="18">
        <v>9.7329811066757185E-2</v>
      </c>
    </row>
    <row r="13" spans="2:62">
      <c r="B13" s="21" t="s">
        <v>42</v>
      </c>
    </row>
    <row r="14" spans="2:62">
      <c r="B14" t="s">
        <v>483</v>
      </c>
    </row>
    <row r="15" spans="2:62">
      <c r="B15" t="s">
        <v>11</v>
      </c>
    </row>
    <row r="16" spans="2:62">
      <c r="B16" s="5" t="str">
        <f>HYPERLINK("#Contents!A1", "Return to Contents")</f>
        <v>Return to Contents</v>
      </c>
    </row>
  </sheetData>
  <mergeCells count="10">
    <mergeCell ref="V5:AB5"/>
    <mergeCell ref="BA5:BH5"/>
    <mergeCell ref="AD5:AJ5"/>
    <mergeCell ref="G5:O5"/>
    <mergeCell ref="D2:BJ2"/>
    <mergeCell ref="AP5:AV5"/>
    <mergeCell ref="D5:E5"/>
    <mergeCell ref="AL5:AN5"/>
    <mergeCell ref="AX5:AY5"/>
    <mergeCell ref="Q5:T5"/>
  </mergeCells>
  <pageMargins left="0.75" right="0.75" top="1" bottom="1" header="0.5" footer="0.5"/>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BJ16"/>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8" width="10" customWidth="1"/>
    <col min="49" max="49" width="1.42578125" customWidth="1"/>
    <col min="50" max="51" width="10" customWidth="1"/>
    <col min="52" max="52" width="1.42578125" customWidth="1"/>
    <col min="53" max="60" width="10" customWidth="1"/>
  </cols>
  <sheetData>
    <row r="2" spans="2:62" ht="39.950000000000003" customHeight="1">
      <c r="D2" s="33" t="s">
        <v>472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row>
    <row r="5" spans="2:62">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V5" s="32"/>
      <c r="AX5" s="28" t="s">
        <v>52</v>
      </c>
      <c r="AY5" s="32"/>
      <c r="BA5" s="28" t="s">
        <v>53</v>
      </c>
      <c r="BB5" s="32"/>
      <c r="BC5" s="32"/>
      <c r="BD5" s="32"/>
      <c r="BE5" s="32"/>
      <c r="BF5" s="32"/>
      <c r="BG5" s="32"/>
      <c r="BH5" s="32"/>
    </row>
    <row r="6" spans="2:62"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579</v>
      </c>
      <c r="AV6" s="25" t="s">
        <v>92</v>
      </c>
      <c r="AX6" s="25" t="s">
        <v>93</v>
      </c>
      <c r="AY6" s="25" t="s">
        <v>94</v>
      </c>
      <c r="BA6" s="25" t="s">
        <v>95</v>
      </c>
      <c r="BB6" s="25" t="s">
        <v>96</v>
      </c>
      <c r="BC6" s="25" t="s">
        <v>97</v>
      </c>
      <c r="BD6" s="25" t="s">
        <v>98</v>
      </c>
      <c r="BE6" s="25" t="s">
        <v>99</v>
      </c>
      <c r="BF6" s="25" t="s">
        <v>100</v>
      </c>
      <c r="BG6" s="25" t="s">
        <v>101</v>
      </c>
      <c r="BH6" s="25" t="s">
        <v>83</v>
      </c>
    </row>
    <row r="7" spans="2:62">
      <c r="B7" s="10" t="s">
        <v>105</v>
      </c>
      <c r="C7" s="27">
        <v>1983</v>
      </c>
      <c r="D7" s="27">
        <v>837</v>
      </c>
      <c r="E7" s="27">
        <v>1139</v>
      </c>
      <c r="G7" s="27">
        <v>95</v>
      </c>
      <c r="H7" s="27">
        <v>269</v>
      </c>
      <c r="I7" s="27">
        <v>190</v>
      </c>
      <c r="J7" s="27">
        <v>179</v>
      </c>
      <c r="K7" s="27">
        <v>216</v>
      </c>
      <c r="L7" s="27">
        <v>209</v>
      </c>
      <c r="M7" s="27">
        <v>321</v>
      </c>
      <c r="N7" s="27">
        <v>288</v>
      </c>
      <c r="O7" s="27">
        <v>216</v>
      </c>
      <c r="Q7" s="27">
        <v>661</v>
      </c>
      <c r="R7" s="27">
        <v>400</v>
      </c>
      <c r="S7" s="27">
        <v>434</v>
      </c>
      <c r="T7" s="27">
        <v>462</v>
      </c>
      <c r="V7" s="27">
        <v>250</v>
      </c>
      <c r="W7" s="27">
        <v>290</v>
      </c>
      <c r="X7" s="27">
        <v>299</v>
      </c>
      <c r="Y7" s="27">
        <v>282</v>
      </c>
      <c r="Z7" s="27">
        <v>299</v>
      </c>
      <c r="AA7" s="27">
        <v>274</v>
      </c>
      <c r="AB7" s="27">
        <v>289</v>
      </c>
      <c r="AD7" s="27">
        <v>669</v>
      </c>
      <c r="AE7" s="27">
        <v>373</v>
      </c>
      <c r="AF7" s="27">
        <v>379</v>
      </c>
      <c r="AG7" s="27">
        <v>89</v>
      </c>
      <c r="AH7" s="27">
        <v>303</v>
      </c>
      <c r="AI7" s="27">
        <v>167</v>
      </c>
      <c r="AJ7" s="27">
        <v>3</v>
      </c>
      <c r="AL7" s="27">
        <v>260</v>
      </c>
      <c r="AM7" s="27">
        <v>319</v>
      </c>
      <c r="AN7" s="27">
        <v>92</v>
      </c>
      <c r="AP7" s="27">
        <v>221</v>
      </c>
      <c r="AQ7" s="27">
        <v>207</v>
      </c>
      <c r="AR7" s="27">
        <v>66</v>
      </c>
      <c r="AS7" s="27">
        <v>412</v>
      </c>
      <c r="AT7" s="27">
        <v>71</v>
      </c>
      <c r="AU7" s="27">
        <v>19</v>
      </c>
      <c r="AV7" s="27">
        <v>12</v>
      </c>
      <c r="AX7" s="27">
        <v>1721</v>
      </c>
      <c r="AY7" s="27">
        <v>238</v>
      </c>
      <c r="BA7" s="27">
        <v>668</v>
      </c>
      <c r="BB7" s="27">
        <v>421</v>
      </c>
      <c r="BC7" s="27">
        <v>327</v>
      </c>
      <c r="BD7" s="27">
        <v>271</v>
      </c>
      <c r="BE7" s="27">
        <v>66</v>
      </c>
      <c r="BF7" s="27">
        <v>60</v>
      </c>
      <c r="BG7" s="27">
        <v>99</v>
      </c>
      <c r="BH7" s="27">
        <v>57</v>
      </c>
    </row>
    <row r="8" spans="2:62">
      <c r="B8" s="7" t="s">
        <v>106</v>
      </c>
      <c r="C8" s="13">
        <v>1989</v>
      </c>
      <c r="D8" s="13">
        <v>871</v>
      </c>
      <c r="E8" s="13">
        <v>1115</v>
      </c>
      <c r="G8" s="13">
        <v>88</v>
      </c>
      <c r="H8" s="13">
        <v>265</v>
      </c>
      <c r="I8" s="13">
        <v>192</v>
      </c>
      <c r="J8" s="13">
        <v>175</v>
      </c>
      <c r="K8" s="13">
        <v>217</v>
      </c>
      <c r="L8" s="13">
        <v>217</v>
      </c>
      <c r="M8" s="13">
        <v>320</v>
      </c>
      <c r="N8" s="13">
        <v>315</v>
      </c>
      <c r="O8" s="13">
        <v>201</v>
      </c>
      <c r="Q8" s="13">
        <v>664</v>
      </c>
      <c r="R8" s="13">
        <v>403</v>
      </c>
      <c r="S8" s="13">
        <v>438</v>
      </c>
      <c r="T8" s="13">
        <v>458</v>
      </c>
      <c r="V8" s="13">
        <v>294</v>
      </c>
      <c r="W8" s="13">
        <v>277</v>
      </c>
      <c r="X8" s="13">
        <v>304</v>
      </c>
      <c r="Y8" s="13">
        <v>260</v>
      </c>
      <c r="Z8" s="13">
        <v>288</v>
      </c>
      <c r="AA8" s="13">
        <v>274</v>
      </c>
      <c r="AB8" s="13">
        <v>292</v>
      </c>
      <c r="AD8" s="13">
        <v>673</v>
      </c>
      <c r="AE8" s="13">
        <v>376</v>
      </c>
      <c r="AF8" s="13">
        <v>379</v>
      </c>
      <c r="AG8" s="13">
        <v>88</v>
      </c>
      <c r="AH8" s="13">
        <v>305</v>
      </c>
      <c r="AI8" s="13">
        <v>165</v>
      </c>
      <c r="AJ8" s="13">
        <v>3</v>
      </c>
      <c r="AL8" s="13">
        <v>272</v>
      </c>
      <c r="AM8" s="13">
        <v>329</v>
      </c>
      <c r="AN8" s="13">
        <v>93</v>
      </c>
      <c r="AP8" s="13">
        <v>220</v>
      </c>
      <c r="AQ8" s="13">
        <v>202</v>
      </c>
      <c r="AR8" s="13">
        <v>67</v>
      </c>
      <c r="AS8" s="13">
        <v>397</v>
      </c>
      <c r="AT8" s="13">
        <v>71</v>
      </c>
      <c r="AU8" s="13">
        <v>19</v>
      </c>
      <c r="AV8" s="13">
        <v>12</v>
      </c>
      <c r="AX8" s="13">
        <v>1727</v>
      </c>
      <c r="AY8" s="13">
        <v>238</v>
      </c>
      <c r="BA8" s="13">
        <v>698</v>
      </c>
      <c r="BB8" s="13">
        <v>409</v>
      </c>
      <c r="BC8" s="13">
        <v>328</v>
      </c>
      <c r="BD8" s="13">
        <v>264</v>
      </c>
      <c r="BE8" s="13">
        <v>63</v>
      </c>
      <c r="BF8" s="13">
        <v>59</v>
      </c>
      <c r="BG8" s="13">
        <v>95</v>
      </c>
      <c r="BH8" s="13">
        <v>58</v>
      </c>
    </row>
    <row r="9" spans="2:62" ht="18.95" customHeight="1">
      <c r="B9" s="20" t="s">
        <v>93</v>
      </c>
      <c r="C9" s="18">
        <v>0.48448398235307821</v>
      </c>
      <c r="D9" s="18">
        <v>0.52464352233283096</v>
      </c>
      <c r="E9" s="18">
        <v>0.45311584363285612</v>
      </c>
      <c r="G9" s="18">
        <v>0.39586043036181512</v>
      </c>
      <c r="H9" s="18">
        <v>0.53624427828615995</v>
      </c>
      <c r="I9" s="18">
        <v>0.42864323834000828</v>
      </c>
      <c r="J9" s="18">
        <v>0.51165522939829944</v>
      </c>
      <c r="K9" s="18">
        <v>0.47715877523508438</v>
      </c>
      <c r="L9" s="18">
        <v>0.48803813035211402</v>
      </c>
      <c r="M9" s="18">
        <v>0.57591459159377367</v>
      </c>
      <c r="N9" s="18">
        <v>0.43986164073546258</v>
      </c>
      <c r="O9" s="18">
        <v>0.41335230690301777</v>
      </c>
      <c r="Q9" s="18">
        <v>0.58394971809429586</v>
      </c>
      <c r="R9" s="18">
        <v>0.45014718051558278</v>
      </c>
      <c r="S9" s="18">
        <v>0.45051801113018808</v>
      </c>
      <c r="T9" s="18">
        <v>0.4080100018180951</v>
      </c>
      <c r="V9" s="18">
        <v>0.49383085125499349</v>
      </c>
      <c r="W9" s="18">
        <v>0.53502713496681364</v>
      </c>
      <c r="X9" s="18">
        <v>0.50793998965077292</v>
      </c>
      <c r="Y9" s="18">
        <v>0.49400238931270313</v>
      </c>
      <c r="Z9" s="18">
        <v>0.50623741398546196</v>
      </c>
      <c r="AA9" s="18">
        <v>0.43734860676984122</v>
      </c>
      <c r="AB9" s="18">
        <v>0.4169919269288756</v>
      </c>
      <c r="AD9" s="18">
        <v>0.54386691533867748</v>
      </c>
      <c r="AE9" s="18">
        <v>0.46990262514118453</v>
      </c>
      <c r="AF9" s="18">
        <v>0.49273697409668082</v>
      </c>
      <c r="AG9" s="18">
        <v>0.45870831988785821</v>
      </c>
      <c r="AH9" s="18">
        <v>0.40495338868540198</v>
      </c>
      <c r="AI9" s="18">
        <v>0.42049801722098989</v>
      </c>
      <c r="AJ9" s="18">
        <v>0.31058724853752467</v>
      </c>
      <c r="AL9" s="18">
        <v>0.56762999999999997</v>
      </c>
      <c r="AM9" s="18">
        <v>0.50063999999999997</v>
      </c>
      <c r="AN9" s="18">
        <v>0.52392000000000005</v>
      </c>
      <c r="AP9" s="18">
        <v>0.47168358163567531</v>
      </c>
      <c r="AQ9" s="18">
        <v>0.47050401182373591</v>
      </c>
      <c r="AR9" s="18">
        <v>0.47378171161731247</v>
      </c>
      <c r="AS9" s="18">
        <v>0.44281327708427543</v>
      </c>
      <c r="AT9" s="18">
        <v>0.37953077955506448</v>
      </c>
      <c r="AU9" s="18">
        <v>0.52888600505798844</v>
      </c>
      <c r="AV9" s="18">
        <v>0.66163782252571202</v>
      </c>
      <c r="AX9" s="18">
        <v>0.52680714400633255</v>
      </c>
      <c r="AY9" s="18">
        <v>0.2134332998317236</v>
      </c>
      <c r="BA9" s="18">
        <v>0.48709891289766061</v>
      </c>
      <c r="BB9" s="18">
        <v>0.54149126758857646</v>
      </c>
      <c r="BC9" s="18">
        <v>0.4596237865727964</v>
      </c>
      <c r="BD9" s="18">
        <v>0.49317521019041688</v>
      </c>
      <c r="BE9" s="18">
        <v>0.39008677665088659</v>
      </c>
      <c r="BF9" s="18">
        <v>0.60779556372414478</v>
      </c>
      <c r="BG9" s="18">
        <v>0.40759617024532141</v>
      </c>
      <c r="BH9" s="18">
        <v>0.32087450049617983</v>
      </c>
    </row>
    <row r="10" spans="2:62" ht="18.95" customHeight="1">
      <c r="B10" s="20" t="s">
        <v>94</v>
      </c>
      <c r="C10" s="18">
        <v>0.416792967559242</v>
      </c>
      <c r="D10" s="18">
        <v>0.39635450818641371</v>
      </c>
      <c r="E10" s="18">
        <v>0.43250091362147319</v>
      </c>
      <c r="G10" s="18">
        <v>0.46339181579617261</v>
      </c>
      <c r="H10" s="18">
        <v>0.36400444576011581</v>
      </c>
      <c r="I10" s="18">
        <v>0.47737198300342909</v>
      </c>
      <c r="J10" s="18">
        <v>0.40577131941874828</v>
      </c>
      <c r="K10" s="18">
        <v>0.37573331880981953</v>
      </c>
      <c r="L10" s="18">
        <v>0.42685497756383389</v>
      </c>
      <c r="M10" s="18">
        <v>0.35529952317673458</v>
      </c>
      <c r="N10" s="18">
        <v>0.46596646519619012</v>
      </c>
      <c r="O10" s="18">
        <v>0.47184829469743922</v>
      </c>
      <c r="Q10" s="18">
        <v>0.34647868359573258</v>
      </c>
      <c r="R10" s="18">
        <v>0.45902398151977991</v>
      </c>
      <c r="S10" s="18">
        <v>0.45966195603637833</v>
      </c>
      <c r="T10" s="18">
        <v>0.44124741691247282</v>
      </c>
      <c r="V10" s="18">
        <v>0.40181764935559777</v>
      </c>
      <c r="W10" s="18">
        <v>0.3578710295667954</v>
      </c>
      <c r="X10" s="18">
        <v>0.38224738982123729</v>
      </c>
      <c r="Y10" s="18">
        <v>0.40628756872959171</v>
      </c>
      <c r="Z10" s="18">
        <v>0.41852822564693309</v>
      </c>
      <c r="AA10" s="18">
        <v>0.47501165096342651</v>
      </c>
      <c r="AB10" s="18">
        <v>0.47670841070024228</v>
      </c>
      <c r="AD10" s="18">
        <v>0.36990412440952097</v>
      </c>
      <c r="AE10" s="18">
        <v>0.42156811130985078</v>
      </c>
      <c r="AF10" s="18">
        <v>0.41285729564305412</v>
      </c>
      <c r="AG10" s="18">
        <v>0.45169084308349772</v>
      </c>
      <c r="AH10" s="18">
        <v>0.47515582707951681</v>
      </c>
      <c r="AI10" s="18">
        <v>0.48681359069156821</v>
      </c>
      <c r="AJ10" s="18">
        <v>0</v>
      </c>
      <c r="AL10" s="18">
        <v>0.36481000000000002</v>
      </c>
      <c r="AM10" s="18">
        <v>0.39832000000000001</v>
      </c>
      <c r="AN10" s="18">
        <v>0.41128999999999999</v>
      </c>
      <c r="AP10" s="18">
        <v>0.43881290341172269</v>
      </c>
      <c r="AQ10" s="18">
        <v>0.3995018605863303</v>
      </c>
      <c r="AR10" s="18">
        <v>0.45334078511508108</v>
      </c>
      <c r="AS10" s="18">
        <v>0.47885386221733139</v>
      </c>
      <c r="AT10" s="18">
        <v>0.56667215865947862</v>
      </c>
      <c r="AU10" s="18">
        <v>0.32627401775251358</v>
      </c>
      <c r="AV10" s="18">
        <v>0.24089160291351011</v>
      </c>
      <c r="AX10" s="18">
        <v>0.37952877014738551</v>
      </c>
      <c r="AY10" s="18">
        <v>0.6694787948012807</v>
      </c>
      <c r="BA10" s="18">
        <v>0.39689043208730951</v>
      </c>
      <c r="BB10" s="18">
        <v>0.36644666097680451</v>
      </c>
      <c r="BC10" s="18">
        <v>0.45419773766905941</v>
      </c>
      <c r="BD10" s="18">
        <v>0.43470321965805492</v>
      </c>
      <c r="BE10" s="18">
        <v>0.45084493257599773</v>
      </c>
      <c r="BF10" s="18">
        <v>0.3403705566047604</v>
      </c>
      <c r="BG10" s="18">
        <v>0.50323544241975915</v>
      </c>
      <c r="BH10" s="18">
        <v>0.59215539858557897</v>
      </c>
    </row>
    <row r="11" spans="2:62" ht="18.95" customHeight="1">
      <c r="B11" s="20" t="s">
        <v>119</v>
      </c>
      <c r="C11" s="18">
        <v>9.8723050087679745E-2</v>
      </c>
      <c r="D11" s="18">
        <v>7.900196948075533E-2</v>
      </c>
      <c r="E11" s="18">
        <v>0.11438324274567049</v>
      </c>
      <c r="G11" s="18">
        <v>0.14074775384201199</v>
      </c>
      <c r="H11" s="18">
        <v>9.9751275953724489E-2</v>
      </c>
      <c r="I11" s="18">
        <v>9.3984778656562462E-2</v>
      </c>
      <c r="J11" s="18">
        <v>8.2573451182952187E-2</v>
      </c>
      <c r="K11" s="18">
        <v>0.1471079059550959</v>
      </c>
      <c r="L11" s="18">
        <v>8.5106892084052116E-2</v>
      </c>
      <c r="M11" s="18">
        <v>6.8785885229491694E-2</v>
      </c>
      <c r="N11" s="18">
        <v>9.4171894068346931E-2</v>
      </c>
      <c r="O11" s="18">
        <v>0.1147993983995429</v>
      </c>
      <c r="Q11" s="18">
        <v>6.9571598309971533E-2</v>
      </c>
      <c r="R11" s="18">
        <v>9.0828837964637379E-2</v>
      </c>
      <c r="S11" s="18">
        <v>8.9820032833433511E-2</v>
      </c>
      <c r="T11" s="18">
        <v>0.15074258126943221</v>
      </c>
      <c r="V11" s="18">
        <v>0.1043514993894087</v>
      </c>
      <c r="W11" s="18">
        <v>0.107101835466391</v>
      </c>
      <c r="X11" s="18">
        <v>0.10981262052798969</v>
      </c>
      <c r="Y11" s="18">
        <v>9.9710041957705164E-2</v>
      </c>
      <c r="Z11" s="18">
        <v>7.5234360367604947E-2</v>
      </c>
      <c r="AA11" s="18">
        <v>8.7639742266732504E-2</v>
      </c>
      <c r="AB11" s="18">
        <v>0.1062996623708819</v>
      </c>
      <c r="AD11" s="18">
        <v>8.6228960251801379E-2</v>
      </c>
      <c r="AE11" s="18">
        <v>0.10852926354896469</v>
      </c>
      <c r="AF11" s="18">
        <v>9.4405730260265275E-2</v>
      </c>
      <c r="AG11" s="18">
        <v>8.9600837028644062E-2</v>
      </c>
      <c r="AH11" s="18">
        <v>0.11989078423508109</v>
      </c>
      <c r="AI11" s="18">
        <v>9.2688392087442131E-2</v>
      </c>
      <c r="AJ11" s="18">
        <v>0.68941275146247538</v>
      </c>
      <c r="AL11" s="18">
        <v>6.7559999999999995E-2</v>
      </c>
      <c r="AM11" s="18">
        <v>0.10105</v>
      </c>
      <c r="AN11" s="18">
        <v>6.479E-2</v>
      </c>
      <c r="AP11" s="18">
        <v>8.9503514952602115E-2</v>
      </c>
      <c r="AQ11" s="18">
        <v>0.12999412758993401</v>
      </c>
      <c r="AR11" s="18">
        <v>7.2877503267606655E-2</v>
      </c>
      <c r="AS11" s="18">
        <v>7.8332860698393195E-2</v>
      </c>
      <c r="AT11" s="18">
        <v>5.3797061785457102E-2</v>
      </c>
      <c r="AU11" s="18">
        <v>0.14483997718949759</v>
      </c>
      <c r="AV11" s="18">
        <v>9.7470574560777914E-2</v>
      </c>
      <c r="AX11" s="18">
        <v>9.36640858462819E-2</v>
      </c>
      <c r="AY11" s="18">
        <v>0.1170879053669957</v>
      </c>
      <c r="BA11" s="18">
        <v>0.1160106550150299</v>
      </c>
      <c r="BB11" s="18">
        <v>9.2062071434618961E-2</v>
      </c>
      <c r="BC11" s="18">
        <v>8.6178475758144135E-2</v>
      </c>
      <c r="BD11" s="18">
        <v>7.2121570151528272E-2</v>
      </c>
      <c r="BE11" s="18">
        <v>0.15906829077311599</v>
      </c>
      <c r="BF11" s="18">
        <v>5.1833879671094957E-2</v>
      </c>
      <c r="BG11" s="18">
        <v>8.916838733491933E-2</v>
      </c>
      <c r="BH11" s="18">
        <v>8.6970100918241353E-2</v>
      </c>
    </row>
    <row r="13" spans="2:62">
      <c r="B13" s="21" t="s">
        <v>43</v>
      </c>
    </row>
    <row r="14" spans="2:62">
      <c r="B14" t="s">
        <v>483</v>
      </c>
    </row>
    <row r="15" spans="2:62">
      <c r="B15" t="s">
        <v>11</v>
      </c>
    </row>
    <row r="16" spans="2:62">
      <c r="B16" s="5" t="str">
        <f>HYPERLINK("#Contents!A1", "Return to Contents")</f>
        <v>Return to Contents</v>
      </c>
    </row>
  </sheetData>
  <mergeCells count="10">
    <mergeCell ref="V5:AB5"/>
    <mergeCell ref="BA5:BH5"/>
    <mergeCell ref="AD5:AJ5"/>
    <mergeCell ref="G5:O5"/>
    <mergeCell ref="D2:BJ2"/>
    <mergeCell ref="AP5:AV5"/>
    <mergeCell ref="D5:E5"/>
    <mergeCell ref="AL5:AN5"/>
    <mergeCell ref="AX5:AY5"/>
    <mergeCell ref="Q5:T5"/>
  </mergeCells>
  <pageMargins left="0.75" right="0.75" top="1" bottom="1" header="0.5" footer="0.5"/>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BJ18"/>
  <sheetViews>
    <sheetView showGridLines="0" workbookViewId="0">
      <pane xSplit="2" topLeftCell="C1" activePane="topRight" state="frozen"/>
      <selection pane="topRight"/>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8" width="10" customWidth="1"/>
    <col min="49" max="49" width="1.42578125" customWidth="1"/>
    <col min="50" max="51" width="10" customWidth="1"/>
    <col min="52" max="52" width="1.42578125" customWidth="1"/>
    <col min="53" max="60" width="10" customWidth="1"/>
  </cols>
  <sheetData>
    <row r="2" spans="2:62" ht="39.950000000000003" customHeight="1">
      <c r="D2" s="33" t="s">
        <v>473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row>
    <row r="5" spans="2:62">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V5" s="32"/>
      <c r="AX5" s="28" t="s">
        <v>52</v>
      </c>
      <c r="AY5" s="32"/>
      <c r="BA5" s="28" t="s">
        <v>53</v>
      </c>
      <c r="BB5" s="32"/>
      <c r="BC5" s="32"/>
      <c r="BD5" s="32"/>
      <c r="BE5" s="32"/>
      <c r="BF5" s="32"/>
      <c r="BG5" s="32"/>
      <c r="BH5" s="32"/>
    </row>
    <row r="6" spans="2:62"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579</v>
      </c>
      <c r="AV6" s="25" t="s">
        <v>92</v>
      </c>
      <c r="AX6" s="25" t="s">
        <v>93</v>
      </c>
      <c r="AY6" s="25" t="s">
        <v>94</v>
      </c>
      <c r="BA6" s="25" t="s">
        <v>95</v>
      </c>
      <c r="BB6" s="25" t="s">
        <v>96</v>
      </c>
      <c r="BC6" s="25" t="s">
        <v>97</v>
      </c>
      <c r="BD6" s="25" t="s">
        <v>98</v>
      </c>
      <c r="BE6" s="25" t="s">
        <v>99</v>
      </c>
      <c r="BF6" s="25" t="s">
        <v>100</v>
      </c>
      <c r="BG6" s="25" t="s">
        <v>101</v>
      </c>
      <c r="BH6" s="25" t="s">
        <v>83</v>
      </c>
    </row>
    <row r="7" spans="2:62">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33</v>
      </c>
      <c r="AV7" s="27">
        <v>21</v>
      </c>
      <c r="AX7" s="27">
        <v>3485</v>
      </c>
      <c r="AY7" s="27">
        <v>492</v>
      </c>
      <c r="BA7" s="27">
        <v>1326</v>
      </c>
      <c r="BB7" s="27">
        <v>930</v>
      </c>
      <c r="BC7" s="27">
        <v>647</v>
      </c>
      <c r="BD7" s="27">
        <v>527</v>
      </c>
      <c r="BE7" s="27">
        <v>129</v>
      </c>
      <c r="BF7" s="27">
        <v>133</v>
      </c>
      <c r="BG7" s="27">
        <v>207</v>
      </c>
      <c r="BH7" s="27">
        <v>95</v>
      </c>
    </row>
    <row r="8" spans="2:62">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32</v>
      </c>
      <c r="AV8" s="13">
        <v>21</v>
      </c>
      <c r="AX8" s="13">
        <v>3486</v>
      </c>
      <c r="AY8" s="13">
        <v>490</v>
      </c>
      <c r="BA8" s="13">
        <v>1382</v>
      </c>
      <c r="BB8" s="13">
        <v>902</v>
      </c>
      <c r="BC8" s="13">
        <v>650</v>
      </c>
      <c r="BD8" s="13">
        <v>510</v>
      </c>
      <c r="BE8" s="13">
        <v>127</v>
      </c>
      <c r="BF8" s="13">
        <v>130</v>
      </c>
      <c r="BG8" s="13">
        <v>199</v>
      </c>
      <c r="BH8" s="13">
        <v>95</v>
      </c>
    </row>
    <row r="9" spans="2:62" ht="18.95" customHeight="1">
      <c r="B9" s="20" t="s">
        <v>474</v>
      </c>
      <c r="C9" s="18">
        <v>9.4658209952892911E-2</v>
      </c>
      <c r="D9" s="18">
        <v>0.1187112332947068</v>
      </c>
      <c r="E9" s="18">
        <v>7.6399927491257041E-2</v>
      </c>
      <c r="G9" s="18">
        <v>8.2544672439153255E-2</v>
      </c>
      <c r="H9" s="18">
        <v>8.9223846884334407E-2</v>
      </c>
      <c r="I9" s="18">
        <v>9.1749642709830256E-2</v>
      </c>
      <c r="J9" s="18">
        <v>4.8082830292312979E-2</v>
      </c>
      <c r="K9" s="18">
        <v>7.2458086738608554E-2</v>
      </c>
      <c r="L9" s="18">
        <v>8.4758978455509809E-2</v>
      </c>
      <c r="M9" s="18">
        <v>0.18702345062684569</v>
      </c>
      <c r="N9" s="18">
        <v>7.4912622802730713E-2</v>
      </c>
      <c r="O9" s="18">
        <v>6.6442141515853495E-2</v>
      </c>
      <c r="Q9" s="18">
        <v>0.1540239766026035</v>
      </c>
      <c r="R9" s="18">
        <v>6.8954585502418217E-2</v>
      </c>
      <c r="S9" s="18">
        <v>6.3156240615007089E-2</v>
      </c>
      <c r="T9" s="18">
        <v>6.6330636569750884E-2</v>
      </c>
      <c r="V9" s="18">
        <v>0.1237857602883889</v>
      </c>
      <c r="W9" s="18">
        <v>0.1572124702271096</v>
      </c>
      <c r="X9" s="18">
        <v>9.7395190710022922E-2</v>
      </c>
      <c r="Y9" s="18">
        <v>7.8674815116499902E-2</v>
      </c>
      <c r="Z9" s="18">
        <v>5.6065872494064022E-2</v>
      </c>
      <c r="AA9" s="18">
        <v>6.7348889003710832E-2</v>
      </c>
      <c r="AB9" s="18">
        <v>7.8726966922579619E-2</v>
      </c>
      <c r="AD9" s="18">
        <v>0.16979499273192769</v>
      </c>
      <c r="AE9" s="18">
        <v>7.4731836445653649E-2</v>
      </c>
      <c r="AF9" s="18">
        <v>4.8199007823482812E-2</v>
      </c>
      <c r="AG9" s="18">
        <v>5.1917390340702071E-2</v>
      </c>
      <c r="AH9" s="18">
        <v>5.7648257252485707E-2</v>
      </c>
      <c r="AI9" s="18">
        <v>3.6490997474968249E-2</v>
      </c>
      <c r="AJ9" s="18">
        <v>0</v>
      </c>
      <c r="AL9" s="18">
        <v>0.19131000000000001</v>
      </c>
      <c r="AM9" s="18">
        <v>5.8689999999999999E-2</v>
      </c>
      <c r="AN9" s="18">
        <v>0.10154000000000001</v>
      </c>
      <c r="AP9" s="18">
        <v>7.8359994686106826E-2</v>
      </c>
      <c r="AQ9" s="18">
        <v>5.8368619425971657E-2</v>
      </c>
      <c r="AR9" s="18">
        <v>0.123163376422308</v>
      </c>
      <c r="AS9" s="18">
        <v>5.4511362821524759E-2</v>
      </c>
      <c r="AT9" s="18">
        <v>7.0886667885761659E-2</v>
      </c>
      <c r="AU9" s="18">
        <v>6.5616163840470546E-2</v>
      </c>
      <c r="AV9" s="18">
        <v>0.3260342400213882</v>
      </c>
      <c r="AX9" s="18">
        <v>0.1035654433682052</v>
      </c>
      <c r="AY9" s="18">
        <v>3.7956190932904747E-2</v>
      </c>
      <c r="BA9" s="18">
        <v>9.2923906177298246E-2</v>
      </c>
      <c r="BB9" s="18">
        <v>0.1442640405759601</v>
      </c>
      <c r="BC9" s="18">
        <v>7.6140059998269269E-2</v>
      </c>
      <c r="BD9" s="18">
        <v>8.1070425091300274E-2</v>
      </c>
      <c r="BE9" s="18">
        <v>5.4777769319719623E-2</v>
      </c>
      <c r="BF9" s="18">
        <v>0.1038224977251018</v>
      </c>
      <c r="BG9" s="18">
        <v>2.0274264073737169E-2</v>
      </c>
      <c r="BH9" s="18">
        <v>3.714668157179956E-2</v>
      </c>
    </row>
    <row r="10" spans="2:62" ht="18.95" customHeight="1">
      <c r="B10" s="20" t="s">
        <v>475</v>
      </c>
      <c r="C10" s="18">
        <v>0.42217232194774951</v>
      </c>
      <c r="D10" s="18">
        <v>0.45245982906142679</v>
      </c>
      <c r="E10" s="18">
        <v>0.398637157772322</v>
      </c>
      <c r="G10" s="18">
        <v>0.51523151415905744</v>
      </c>
      <c r="H10" s="18">
        <v>0.39899973664291188</v>
      </c>
      <c r="I10" s="18">
        <v>0.39676656484456041</v>
      </c>
      <c r="J10" s="18">
        <v>0.40205811632213362</v>
      </c>
      <c r="K10" s="18">
        <v>0.42276677637317739</v>
      </c>
      <c r="L10" s="18">
        <v>0.4046429071386749</v>
      </c>
      <c r="M10" s="18">
        <v>0.43511067487506649</v>
      </c>
      <c r="N10" s="18">
        <v>0.4490438400463817</v>
      </c>
      <c r="O10" s="18">
        <v>0.40595777227103091</v>
      </c>
      <c r="Q10" s="18">
        <v>0.47487851984510659</v>
      </c>
      <c r="R10" s="18">
        <v>0.41223880135099572</v>
      </c>
      <c r="S10" s="18">
        <v>0.39908153908136212</v>
      </c>
      <c r="T10" s="18">
        <v>0.37236391039334238</v>
      </c>
      <c r="V10" s="18">
        <v>0.3945368584192257</v>
      </c>
      <c r="W10" s="18">
        <v>0.4464787912966155</v>
      </c>
      <c r="X10" s="18">
        <v>0.45394599789967288</v>
      </c>
      <c r="Y10" s="18">
        <v>0.41542651439120309</v>
      </c>
      <c r="Z10" s="18">
        <v>0.45088169803852662</v>
      </c>
      <c r="AA10" s="18">
        <v>0.39058156950394313</v>
      </c>
      <c r="AB10" s="18">
        <v>0.40287196178240758</v>
      </c>
      <c r="AD10" s="18">
        <v>0.43100391043508463</v>
      </c>
      <c r="AE10" s="18">
        <v>0.47757774328604169</v>
      </c>
      <c r="AF10" s="18">
        <v>0.38809232833589252</v>
      </c>
      <c r="AG10" s="18">
        <v>0.36002987646018159</v>
      </c>
      <c r="AH10" s="18">
        <v>0.41833327445930202</v>
      </c>
      <c r="AI10" s="18">
        <v>0.36825770158253202</v>
      </c>
      <c r="AJ10" s="18">
        <v>0.41642438835741491</v>
      </c>
      <c r="AL10" s="18">
        <v>0.45615</v>
      </c>
      <c r="AM10" s="18">
        <v>0.45811000000000002</v>
      </c>
      <c r="AN10" s="18">
        <v>0.39665</v>
      </c>
      <c r="AP10" s="18">
        <v>0.44670537365319618</v>
      </c>
      <c r="AQ10" s="18">
        <v>0.35369806053717079</v>
      </c>
      <c r="AR10" s="18">
        <v>0.54608042230342191</v>
      </c>
      <c r="AS10" s="18">
        <v>0.4127057213508275</v>
      </c>
      <c r="AT10" s="18">
        <v>0.38453385937491469</v>
      </c>
      <c r="AU10" s="18">
        <v>0.35008721154218991</v>
      </c>
      <c r="AV10" s="18">
        <v>0.43803844161638</v>
      </c>
      <c r="AX10" s="18">
        <v>0.43272426473151082</v>
      </c>
      <c r="AY10" s="18">
        <v>0.35912810535049422</v>
      </c>
      <c r="BA10" s="18">
        <v>0.41836011457637329</v>
      </c>
      <c r="BB10" s="18">
        <v>0.45653016073609232</v>
      </c>
      <c r="BC10" s="18">
        <v>0.38806178784112538</v>
      </c>
      <c r="BD10" s="18">
        <v>0.45554916922228877</v>
      </c>
      <c r="BE10" s="18">
        <v>0.62585463462812874</v>
      </c>
      <c r="BF10" s="18">
        <v>0.37395970367288572</v>
      </c>
      <c r="BG10" s="18">
        <v>0.29551819963016851</v>
      </c>
      <c r="BH10" s="18">
        <v>0.30060303933354249</v>
      </c>
    </row>
    <row r="11" spans="2:62" ht="18.95" customHeight="1">
      <c r="B11" s="20" t="s">
        <v>476</v>
      </c>
      <c r="C11" s="18">
        <v>0.32787341609285742</v>
      </c>
      <c r="D11" s="18">
        <v>0.29156528314394109</v>
      </c>
      <c r="E11" s="18">
        <v>0.35584271377136778</v>
      </c>
      <c r="G11" s="18">
        <v>0.26934016680066047</v>
      </c>
      <c r="H11" s="18">
        <v>0.34430913283451331</v>
      </c>
      <c r="I11" s="18">
        <v>0.34751489713039468</v>
      </c>
      <c r="J11" s="18">
        <v>0.34829554749992658</v>
      </c>
      <c r="K11" s="18">
        <v>0.37039795656659152</v>
      </c>
      <c r="L11" s="18">
        <v>0.34436038113160661</v>
      </c>
      <c r="M11" s="18">
        <v>0.28175465032797647</v>
      </c>
      <c r="N11" s="18">
        <v>0.29670247127242477</v>
      </c>
      <c r="O11" s="18">
        <v>0.35755945590107052</v>
      </c>
      <c r="Q11" s="18">
        <v>0.26109403370190021</v>
      </c>
      <c r="R11" s="18">
        <v>0.33913388247210591</v>
      </c>
      <c r="S11" s="18">
        <v>0.37887820429241831</v>
      </c>
      <c r="T11" s="18">
        <v>0.36384692497334448</v>
      </c>
      <c r="V11" s="18">
        <v>0.29187226862729071</v>
      </c>
      <c r="W11" s="18">
        <v>0.24501204442925731</v>
      </c>
      <c r="X11" s="18">
        <v>0.3229859337189897</v>
      </c>
      <c r="Y11" s="18">
        <v>0.35186841644384848</v>
      </c>
      <c r="Z11" s="18">
        <v>0.35111486491039468</v>
      </c>
      <c r="AA11" s="18">
        <v>0.35654721672473721</v>
      </c>
      <c r="AB11" s="18">
        <v>0.3791087949960486</v>
      </c>
      <c r="AD11" s="18">
        <v>0.27939400902430789</v>
      </c>
      <c r="AE11" s="18">
        <v>0.29608213919245058</v>
      </c>
      <c r="AF11" s="18">
        <v>0.3639689564676985</v>
      </c>
      <c r="AG11" s="18">
        <v>0.38423045879677648</v>
      </c>
      <c r="AH11" s="18">
        <v>0.37089796807493691</v>
      </c>
      <c r="AI11" s="18">
        <v>0.41566942680763519</v>
      </c>
      <c r="AJ11" s="18">
        <v>0</v>
      </c>
      <c r="AL11" s="18">
        <v>0.23597000000000001</v>
      </c>
      <c r="AM11" s="18">
        <v>0.34122000000000002</v>
      </c>
      <c r="AN11" s="18">
        <v>0.32618999999999998</v>
      </c>
      <c r="AP11" s="18">
        <v>0.34916455628730297</v>
      </c>
      <c r="AQ11" s="18">
        <v>0.38252451849067509</v>
      </c>
      <c r="AR11" s="18">
        <v>0.26196112736081162</v>
      </c>
      <c r="AS11" s="18">
        <v>0.36800381983179742</v>
      </c>
      <c r="AT11" s="18">
        <v>0.41050989865839049</v>
      </c>
      <c r="AU11" s="18">
        <v>0.37071273065414179</v>
      </c>
      <c r="AV11" s="18">
        <v>0.14382595749012669</v>
      </c>
      <c r="AX11" s="18">
        <v>0.32388297800924198</v>
      </c>
      <c r="AY11" s="18">
        <v>0.35456614557743682</v>
      </c>
      <c r="BA11" s="18">
        <v>0.31417792292741331</v>
      </c>
      <c r="BB11" s="18">
        <v>0.28075069150064508</v>
      </c>
      <c r="BC11" s="18">
        <v>0.36386809280993782</v>
      </c>
      <c r="BD11" s="18">
        <v>0.34139188369280532</v>
      </c>
      <c r="BE11" s="18">
        <v>0.25926272961686953</v>
      </c>
      <c r="BF11" s="18">
        <v>0.39331043082898209</v>
      </c>
      <c r="BG11" s="18">
        <v>0.42844896193598758</v>
      </c>
      <c r="BH11" s="18">
        <v>0.46240185719873889</v>
      </c>
    </row>
    <row r="12" spans="2:62" ht="18.95" customHeight="1">
      <c r="B12" s="20" t="s">
        <v>477</v>
      </c>
      <c r="C12" s="18">
        <v>8.909566403404022E-2</v>
      </c>
      <c r="D12" s="18">
        <v>8.7393723531414613E-2</v>
      </c>
      <c r="E12" s="18">
        <v>9.0354417306512058E-2</v>
      </c>
      <c r="G12" s="18">
        <v>5.8602274201142841E-2</v>
      </c>
      <c r="H12" s="18">
        <v>8.3294509596214414E-2</v>
      </c>
      <c r="I12" s="18">
        <v>9.0361069920177839E-2</v>
      </c>
      <c r="J12" s="18">
        <v>0.1105379925525712</v>
      </c>
      <c r="K12" s="18">
        <v>8.3906886466690242E-2</v>
      </c>
      <c r="L12" s="18">
        <v>9.1101367762679922E-2</v>
      </c>
      <c r="M12" s="18">
        <v>6.9470985719668699E-2</v>
      </c>
      <c r="N12" s="18">
        <v>0.10309127139643549</v>
      </c>
      <c r="O12" s="18">
        <v>0.1049500378068645</v>
      </c>
      <c r="Q12" s="18">
        <v>6.595902098621205E-2</v>
      </c>
      <c r="R12" s="18">
        <v>0.1107085141370637</v>
      </c>
      <c r="S12" s="18">
        <v>9.428227019256552E-2</v>
      </c>
      <c r="T12" s="18">
        <v>0.1030231685371716</v>
      </c>
      <c r="V12" s="18">
        <v>6.6762483685902638E-2</v>
      </c>
      <c r="W12" s="18">
        <v>8.8688277669795604E-2</v>
      </c>
      <c r="X12" s="18">
        <v>6.5409995567712861E-2</v>
      </c>
      <c r="Y12" s="18">
        <v>8.0012961098408678E-2</v>
      </c>
      <c r="Z12" s="18">
        <v>0.1021486497939189</v>
      </c>
      <c r="AA12" s="18">
        <v>0.13140732975575051</v>
      </c>
      <c r="AB12" s="18">
        <v>9.0766487414050342E-2</v>
      </c>
      <c r="AD12" s="18">
        <v>6.8496611763016524E-2</v>
      </c>
      <c r="AE12" s="18">
        <v>8.1391836316930283E-2</v>
      </c>
      <c r="AF12" s="18">
        <v>0.12275771453667229</v>
      </c>
      <c r="AG12" s="18">
        <v>0.10380811566156491</v>
      </c>
      <c r="AH12" s="18">
        <v>8.9273437900559374E-2</v>
      </c>
      <c r="AI12" s="18">
        <v>0.10450837642616009</v>
      </c>
      <c r="AJ12" s="18">
        <v>0.18709804329547289</v>
      </c>
      <c r="AL12" s="18">
        <v>5.2319999999999998E-2</v>
      </c>
      <c r="AM12" s="18">
        <v>7.8570000000000001E-2</v>
      </c>
      <c r="AN12" s="18">
        <v>0.12274</v>
      </c>
      <c r="AP12" s="18">
        <v>9.9555961786793476E-2</v>
      </c>
      <c r="AQ12" s="18">
        <v>0.1151094771964082</v>
      </c>
      <c r="AR12" s="18">
        <v>6.0700790215591813E-2</v>
      </c>
      <c r="AS12" s="18">
        <v>0.1095540883789121</v>
      </c>
      <c r="AT12" s="18">
        <v>0.110149938510036</v>
      </c>
      <c r="AU12" s="18">
        <v>0.1548193329089016</v>
      </c>
      <c r="AV12" s="18">
        <v>4.6031114773976943E-2</v>
      </c>
      <c r="AX12" s="18">
        <v>8.1401082886398954E-2</v>
      </c>
      <c r="AY12" s="18">
        <v>0.14601386349114701</v>
      </c>
      <c r="BA12" s="18">
        <v>7.810207190997058E-2</v>
      </c>
      <c r="BB12" s="18">
        <v>6.8214550327970566E-2</v>
      </c>
      <c r="BC12" s="18">
        <v>0.1271141592621976</v>
      </c>
      <c r="BD12" s="18">
        <v>8.2841115843157592E-2</v>
      </c>
      <c r="BE12" s="18">
        <v>5.3129774402948318E-2</v>
      </c>
      <c r="BF12" s="18">
        <v>8.9235131425956599E-2</v>
      </c>
      <c r="BG12" s="18">
        <v>0.14346294414997429</v>
      </c>
      <c r="BH12" s="18">
        <v>0.1487599931641716</v>
      </c>
    </row>
    <row r="13" spans="2:62" ht="18.95" customHeight="1">
      <c r="B13" s="20" t="s">
        <v>119</v>
      </c>
      <c r="C13" s="18">
        <v>6.6200387972459959E-2</v>
      </c>
      <c r="D13" s="18">
        <v>4.9869930968510792E-2</v>
      </c>
      <c r="E13" s="18">
        <v>7.8765783658541089E-2</v>
      </c>
      <c r="G13" s="18">
        <v>7.4281372399985945E-2</v>
      </c>
      <c r="H13" s="18">
        <v>8.4172774042026166E-2</v>
      </c>
      <c r="I13" s="18">
        <v>7.3607825395036797E-2</v>
      </c>
      <c r="J13" s="18">
        <v>9.1025513333055766E-2</v>
      </c>
      <c r="K13" s="18">
        <v>5.0470293854932319E-2</v>
      </c>
      <c r="L13" s="18">
        <v>7.5136365511528691E-2</v>
      </c>
      <c r="M13" s="18">
        <v>2.664023845044242E-2</v>
      </c>
      <c r="N13" s="18">
        <v>7.6249794482027261E-2</v>
      </c>
      <c r="O13" s="18">
        <v>6.5090592505180692E-2</v>
      </c>
      <c r="Q13" s="18">
        <v>4.4044448864177722E-2</v>
      </c>
      <c r="R13" s="18">
        <v>6.8964216537416426E-2</v>
      </c>
      <c r="S13" s="18">
        <v>6.4601745818647124E-2</v>
      </c>
      <c r="T13" s="18">
        <v>9.4435359526390525E-2</v>
      </c>
      <c r="V13" s="18">
        <v>0.1230426289791922</v>
      </c>
      <c r="W13" s="18">
        <v>6.2608416377222101E-2</v>
      </c>
      <c r="X13" s="18">
        <v>6.0262882103601582E-2</v>
      </c>
      <c r="Y13" s="18">
        <v>7.4017292950039684E-2</v>
      </c>
      <c r="Z13" s="18">
        <v>3.9788914763095928E-2</v>
      </c>
      <c r="AA13" s="18">
        <v>5.411499501185825E-2</v>
      </c>
      <c r="AB13" s="18">
        <v>4.852578888491374E-2</v>
      </c>
      <c r="AD13" s="18">
        <v>5.1310476045663293E-2</v>
      </c>
      <c r="AE13" s="18">
        <v>7.0216444758923691E-2</v>
      </c>
      <c r="AF13" s="18">
        <v>7.6981992836253885E-2</v>
      </c>
      <c r="AG13" s="18">
        <v>0.10001415874077479</v>
      </c>
      <c r="AH13" s="18">
        <v>6.3847062312716044E-2</v>
      </c>
      <c r="AI13" s="18">
        <v>7.5073497708704473E-2</v>
      </c>
      <c r="AJ13" s="18">
        <v>0.39647756834711217</v>
      </c>
      <c r="AL13" s="18">
        <v>6.4250000000000002E-2</v>
      </c>
      <c r="AM13" s="18">
        <v>6.3409999999999994E-2</v>
      </c>
      <c r="AN13" s="18">
        <v>5.2880000000000003E-2</v>
      </c>
      <c r="AP13" s="18">
        <v>2.621411358660055E-2</v>
      </c>
      <c r="AQ13" s="18">
        <v>9.0299324349774251E-2</v>
      </c>
      <c r="AR13" s="18">
        <v>8.0942836978668449E-3</v>
      </c>
      <c r="AS13" s="18">
        <v>5.5225007616938222E-2</v>
      </c>
      <c r="AT13" s="18">
        <v>2.391963557089731E-2</v>
      </c>
      <c r="AU13" s="18">
        <v>5.8764561054296179E-2</v>
      </c>
      <c r="AV13" s="18">
        <v>4.6070246098127862E-2</v>
      </c>
      <c r="AX13" s="18">
        <v>5.8426231004643142E-2</v>
      </c>
      <c r="AY13" s="18">
        <v>0.1023356946480172</v>
      </c>
      <c r="BA13" s="18">
        <v>9.6435984408944436E-2</v>
      </c>
      <c r="BB13" s="18">
        <v>5.0240556859331952E-2</v>
      </c>
      <c r="BC13" s="18">
        <v>4.4815900088469869E-2</v>
      </c>
      <c r="BD13" s="18">
        <v>3.9147406150448122E-2</v>
      </c>
      <c r="BE13" s="18">
        <v>6.9750920323337724E-3</v>
      </c>
      <c r="BF13" s="18">
        <v>3.9672236347073897E-2</v>
      </c>
      <c r="BG13" s="18">
        <v>0.1122956302101325</v>
      </c>
      <c r="BH13" s="18">
        <v>5.1088428731747258E-2</v>
      </c>
    </row>
    <row r="15" spans="2:62">
      <c r="B15" t="s">
        <v>483</v>
      </c>
    </row>
    <row r="16" spans="2:62">
      <c r="B16" t="s">
        <v>11</v>
      </c>
    </row>
    <row r="18" spans="2:2">
      <c r="B18" s="5" t="str">
        <f>HYPERLINK("#Contents!A1", "Return to Contents")</f>
        <v>Return to Contents</v>
      </c>
    </row>
  </sheetData>
  <mergeCells count="10">
    <mergeCell ref="V5:AB5"/>
    <mergeCell ref="BA5:BH5"/>
    <mergeCell ref="AD5:AJ5"/>
    <mergeCell ref="G5:O5"/>
    <mergeCell ref="D2:BJ2"/>
    <mergeCell ref="AP5:AV5"/>
    <mergeCell ref="D5:E5"/>
    <mergeCell ref="AL5:AN5"/>
    <mergeCell ref="AX5:AY5"/>
    <mergeCell ref="Q5:T5"/>
  </mergeCells>
  <pageMargins left="0.75" right="0.75" top="1" bottom="1" header="0.5" footer="0.5"/>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BJ18"/>
  <sheetViews>
    <sheetView showGridLines="0" workbookViewId="0">
      <pane xSplit="2" topLeftCell="C1" activePane="topRight" state="frozen"/>
      <selection pane="topRight" activeCell="C11" sqref="C11"/>
    </sheetView>
  </sheetViews>
  <sheetFormatPr defaultRowHeight="14.45"/>
  <cols>
    <col min="1" max="1" width="5" customWidth="1"/>
    <col min="2" max="2" width="25" customWidth="1"/>
    <col min="3" max="5" width="10" customWidth="1"/>
    <col min="6" max="6" width="1.42578125" customWidth="1"/>
    <col min="7" max="15" width="10" customWidth="1"/>
    <col min="16" max="16" width="1.42578125" customWidth="1"/>
    <col min="17" max="20" width="10" customWidth="1"/>
    <col min="21" max="21" width="1.42578125" customWidth="1"/>
    <col min="22" max="28" width="10" customWidth="1"/>
    <col min="29" max="29" width="1.42578125" customWidth="1"/>
    <col min="30" max="36" width="10" customWidth="1"/>
    <col min="37" max="37" width="1.42578125" customWidth="1"/>
    <col min="38" max="40" width="10" customWidth="1"/>
    <col min="41" max="41" width="1.42578125" customWidth="1"/>
    <col min="42" max="48" width="10" customWidth="1"/>
    <col min="49" max="49" width="1.42578125" customWidth="1"/>
    <col min="50" max="51" width="10" customWidth="1"/>
    <col min="52" max="52" width="1.42578125" customWidth="1"/>
    <col min="53" max="60" width="10" customWidth="1"/>
  </cols>
  <sheetData>
    <row r="2" spans="2:62" ht="39.950000000000003" customHeight="1">
      <c r="D2" s="33" t="s">
        <v>478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row>
    <row r="5" spans="2:62">
      <c r="D5" s="28" t="s">
        <v>45</v>
      </c>
      <c r="E5" s="32"/>
      <c r="G5" s="28" t="s">
        <v>46</v>
      </c>
      <c r="H5" s="32"/>
      <c r="I5" s="32"/>
      <c r="J5" s="32"/>
      <c r="K5" s="32"/>
      <c r="L5" s="32"/>
      <c r="M5" s="32"/>
      <c r="N5" s="32"/>
      <c r="O5" s="32"/>
      <c r="Q5" s="28" t="s">
        <v>47</v>
      </c>
      <c r="R5" s="32"/>
      <c r="S5" s="32"/>
      <c r="T5" s="32"/>
      <c r="V5" s="28" t="s">
        <v>48</v>
      </c>
      <c r="W5" s="32"/>
      <c r="X5" s="32"/>
      <c r="Y5" s="32"/>
      <c r="Z5" s="32"/>
      <c r="AA5" s="32"/>
      <c r="AB5" s="32"/>
      <c r="AD5" s="28" t="s">
        <v>49</v>
      </c>
      <c r="AE5" s="32"/>
      <c r="AF5" s="32"/>
      <c r="AG5" s="32"/>
      <c r="AH5" s="32"/>
      <c r="AI5" s="32"/>
      <c r="AJ5" s="32"/>
      <c r="AL5" s="28" t="s">
        <v>50</v>
      </c>
      <c r="AM5" s="32"/>
      <c r="AN5" s="32"/>
      <c r="AP5" s="28" t="s">
        <v>51</v>
      </c>
      <c r="AQ5" s="32"/>
      <c r="AR5" s="32"/>
      <c r="AS5" s="32"/>
      <c r="AT5" s="32"/>
      <c r="AU5" s="32"/>
      <c r="AV5" s="32"/>
      <c r="AX5" s="28" t="s">
        <v>52</v>
      </c>
      <c r="AY5" s="32"/>
      <c r="BA5" s="28" t="s">
        <v>53</v>
      </c>
      <c r="BB5" s="32"/>
      <c r="BC5" s="32"/>
      <c r="BD5" s="32"/>
      <c r="BE5" s="32"/>
      <c r="BF5" s="32"/>
      <c r="BG5" s="32"/>
      <c r="BH5" s="32"/>
    </row>
    <row r="6" spans="2:62" ht="101.45">
      <c r="C6" s="24" t="s">
        <v>54</v>
      </c>
      <c r="D6" s="25" t="s">
        <v>55</v>
      </c>
      <c r="E6" s="25" t="s">
        <v>56</v>
      </c>
      <c r="G6" s="25" t="s">
        <v>57</v>
      </c>
      <c r="H6" s="25" t="s">
        <v>58</v>
      </c>
      <c r="I6" s="25" t="s">
        <v>59</v>
      </c>
      <c r="J6" s="25" t="s">
        <v>60</v>
      </c>
      <c r="K6" s="25" t="s">
        <v>61</v>
      </c>
      <c r="L6" s="25" t="s">
        <v>62</v>
      </c>
      <c r="M6" s="25" t="s">
        <v>63</v>
      </c>
      <c r="N6" s="25" t="s">
        <v>64</v>
      </c>
      <c r="O6" s="25" t="s">
        <v>65</v>
      </c>
      <c r="Q6" s="25" t="s">
        <v>66</v>
      </c>
      <c r="R6" s="25" t="s">
        <v>67</v>
      </c>
      <c r="S6" s="25" t="s">
        <v>68</v>
      </c>
      <c r="T6" s="25" t="s">
        <v>69</v>
      </c>
      <c r="V6" s="25" t="s">
        <v>70</v>
      </c>
      <c r="W6" s="25" t="s">
        <v>71</v>
      </c>
      <c r="X6" s="25" t="s">
        <v>72</v>
      </c>
      <c r="Y6" s="25" t="s">
        <v>73</v>
      </c>
      <c r="Z6" s="25" t="s">
        <v>74</v>
      </c>
      <c r="AA6" s="25" t="s">
        <v>75</v>
      </c>
      <c r="AB6" s="25" t="s">
        <v>76</v>
      </c>
      <c r="AD6" s="25" t="s">
        <v>77</v>
      </c>
      <c r="AE6" s="25" t="s">
        <v>78</v>
      </c>
      <c r="AF6" s="25" t="s">
        <v>79</v>
      </c>
      <c r="AG6" s="25" t="s">
        <v>80</v>
      </c>
      <c r="AH6" s="25" t="s">
        <v>81</v>
      </c>
      <c r="AI6" s="25" t="s">
        <v>82</v>
      </c>
      <c r="AJ6" s="25" t="s">
        <v>83</v>
      </c>
      <c r="AL6" s="26" t="s">
        <v>84</v>
      </c>
      <c r="AM6" s="26" t="s">
        <v>85</v>
      </c>
      <c r="AN6" s="26" t="s">
        <v>86</v>
      </c>
      <c r="AP6" s="25" t="s">
        <v>87</v>
      </c>
      <c r="AQ6" s="25" t="s">
        <v>88</v>
      </c>
      <c r="AR6" s="25" t="s">
        <v>89</v>
      </c>
      <c r="AS6" s="25" t="s">
        <v>90</v>
      </c>
      <c r="AT6" s="25" t="s">
        <v>91</v>
      </c>
      <c r="AU6" s="25" t="s">
        <v>579</v>
      </c>
      <c r="AV6" s="25" t="s">
        <v>92</v>
      </c>
      <c r="AX6" s="25" t="s">
        <v>93</v>
      </c>
      <c r="AY6" s="25" t="s">
        <v>94</v>
      </c>
      <c r="BA6" s="25" t="s">
        <v>95</v>
      </c>
      <c r="BB6" s="25" t="s">
        <v>96</v>
      </c>
      <c r="BC6" s="25" t="s">
        <v>97</v>
      </c>
      <c r="BD6" s="25" t="s">
        <v>98</v>
      </c>
      <c r="BE6" s="25" t="s">
        <v>99</v>
      </c>
      <c r="BF6" s="25" t="s">
        <v>100</v>
      </c>
      <c r="BG6" s="25" t="s">
        <v>101</v>
      </c>
      <c r="BH6" s="25" t="s">
        <v>83</v>
      </c>
    </row>
    <row r="7" spans="2:62">
      <c r="B7" s="10" t="s">
        <v>105</v>
      </c>
      <c r="C7" s="27">
        <v>4021</v>
      </c>
      <c r="D7" s="27">
        <v>1673</v>
      </c>
      <c r="E7" s="27">
        <v>2333</v>
      </c>
      <c r="G7" s="27">
        <v>205</v>
      </c>
      <c r="H7" s="27">
        <v>556</v>
      </c>
      <c r="I7" s="27">
        <v>395</v>
      </c>
      <c r="J7" s="27">
        <v>359</v>
      </c>
      <c r="K7" s="27">
        <v>435</v>
      </c>
      <c r="L7" s="27">
        <v>408</v>
      </c>
      <c r="M7" s="27">
        <v>651</v>
      </c>
      <c r="N7" s="27">
        <v>588</v>
      </c>
      <c r="O7" s="27">
        <v>424</v>
      </c>
      <c r="Q7" s="27">
        <v>1335</v>
      </c>
      <c r="R7" s="27">
        <v>799</v>
      </c>
      <c r="S7" s="27">
        <v>887</v>
      </c>
      <c r="T7" s="27">
        <v>955</v>
      </c>
      <c r="V7" s="27">
        <v>499</v>
      </c>
      <c r="W7" s="27">
        <v>617</v>
      </c>
      <c r="X7" s="27">
        <v>572</v>
      </c>
      <c r="Y7" s="27">
        <v>607</v>
      </c>
      <c r="Z7" s="27">
        <v>586</v>
      </c>
      <c r="AA7" s="27">
        <v>563</v>
      </c>
      <c r="AB7" s="27">
        <v>577</v>
      </c>
      <c r="AD7" s="27">
        <v>1339</v>
      </c>
      <c r="AE7" s="27">
        <v>800</v>
      </c>
      <c r="AF7" s="27">
        <v>767</v>
      </c>
      <c r="AG7" s="27">
        <v>160</v>
      </c>
      <c r="AH7" s="27">
        <v>609</v>
      </c>
      <c r="AI7" s="27">
        <v>341</v>
      </c>
      <c r="AJ7" s="27">
        <v>5</v>
      </c>
      <c r="AL7" s="27">
        <v>547</v>
      </c>
      <c r="AM7" s="27">
        <v>640</v>
      </c>
      <c r="AN7" s="27">
        <v>180</v>
      </c>
      <c r="AP7" s="27">
        <v>436</v>
      </c>
      <c r="AQ7" s="27">
        <v>418</v>
      </c>
      <c r="AR7" s="27">
        <v>128</v>
      </c>
      <c r="AS7" s="27">
        <v>889</v>
      </c>
      <c r="AT7" s="27">
        <v>140</v>
      </c>
      <c r="AU7" s="27">
        <v>33</v>
      </c>
      <c r="AV7" s="27">
        <v>21</v>
      </c>
      <c r="AX7" s="27">
        <v>3485</v>
      </c>
      <c r="AY7" s="27">
        <v>492</v>
      </c>
      <c r="BA7" s="27">
        <v>1326</v>
      </c>
      <c r="BB7" s="27">
        <v>930</v>
      </c>
      <c r="BC7" s="27">
        <v>647</v>
      </c>
      <c r="BD7" s="27">
        <v>527</v>
      </c>
      <c r="BE7" s="27">
        <v>129</v>
      </c>
      <c r="BF7" s="27">
        <v>133</v>
      </c>
      <c r="BG7" s="27">
        <v>207</v>
      </c>
      <c r="BH7" s="27">
        <v>95</v>
      </c>
    </row>
    <row r="8" spans="2:62">
      <c r="B8" s="7" t="s">
        <v>106</v>
      </c>
      <c r="C8" s="13">
        <v>4021</v>
      </c>
      <c r="D8" s="13">
        <v>1744</v>
      </c>
      <c r="E8" s="13">
        <v>2272</v>
      </c>
      <c r="G8" s="13">
        <v>189</v>
      </c>
      <c r="H8" s="13">
        <v>543</v>
      </c>
      <c r="I8" s="13">
        <v>398</v>
      </c>
      <c r="J8" s="13">
        <v>350</v>
      </c>
      <c r="K8" s="13">
        <v>438</v>
      </c>
      <c r="L8" s="13">
        <v>422</v>
      </c>
      <c r="M8" s="13">
        <v>652</v>
      </c>
      <c r="N8" s="13">
        <v>639</v>
      </c>
      <c r="O8" s="13">
        <v>390</v>
      </c>
      <c r="Q8" s="13">
        <v>1341</v>
      </c>
      <c r="R8" s="13">
        <v>796</v>
      </c>
      <c r="S8" s="13">
        <v>896</v>
      </c>
      <c r="T8" s="13">
        <v>943</v>
      </c>
      <c r="V8" s="13">
        <v>584</v>
      </c>
      <c r="W8" s="13">
        <v>587</v>
      </c>
      <c r="X8" s="13">
        <v>583</v>
      </c>
      <c r="Y8" s="13">
        <v>558</v>
      </c>
      <c r="Z8" s="13">
        <v>563</v>
      </c>
      <c r="AA8" s="13">
        <v>563</v>
      </c>
      <c r="AB8" s="13">
        <v>583</v>
      </c>
      <c r="AD8" s="13">
        <v>1343</v>
      </c>
      <c r="AE8" s="13">
        <v>804</v>
      </c>
      <c r="AF8" s="13">
        <v>765</v>
      </c>
      <c r="AG8" s="13">
        <v>157</v>
      </c>
      <c r="AH8" s="13">
        <v>609</v>
      </c>
      <c r="AI8" s="13">
        <v>338</v>
      </c>
      <c r="AJ8" s="13">
        <v>5</v>
      </c>
      <c r="AL8" s="13">
        <v>567</v>
      </c>
      <c r="AM8" s="13">
        <v>660</v>
      </c>
      <c r="AN8" s="13">
        <v>184</v>
      </c>
      <c r="AP8" s="13">
        <v>433</v>
      </c>
      <c r="AQ8" s="13">
        <v>406</v>
      </c>
      <c r="AR8" s="13">
        <v>131</v>
      </c>
      <c r="AS8" s="13">
        <v>857</v>
      </c>
      <c r="AT8" s="13">
        <v>139</v>
      </c>
      <c r="AU8" s="13">
        <v>32</v>
      </c>
      <c r="AV8" s="13">
        <v>21</v>
      </c>
      <c r="AX8" s="13">
        <v>3486</v>
      </c>
      <c r="AY8" s="13">
        <v>490</v>
      </c>
      <c r="BA8" s="13">
        <v>1382</v>
      </c>
      <c r="BB8" s="13">
        <v>902</v>
      </c>
      <c r="BC8" s="13">
        <v>650</v>
      </c>
      <c r="BD8" s="13">
        <v>510</v>
      </c>
      <c r="BE8" s="13">
        <v>127</v>
      </c>
      <c r="BF8" s="13">
        <v>130</v>
      </c>
      <c r="BG8" s="13">
        <v>199</v>
      </c>
      <c r="BH8" s="13">
        <v>95</v>
      </c>
    </row>
    <row r="9" spans="2:62" ht="45.95" customHeight="1">
      <c r="B9" s="20" t="s">
        <v>479</v>
      </c>
      <c r="C9" s="18">
        <v>7.2595690854987099E-2</v>
      </c>
      <c r="D9" s="18">
        <v>8.8805588398511506E-2</v>
      </c>
      <c r="E9" s="18">
        <v>6.0179283362020733E-2</v>
      </c>
      <c r="G9" s="18">
        <v>5.5810512694219987E-2</v>
      </c>
      <c r="H9" s="18">
        <v>8.7938538131765678E-2</v>
      </c>
      <c r="I9" s="18">
        <v>4.584452954550771E-2</v>
      </c>
      <c r="J9" s="18">
        <v>4.3442543330151212E-2</v>
      </c>
      <c r="K9" s="18">
        <v>6.6133950607808814E-2</v>
      </c>
      <c r="L9" s="18">
        <v>6.7670965492606372E-2</v>
      </c>
      <c r="M9" s="18">
        <v>0.13328310225771881</v>
      </c>
      <c r="N9" s="18">
        <v>6.201126584550342E-2</v>
      </c>
      <c r="O9" s="18">
        <v>4.130217319762134E-2</v>
      </c>
      <c r="Q9" s="18">
        <v>9.2172869154426962E-2</v>
      </c>
      <c r="R9" s="18">
        <v>5.2968330269326548E-2</v>
      </c>
      <c r="S9" s="18">
        <v>6.6286682804106239E-2</v>
      </c>
      <c r="T9" s="18">
        <v>6.8510906018478368E-2</v>
      </c>
      <c r="V9" s="18">
        <v>7.0675437949796902E-2</v>
      </c>
      <c r="W9" s="18">
        <v>0.1016527180123354</v>
      </c>
      <c r="X9" s="18">
        <v>8.1911946472864844E-2</v>
      </c>
      <c r="Y9" s="18">
        <v>5.2244081685113193E-2</v>
      </c>
      <c r="Z9" s="18">
        <v>5.7645802641248918E-2</v>
      </c>
      <c r="AA9" s="18">
        <v>6.2957621813980721E-2</v>
      </c>
      <c r="AB9" s="18">
        <v>7.917616064404541E-2</v>
      </c>
      <c r="AD9" s="18">
        <v>0.10270532508832921</v>
      </c>
      <c r="AE9" s="18">
        <v>6.4907815758552034E-2</v>
      </c>
      <c r="AF9" s="18">
        <v>5.0908280025468149E-2</v>
      </c>
      <c r="AG9" s="18">
        <v>6.1164166310362977E-2</v>
      </c>
      <c r="AH9" s="18">
        <v>6.2244294875822441E-2</v>
      </c>
      <c r="AI9" s="18">
        <v>4.5319655883943342E-2</v>
      </c>
      <c r="AJ9" s="18">
        <v>0</v>
      </c>
      <c r="AL9" s="18">
        <v>0.13041</v>
      </c>
      <c r="AM9" s="18">
        <v>5.008E-2</v>
      </c>
      <c r="AN9" s="18">
        <v>8.4940000000000002E-2</v>
      </c>
      <c r="AP9" s="18">
        <v>7.4644897164998752E-2</v>
      </c>
      <c r="AQ9" s="18">
        <v>6.0027132240707909E-2</v>
      </c>
      <c r="AR9" s="18">
        <v>0.12357633926497701</v>
      </c>
      <c r="AS9" s="18">
        <v>5.2907787209358882E-2</v>
      </c>
      <c r="AT9" s="18">
        <v>5.1604542911267218E-2</v>
      </c>
      <c r="AU9" s="18">
        <v>0.1240040720144903</v>
      </c>
      <c r="AV9" s="18">
        <v>0.1529882883056716</v>
      </c>
      <c r="AX9" s="18">
        <v>7.9662807781483144E-2</v>
      </c>
      <c r="AY9" s="18">
        <v>2.8919978397312401E-2</v>
      </c>
      <c r="BA9" s="18">
        <v>7.0589312508437585E-2</v>
      </c>
      <c r="BB9" s="18">
        <v>9.466061372797617E-2</v>
      </c>
      <c r="BC9" s="18">
        <v>7.9134394621377974E-2</v>
      </c>
      <c r="BD9" s="18">
        <v>5.3423091484411357E-2</v>
      </c>
      <c r="BE9" s="18">
        <v>7.9189477730457966E-2</v>
      </c>
      <c r="BF9" s="18">
        <v>7.2797494598208515E-2</v>
      </c>
      <c r="BG9" s="18">
        <v>3.4893251022162008E-2</v>
      </c>
      <c r="BH9" s="18">
        <v>2.9757267739949491E-2</v>
      </c>
    </row>
    <row r="10" spans="2:62" ht="45.95" customHeight="1">
      <c r="B10" s="20" t="s">
        <v>480</v>
      </c>
      <c r="C10" s="18">
        <v>0.43467175792705132</v>
      </c>
      <c r="D10" s="18">
        <v>0.47957277142923388</v>
      </c>
      <c r="E10" s="18">
        <v>0.4006478169236577</v>
      </c>
      <c r="G10" s="18">
        <v>0.44313266776463489</v>
      </c>
      <c r="H10" s="18">
        <v>0.42927216669343049</v>
      </c>
      <c r="I10" s="18">
        <v>0.4403317222724904</v>
      </c>
      <c r="J10" s="18">
        <v>0.42054917938947312</v>
      </c>
      <c r="K10" s="18">
        <v>0.40864111470897241</v>
      </c>
      <c r="L10" s="18">
        <v>0.39561144022787698</v>
      </c>
      <c r="M10" s="18">
        <v>0.5000232770579861</v>
      </c>
      <c r="N10" s="18">
        <v>0.44495973844724218</v>
      </c>
      <c r="O10" s="18">
        <v>0.39037629262453538</v>
      </c>
      <c r="Q10" s="18">
        <v>0.52002355021193103</v>
      </c>
      <c r="R10" s="18">
        <v>0.44084607388048458</v>
      </c>
      <c r="S10" s="18">
        <v>0.40251065191172192</v>
      </c>
      <c r="T10" s="18">
        <v>0.34065434948352519</v>
      </c>
      <c r="V10" s="18">
        <v>0.44424877654364192</v>
      </c>
      <c r="W10" s="18">
        <v>0.47375120205145038</v>
      </c>
      <c r="X10" s="18">
        <v>0.44588312872980301</v>
      </c>
      <c r="Y10" s="18">
        <v>0.44949791403801548</v>
      </c>
      <c r="Z10" s="18">
        <v>0.42593668765264647</v>
      </c>
      <c r="AA10" s="18">
        <v>0.36684040256570027</v>
      </c>
      <c r="AB10" s="18">
        <v>0.43430456984032439</v>
      </c>
      <c r="AD10" s="18">
        <v>0.50002770580666678</v>
      </c>
      <c r="AE10" s="18">
        <v>0.43117954231263311</v>
      </c>
      <c r="AF10" s="18">
        <v>0.40582186749539151</v>
      </c>
      <c r="AG10" s="18">
        <v>0.41966078961512532</v>
      </c>
      <c r="AH10" s="18">
        <v>0.36359148424320592</v>
      </c>
      <c r="AI10" s="18">
        <v>0.38732683771661441</v>
      </c>
      <c r="AJ10" s="18">
        <v>0.17861705748632431</v>
      </c>
      <c r="AL10" s="18">
        <v>0.49093999999999999</v>
      </c>
      <c r="AM10" s="18">
        <v>0.45938000000000001</v>
      </c>
      <c r="AN10" s="18">
        <v>0.37085000000000001</v>
      </c>
      <c r="AP10" s="18">
        <v>0.45985132090724379</v>
      </c>
      <c r="AQ10" s="18">
        <v>0.34686605968534079</v>
      </c>
      <c r="AR10" s="18">
        <v>0.41879883730043732</v>
      </c>
      <c r="AS10" s="18">
        <v>0.40121311382863589</v>
      </c>
      <c r="AT10" s="18">
        <v>0.4724644939135792</v>
      </c>
      <c r="AU10" s="18">
        <v>0.3101704821393001</v>
      </c>
      <c r="AV10" s="18">
        <v>0.61162647318499708</v>
      </c>
      <c r="AX10" s="18">
        <v>0.45930087149526749</v>
      </c>
      <c r="AY10" s="18">
        <v>0.27601902272661788</v>
      </c>
      <c r="BA10" s="18">
        <v>0.43813315134471792</v>
      </c>
      <c r="BB10" s="18">
        <v>0.46472569263888602</v>
      </c>
      <c r="BC10" s="18">
        <v>0.4134048969893615</v>
      </c>
      <c r="BD10" s="18">
        <v>0.45666979412425329</v>
      </c>
      <c r="BE10" s="18">
        <v>0.44397051832654588</v>
      </c>
      <c r="BF10" s="18">
        <v>0.44567100343722171</v>
      </c>
      <c r="BG10" s="18">
        <v>0.32526323822652048</v>
      </c>
      <c r="BH10" s="18">
        <v>0.36402065556980118</v>
      </c>
    </row>
    <row r="11" spans="2:62" ht="32.1" customHeight="1">
      <c r="B11" s="20" t="s">
        <v>481</v>
      </c>
      <c r="C11" s="18">
        <v>0.41360397983036412</v>
      </c>
      <c r="D11" s="18">
        <v>0.36330947621198079</v>
      </c>
      <c r="E11" s="18">
        <v>0.45156085167972498</v>
      </c>
      <c r="G11" s="18">
        <v>0.43379780373935961</v>
      </c>
      <c r="H11" s="18">
        <v>0.38669851011941692</v>
      </c>
      <c r="I11" s="18">
        <v>0.43610157594812232</v>
      </c>
      <c r="J11" s="18">
        <v>0.44297434563996751</v>
      </c>
      <c r="K11" s="18">
        <v>0.43952040498327988</v>
      </c>
      <c r="L11" s="18">
        <v>0.44798543455533379</v>
      </c>
      <c r="M11" s="18">
        <v>0.30574980972791738</v>
      </c>
      <c r="N11" s="18">
        <v>0.42114089083448392</v>
      </c>
      <c r="O11" s="18">
        <v>0.49361380216437267</v>
      </c>
      <c r="Q11" s="18">
        <v>0.33653843109246467</v>
      </c>
      <c r="R11" s="18">
        <v>0.43587886462898262</v>
      </c>
      <c r="S11" s="18">
        <v>0.44755661776763073</v>
      </c>
      <c r="T11" s="18">
        <v>0.47180405771731049</v>
      </c>
      <c r="V11" s="18">
        <v>0.3921506601919505</v>
      </c>
      <c r="W11" s="18">
        <v>0.35626270390133102</v>
      </c>
      <c r="X11" s="18">
        <v>0.4014262340661765</v>
      </c>
      <c r="Y11" s="18">
        <v>0.40407305113349878</v>
      </c>
      <c r="Z11" s="18">
        <v>0.45529375050071752</v>
      </c>
      <c r="AA11" s="18">
        <v>0.47061235046465472</v>
      </c>
      <c r="AB11" s="18">
        <v>0.4187804091925118</v>
      </c>
      <c r="AD11" s="18">
        <v>0.3343447462284741</v>
      </c>
      <c r="AE11" s="18">
        <v>0.43824302839305013</v>
      </c>
      <c r="AF11" s="18">
        <v>0.45228602380058708</v>
      </c>
      <c r="AG11" s="18">
        <v>0.42346327571241738</v>
      </c>
      <c r="AH11" s="18">
        <v>0.47893075862991757</v>
      </c>
      <c r="AI11" s="18">
        <v>0.46355121166159918</v>
      </c>
      <c r="AJ11" s="18">
        <v>0.18709804329547289</v>
      </c>
      <c r="AL11" s="18">
        <v>0.32264999999999999</v>
      </c>
      <c r="AM11" s="18">
        <v>0.43597000000000002</v>
      </c>
      <c r="AN11" s="18">
        <v>0.44229000000000002</v>
      </c>
      <c r="AP11" s="18">
        <v>0.42653509976821358</v>
      </c>
      <c r="AQ11" s="18">
        <v>0.44987529243641772</v>
      </c>
      <c r="AR11" s="18">
        <v>0.38075862103677738</v>
      </c>
      <c r="AS11" s="18">
        <v>0.47738802331627189</v>
      </c>
      <c r="AT11" s="18">
        <v>0.39942160363478652</v>
      </c>
      <c r="AU11" s="18">
        <v>0.35092040567142768</v>
      </c>
      <c r="AV11" s="18">
        <v>0.18931499241120331</v>
      </c>
      <c r="AX11" s="18">
        <v>0.39252892863533678</v>
      </c>
      <c r="AY11" s="18">
        <v>0.56975295455105235</v>
      </c>
      <c r="BA11" s="18">
        <v>0.40757470390206801</v>
      </c>
      <c r="BB11" s="18">
        <v>0.35201442852096099</v>
      </c>
      <c r="BC11" s="18">
        <v>0.44610923217201609</v>
      </c>
      <c r="BD11" s="18">
        <v>0.43195433803979899</v>
      </c>
      <c r="BE11" s="18">
        <v>0.44297778167091478</v>
      </c>
      <c r="BF11" s="18">
        <v>0.44995947006593301</v>
      </c>
      <c r="BG11" s="18">
        <v>0.49677423115890729</v>
      </c>
      <c r="BH11" s="18">
        <v>0.50905138229208757</v>
      </c>
    </row>
    <row r="12" spans="2:62" ht="32.1" customHeight="1">
      <c r="B12" s="20" t="s">
        <v>482</v>
      </c>
      <c r="C12" s="18">
        <v>1.832458161659271E-2</v>
      </c>
      <c r="D12" s="18">
        <v>2.2605067556794891E-2</v>
      </c>
      <c r="E12" s="18">
        <v>1.507864724461251E-2</v>
      </c>
      <c r="G12" s="18">
        <v>1.836970958957555E-2</v>
      </c>
      <c r="H12" s="18">
        <v>1.7243692186138419E-2</v>
      </c>
      <c r="I12" s="18">
        <v>1.0315847802436939E-2</v>
      </c>
      <c r="J12" s="18">
        <v>1.0562472710078871E-2</v>
      </c>
      <c r="K12" s="18">
        <v>2.7467918934481389E-2</v>
      </c>
      <c r="L12" s="18">
        <v>1.1699883403921569E-2</v>
      </c>
      <c r="M12" s="18">
        <v>2.9974113005786292E-2</v>
      </c>
      <c r="N12" s="18">
        <v>1.8741981192005461E-2</v>
      </c>
      <c r="O12" s="18">
        <v>1.1686725347940919E-2</v>
      </c>
      <c r="Q12" s="18">
        <v>1.3087123575239751E-2</v>
      </c>
      <c r="R12" s="18">
        <v>1.066381084073716E-2</v>
      </c>
      <c r="S12" s="18">
        <v>2.5842778275732881E-2</v>
      </c>
      <c r="T12" s="18">
        <v>2.5961086137407299E-2</v>
      </c>
      <c r="V12" s="18">
        <v>8.3186127572907193E-3</v>
      </c>
      <c r="W12" s="18">
        <v>1.2582926833904041E-2</v>
      </c>
      <c r="X12" s="18">
        <v>8.5082984152784844E-3</v>
      </c>
      <c r="Y12" s="18">
        <v>2.8401598804484139E-2</v>
      </c>
      <c r="Z12" s="18">
        <v>1.7370457966912261E-2</v>
      </c>
      <c r="AA12" s="18">
        <v>3.1030932833746541E-2</v>
      </c>
      <c r="AB12" s="18">
        <v>2.294064339678157E-2</v>
      </c>
      <c r="AD12" s="18">
        <v>1.954624197722743E-2</v>
      </c>
      <c r="AE12" s="18">
        <v>1.668889394097035E-2</v>
      </c>
      <c r="AF12" s="18">
        <v>1.7838686826711019E-2</v>
      </c>
      <c r="AG12" s="18">
        <v>3.1491461864030797E-2</v>
      </c>
      <c r="AH12" s="18">
        <v>2.0229734562392569E-2</v>
      </c>
      <c r="AI12" s="18">
        <v>9.175743906331529E-3</v>
      </c>
      <c r="AJ12" s="18">
        <v>0</v>
      </c>
      <c r="AL12" s="18">
        <v>1.686E-2</v>
      </c>
      <c r="AM12" s="18">
        <v>7.6299999999999996E-3</v>
      </c>
      <c r="AN12" s="18">
        <v>1.495E-2</v>
      </c>
      <c r="AP12" s="18">
        <v>1.1590719605807249E-2</v>
      </c>
      <c r="AQ12" s="18">
        <v>4.4194437158015347E-2</v>
      </c>
      <c r="AR12" s="18">
        <v>4.2441914415325167E-2</v>
      </c>
      <c r="AS12" s="18">
        <v>1.8918809538623911E-2</v>
      </c>
      <c r="AT12" s="18">
        <v>4.8178788367684813E-2</v>
      </c>
      <c r="AU12" s="18">
        <v>6.5797348487622989E-2</v>
      </c>
      <c r="AV12" s="18">
        <v>0</v>
      </c>
      <c r="AX12" s="18">
        <v>1.8101196931549091E-2</v>
      </c>
      <c r="AY12" s="18">
        <v>1.7931223021546198E-2</v>
      </c>
      <c r="BA12" s="18">
        <v>1.083371724114098E-2</v>
      </c>
      <c r="BB12" s="18">
        <v>2.8637762260405462E-2</v>
      </c>
      <c r="BC12" s="18">
        <v>2.1292951985222981E-2</v>
      </c>
      <c r="BD12" s="18">
        <v>1.908776675465617E-2</v>
      </c>
      <c r="BE12" s="18">
        <v>1.6004542946964771E-2</v>
      </c>
      <c r="BF12" s="18">
        <v>8.1241483276134029E-3</v>
      </c>
      <c r="BG12" s="18">
        <v>2.5594939579261379E-2</v>
      </c>
      <c r="BH12" s="18">
        <v>0</v>
      </c>
    </row>
    <row r="13" spans="2:62" ht="18.95" customHeight="1">
      <c r="B13" s="20" t="s">
        <v>151</v>
      </c>
      <c r="C13" s="18">
        <v>6.0803989771004867E-2</v>
      </c>
      <c r="D13" s="18">
        <v>4.5707096403479051E-2</v>
      </c>
      <c r="E13" s="18">
        <v>7.2533400789984076E-2</v>
      </c>
      <c r="G13" s="18">
        <v>4.8889306212209917E-2</v>
      </c>
      <c r="H13" s="18">
        <v>7.8847092869248667E-2</v>
      </c>
      <c r="I13" s="18">
        <v>6.7406324431442621E-2</v>
      </c>
      <c r="J13" s="18">
        <v>8.2471458930329297E-2</v>
      </c>
      <c r="K13" s="18">
        <v>5.8236610765457469E-2</v>
      </c>
      <c r="L13" s="18">
        <v>7.7032276320261217E-2</v>
      </c>
      <c r="M13" s="18">
        <v>3.0969697950591381E-2</v>
      </c>
      <c r="N13" s="18">
        <v>5.3146123680764809E-2</v>
      </c>
      <c r="O13" s="18">
        <v>6.3021006665529622E-2</v>
      </c>
      <c r="Q13" s="18">
        <v>3.8178025965937577E-2</v>
      </c>
      <c r="R13" s="18">
        <v>5.9642920380469082E-2</v>
      </c>
      <c r="S13" s="18">
        <v>5.7803269240808343E-2</v>
      </c>
      <c r="T13" s="18">
        <v>9.3069600643278655E-2</v>
      </c>
      <c r="V13" s="18">
        <v>8.4606512557320157E-2</v>
      </c>
      <c r="W13" s="18">
        <v>5.5750449200979192E-2</v>
      </c>
      <c r="X13" s="18">
        <v>6.2270392315877172E-2</v>
      </c>
      <c r="Y13" s="18">
        <v>6.578335433888835E-2</v>
      </c>
      <c r="Z13" s="18">
        <v>4.3753301238474887E-2</v>
      </c>
      <c r="AA13" s="18">
        <v>6.8558692321917608E-2</v>
      </c>
      <c r="AB13" s="18">
        <v>4.4798216926336731E-2</v>
      </c>
      <c r="AD13" s="18">
        <v>4.3375980899302551E-2</v>
      </c>
      <c r="AE13" s="18">
        <v>4.898071959479449E-2</v>
      </c>
      <c r="AF13" s="18">
        <v>7.3145141851842163E-2</v>
      </c>
      <c r="AG13" s="18">
        <v>6.4220306498063609E-2</v>
      </c>
      <c r="AH13" s="18">
        <v>7.5003727688661495E-2</v>
      </c>
      <c r="AI13" s="18">
        <v>9.4626550831511447E-2</v>
      </c>
      <c r="AJ13" s="18">
        <v>0.63428489921820275</v>
      </c>
      <c r="AL13" s="18">
        <v>3.9140000000000001E-2</v>
      </c>
      <c r="AM13" s="18">
        <v>4.6940000000000003E-2</v>
      </c>
      <c r="AN13" s="18">
        <v>8.6970000000000006E-2</v>
      </c>
      <c r="AP13" s="18">
        <v>2.7377962553736632E-2</v>
      </c>
      <c r="AQ13" s="18">
        <v>9.9037078479518315E-2</v>
      </c>
      <c r="AR13" s="18">
        <v>3.4424287982483287E-2</v>
      </c>
      <c r="AS13" s="18">
        <v>4.957226610710927E-2</v>
      </c>
      <c r="AT13" s="18">
        <v>2.8330571172682381E-2</v>
      </c>
      <c r="AU13" s="18">
        <v>0.14910769168715879</v>
      </c>
      <c r="AV13" s="18">
        <v>4.6070246098127862E-2</v>
      </c>
      <c r="AX13" s="18">
        <v>5.0406195156363638E-2</v>
      </c>
      <c r="AY13" s="18">
        <v>0.1073768213034712</v>
      </c>
      <c r="BA13" s="18">
        <v>7.286911500363559E-2</v>
      </c>
      <c r="BB13" s="18">
        <v>5.996150285177123E-2</v>
      </c>
      <c r="BC13" s="18">
        <v>4.0058524232021359E-2</v>
      </c>
      <c r="BD13" s="18">
        <v>3.8865009596880162E-2</v>
      </c>
      <c r="BE13" s="18">
        <v>1.7857679325116359E-2</v>
      </c>
      <c r="BF13" s="18">
        <v>2.3447883571023401E-2</v>
      </c>
      <c r="BG13" s="18">
        <v>0.1174743400131488</v>
      </c>
      <c r="BH13" s="18">
        <v>9.7170694398161422E-2</v>
      </c>
    </row>
    <row r="15" spans="2:62">
      <c r="B15" t="s">
        <v>483</v>
      </c>
    </row>
    <row r="16" spans="2:62">
      <c r="B16" t="s">
        <v>11</v>
      </c>
    </row>
    <row r="18" spans="2:2">
      <c r="B18" s="5" t="str">
        <f>HYPERLINK("#Contents!A1", "Return to Contents")</f>
        <v>Return to Contents</v>
      </c>
    </row>
  </sheetData>
  <mergeCells count="10">
    <mergeCell ref="V5:AB5"/>
    <mergeCell ref="BA5:BH5"/>
    <mergeCell ref="AD5:AJ5"/>
    <mergeCell ref="G5:O5"/>
    <mergeCell ref="D2:BJ2"/>
    <mergeCell ref="AP5:AV5"/>
    <mergeCell ref="D5:E5"/>
    <mergeCell ref="AL5:AN5"/>
    <mergeCell ref="AX5:AY5"/>
    <mergeCell ref="Q5:T5"/>
  </mergeCells>
  <pageMargins left="0.75" right="0.75" top="1" bottom="1" header="0.5" footer="0.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12675E4ADD804CBFC58F982DFE7079" ma:contentTypeVersion="12" ma:contentTypeDescription="Create a new document." ma:contentTypeScope="" ma:versionID="3633abe31d6e1db98be2c81190e79012">
  <xsd:schema xmlns:xsd="http://www.w3.org/2001/XMLSchema" xmlns:xs="http://www.w3.org/2001/XMLSchema" xmlns:p="http://schemas.microsoft.com/office/2006/metadata/properties" xmlns:ns2="d79df8b1-8cb9-449b-a79c-5693b23da43f" xmlns:ns3="26e76d4e-c34b-4f3b-bdbf-c0061c658805" targetNamespace="http://schemas.microsoft.com/office/2006/metadata/properties" ma:root="true" ma:fieldsID="c17707df91faea3ebd3a9e5b997bde1a" ns2:_="" ns3:_="">
    <xsd:import namespace="d79df8b1-8cb9-449b-a79c-5693b23da43f"/>
    <xsd:import namespace="26e76d4e-c34b-4f3b-bdbf-c0061c65880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9df8b1-8cb9-449b-a79c-5693b23da4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5df8b02-2a64-4fc8-80eb-895fa721035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e76d4e-c34b-4f3b-bdbf-c0061c65880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4835182-45ea-4441-ab90-0c744c740d12}" ma:internalName="TaxCatchAll" ma:showField="CatchAllData" ma:web="26e76d4e-c34b-4f3b-bdbf-c0061c6588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e76d4e-c34b-4f3b-bdbf-c0061c658805" xsi:nil="true"/>
    <lcf76f155ced4ddcb4097134ff3c332f xmlns="d79df8b1-8cb9-449b-a79c-5693b23da43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ADD22F6-0DF1-4E96-83EB-47764FEB3217}"/>
</file>

<file path=customXml/itemProps2.xml><?xml version="1.0" encoding="utf-8"?>
<ds:datastoreItem xmlns:ds="http://schemas.openxmlformats.org/officeDocument/2006/customXml" ds:itemID="{0854C089-885B-4069-A2A3-12AB70056323}"/>
</file>

<file path=customXml/itemProps3.xml><?xml version="1.0" encoding="utf-8"?>
<ds:datastoreItem xmlns:ds="http://schemas.openxmlformats.org/officeDocument/2006/customXml" ds:itemID="{F9449644-0B6D-4C31-ABB0-F9A9C1082FD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Iman Abdul-Karim</cp:lastModifiedBy>
  <cp:revision/>
  <dcterms:created xsi:type="dcterms:W3CDTF">2026-09-01T14:37:31Z</dcterms:created>
  <dcterms:modified xsi:type="dcterms:W3CDTF">2026-09-22T09:51:41Z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0x010100B312675E4ADD804CBFC58F982DFE7079</vt:lpwstr>
  </property>
  <property fmtid="{D5CDD505-2E9C-101B-9397-08002B2CF9AE}" pid="3" name="MediaServiceImageTags">
    <vt:lpwstr/>
  </property>
</Properties>
</file>